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slicerCaches/slicerCache3.xml" ContentType="application/vnd.ms-excel.slicerCache+xml"/>
  <Override PartName="/xl/slicerCaches/slicerCache4.xml" ContentType="application/vnd.ms-excel.slicerCache+xml"/>
  <Override PartName="/xl/slicerCaches/slicerCache5.xml" ContentType="application/vnd.ms-excel.slicerCache+xml"/>
  <Override PartName="/xl/slicerCaches/slicerCache6.xml" ContentType="application/vnd.ms-excel.slicerCache+xml"/>
  <Override PartName="/xl/slicerCaches/slicerCache7.xml" ContentType="application/vnd.ms-excel.slicerCache+xml"/>
  <Override PartName="/xl/slicerCaches/slicerCache8.xml" ContentType="application/vnd.ms-excel.slicerCache+xml"/>
  <Override PartName="/xl/slicerCaches/slicerCache9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slicers/slicer1.xml" ContentType="application/vnd.ms-excel.slicer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.xml" ContentType="application/vnd.openxmlformats-officedocument.drawing+xml"/>
  <Override PartName="/xl/slicers/slicer2.xml" ContentType="application/vnd.ms-excel.slicer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3.xml" ContentType="application/vnd.openxmlformats-officedocument.drawing+xml"/>
  <Override PartName="/xl/slicers/slicer3.xml" ContentType="application/vnd.ms-excel.slicer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pivotTables/pivotTable8.xml" ContentType="application/vnd.openxmlformats-officedocument.spreadsheetml.pivotTable+xml"/>
  <Override PartName="/xl/pivotTables/pivotTable9.xml" ContentType="application/vnd.openxmlformats-officedocument.spreadsheetml.pivotTable+xml"/>
  <Override PartName="/xl/pivotTables/pivotTable10.xml" ContentType="application/vnd.openxmlformats-officedocument.spreadsheetml.pivotTable+xml"/>
  <Override PartName="/xl/pivotTables/pivotTable11.xml" ContentType="application/vnd.openxmlformats-officedocument.spreadsheetml.pivotTable+xml"/>
  <Override PartName="/xl/pivotTables/pivotTable12.xml" ContentType="application/vnd.openxmlformats-officedocument.spreadsheetml.pivotTable+xml"/>
  <Override PartName="/xl/pivotTables/pivotTable13.xml" ContentType="application/vnd.openxmlformats-officedocument.spreadsheetml.pivotTable+xml"/>
  <Override PartName="/xl/pivotTables/pivotTable14.xml" ContentType="application/vnd.openxmlformats-officedocument.spreadsheetml.pivotTable+xml"/>
  <Override PartName="/xl/pivotTables/pivotTable15.xml" ContentType="application/vnd.openxmlformats-officedocument.spreadsheetml.pivotTable+xml"/>
  <Override PartName="/xl/pivotTables/pivotTable16.xml" ContentType="application/vnd.openxmlformats-officedocument.spreadsheetml.pivot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mando\Downloads\formatos\INVENTARIO\"/>
    </mc:Choice>
  </mc:AlternateContent>
  <xr:revisionPtr revIDLastSave="0" documentId="13_ncr:1_{214A84CB-3E88-4E09-92DE-5EEB431185F5}" xr6:coauthVersionLast="47" xr6:coauthVersionMax="47" xr10:uidLastSave="{00000000-0000-0000-0000-000000000000}"/>
  <bookViews>
    <workbookView xWindow="-120" yWindow="-120" windowWidth="29040" windowHeight="15840" tabRatio="725" activeTab="10" xr2:uid="{6B0B4E59-B872-47B3-AE28-EFD3E49D7D3A}"/>
  </bookViews>
  <sheets>
    <sheet name="Dashboard 1" sheetId="12" r:id="rId1"/>
    <sheet name="Dashboard 2" sheetId="14" r:id="rId2"/>
    <sheet name="Dashboard 3" sheetId="16" r:id="rId3"/>
    <sheet name="Data ERI" sheetId="1" r:id="rId4"/>
    <sheet name="Data Picking" sheetId="9" r:id="rId5"/>
    <sheet name="Pivots 1" sheetId="11" state="hidden" r:id="rId6"/>
    <sheet name="Pivots 2" sheetId="13" state="hidden" r:id="rId7"/>
    <sheet name="Pivots 3" sheetId="15" state="hidden" r:id="rId8"/>
    <sheet name="Data Almacen" sheetId="10" r:id="rId9"/>
    <sheet name="Maestro" sheetId="8" r:id="rId10"/>
    <sheet name="Tablas" sheetId="2" r:id="rId11"/>
  </sheets>
  <definedNames>
    <definedName name="Areas">OFFSET(Tablas!#REF!,1,0,COUNTA(Tablas!#REF!),1)</definedName>
    <definedName name="Estatus">OFFSET(Tablas!#REF!,1,0,COUNTA(Tablas!#REF!),1)</definedName>
    <definedName name="Maquinas">OFFSET(Tablas!#REF!,1,0,COUNTA(Tablas!#REF!),1)</definedName>
    <definedName name="SegmentaciónDeDatos_ALMACÉN">#N/A</definedName>
    <definedName name="SegmentaciónDeDatos_AÑO">#N/A</definedName>
    <definedName name="SegmentaciónDeDatos_AÑO1">#N/A</definedName>
    <definedName name="SegmentaciónDeDatos_COLABORADOR">#N/A</definedName>
    <definedName name="SegmentaciónDeDatos_FAMILIA">#N/A</definedName>
    <definedName name="SegmentaciónDeDatos_FAMILIA1">#N/A</definedName>
    <definedName name="SegmentaciónDeDatos_MES">#N/A</definedName>
    <definedName name="SegmentaciónDeDatos_MES1">#N/A</definedName>
    <definedName name="SegmentaciónDeDatos_RESPONSABLE_DE_ALMACEN">#N/A</definedName>
    <definedName name="Tipo_Mantenimiento">OFFSET(Tablas!#REF!,1,0,COUNTA(Tablas!#REF!),1)</definedName>
  </definedNames>
  <calcPr calcId="191028"/>
  <pivotCaches>
    <pivotCache cacheId="11" r:id="rId12"/>
    <pivotCache cacheId="20" r:id="rId13"/>
    <pivotCache cacheId="25" r:id="rId14"/>
  </pivotCaches>
  <extLst>
    <ext xmlns:x14="http://schemas.microsoft.com/office/spreadsheetml/2009/9/main" uri="{BBE1A952-AA13-448e-AADC-164F8A28A991}">
      <x14:slicerCaches>
        <x14:slicerCache r:id="rId15"/>
        <x14:slicerCache r:id="rId16"/>
        <x14:slicerCache r:id="rId17"/>
        <x14:slicerCache r:id="rId18"/>
        <x14:slicerCache r:id="rId19"/>
        <x14:slicerCache r:id="rId20"/>
        <x14:slicerCache r:id="rId21"/>
        <x14:slicerCache r:id="rId22"/>
        <x14:slicerCache r:id="rId23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" i="9" l="1"/>
  <c r="J3" i="9"/>
  <c r="J4" i="9"/>
  <c r="J5" i="9"/>
  <c r="J6" i="9"/>
  <c r="J7" i="9"/>
  <c r="J8" i="9"/>
  <c r="J9" i="9"/>
  <c r="J10" i="9"/>
  <c r="J11" i="9"/>
  <c r="J12" i="9"/>
  <c r="J13" i="9"/>
  <c r="J14" i="9"/>
  <c r="J15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38" i="9"/>
  <c r="J39" i="9"/>
  <c r="J40" i="9"/>
  <c r="J41" i="9"/>
  <c r="J42" i="9"/>
  <c r="J43" i="9"/>
  <c r="J44" i="9"/>
  <c r="J45" i="9"/>
  <c r="J46" i="9"/>
  <c r="J47" i="9"/>
  <c r="J48" i="9"/>
  <c r="J49" i="9"/>
  <c r="J50" i="9"/>
  <c r="J51" i="9"/>
  <c r="J52" i="9"/>
  <c r="J53" i="9"/>
  <c r="J54" i="9"/>
  <c r="J55" i="9"/>
  <c r="J56" i="9"/>
  <c r="J57" i="9"/>
  <c r="J58" i="9"/>
  <c r="J59" i="9"/>
  <c r="J60" i="9"/>
  <c r="J61" i="9"/>
  <c r="J62" i="9"/>
  <c r="J63" i="9"/>
  <c r="J64" i="9"/>
  <c r="J65" i="9"/>
  <c r="J66" i="9"/>
  <c r="J67" i="9"/>
  <c r="J68" i="9"/>
  <c r="J69" i="9"/>
  <c r="J70" i="9"/>
  <c r="J71" i="9"/>
  <c r="J72" i="9"/>
  <c r="J73" i="9"/>
  <c r="J74" i="9"/>
  <c r="J75" i="9"/>
  <c r="J76" i="9"/>
  <c r="J77" i="9"/>
  <c r="J78" i="9"/>
  <c r="J79" i="9"/>
  <c r="J80" i="9"/>
  <c r="J81" i="9"/>
  <c r="J82" i="9"/>
  <c r="J83" i="9"/>
  <c r="J84" i="9"/>
  <c r="J85" i="9"/>
  <c r="J86" i="9"/>
  <c r="J87" i="9"/>
  <c r="J88" i="9"/>
  <c r="J89" i="9"/>
  <c r="J90" i="9"/>
  <c r="J91" i="9"/>
  <c r="J92" i="9"/>
  <c r="J93" i="9"/>
  <c r="J94" i="9"/>
  <c r="J95" i="9"/>
  <c r="J96" i="9"/>
  <c r="J97" i="9"/>
  <c r="J98" i="9"/>
  <c r="J99" i="9"/>
  <c r="J100" i="9"/>
  <c r="J101" i="9"/>
  <c r="J102" i="9"/>
  <c r="J103" i="9"/>
  <c r="J104" i="9"/>
  <c r="J105" i="9"/>
  <c r="J106" i="9"/>
  <c r="J107" i="9"/>
  <c r="J108" i="9"/>
  <c r="J109" i="9"/>
  <c r="J110" i="9"/>
  <c r="J111" i="9"/>
  <c r="J112" i="9"/>
  <c r="J113" i="9"/>
  <c r="J114" i="9"/>
  <c r="J115" i="9"/>
  <c r="J116" i="9"/>
  <c r="J117" i="9"/>
  <c r="J118" i="9"/>
  <c r="J119" i="9"/>
  <c r="J120" i="9"/>
  <c r="J121" i="9"/>
  <c r="J122" i="9"/>
  <c r="J123" i="9"/>
  <c r="J124" i="9"/>
  <c r="J125" i="9"/>
  <c r="J126" i="9"/>
  <c r="J127" i="9"/>
  <c r="J128" i="9"/>
  <c r="J129" i="9"/>
  <c r="J130" i="9"/>
  <c r="J131" i="9"/>
  <c r="J132" i="9"/>
  <c r="J133" i="9"/>
  <c r="J134" i="9"/>
  <c r="J135" i="9"/>
  <c r="J136" i="9"/>
  <c r="J137" i="9"/>
  <c r="J138" i="9"/>
  <c r="J139" i="9"/>
  <c r="J140" i="9"/>
  <c r="J141" i="9"/>
  <c r="J142" i="9"/>
  <c r="J143" i="9"/>
  <c r="J144" i="9"/>
  <c r="J145" i="9"/>
  <c r="J146" i="9"/>
  <c r="J147" i="9"/>
  <c r="J148" i="9"/>
  <c r="J149" i="9"/>
  <c r="J150" i="9"/>
  <c r="J151" i="9"/>
  <c r="J152" i="9"/>
  <c r="J153" i="9"/>
  <c r="J154" i="9"/>
  <c r="J155" i="9"/>
  <c r="J156" i="9"/>
  <c r="J157" i="9"/>
  <c r="J158" i="9"/>
  <c r="J159" i="9"/>
  <c r="J160" i="9"/>
  <c r="J161" i="9"/>
  <c r="J162" i="9"/>
  <c r="J163" i="9"/>
  <c r="J164" i="9"/>
  <c r="J165" i="9"/>
  <c r="J166" i="9"/>
  <c r="J167" i="9"/>
  <c r="J168" i="9"/>
  <c r="J169" i="9"/>
  <c r="J170" i="9"/>
  <c r="J171" i="9"/>
  <c r="J172" i="9"/>
  <c r="J173" i="9"/>
  <c r="J174" i="9"/>
  <c r="J175" i="9"/>
  <c r="J176" i="9"/>
  <c r="J177" i="9"/>
  <c r="J178" i="9"/>
  <c r="J179" i="9"/>
  <c r="J180" i="9"/>
  <c r="J181" i="9"/>
  <c r="J182" i="9"/>
  <c r="J183" i="9"/>
  <c r="J184" i="9"/>
  <c r="J185" i="9"/>
  <c r="J186" i="9"/>
  <c r="J187" i="9"/>
  <c r="J188" i="9"/>
  <c r="J189" i="9"/>
  <c r="J190" i="9"/>
  <c r="J191" i="9"/>
  <c r="J192" i="9"/>
  <c r="J193" i="9"/>
  <c r="J194" i="9"/>
  <c r="J195" i="9"/>
  <c r="J196" i="9"/>
  <c r="J197" i="9"/>
  <c r="J198" i="9"/>
  <c r="J199" i="9"/>
  <c r="J200" i="9"/>
  <c r="J201" i="9"/>
  <c r="J202" i="9"/>
  <c r="J203" i="9"/>
  <c r="J204" i="9"/>
  <c r="J205" i="9"/>
  <c r="J206" i="9"/>
  <c r="J207" i="9"/>
  <c r="J208" i="9"/>
  <c r="J209" i="9"/>
  <c r="J210" i="9"/>
  <c r="J211" i="9"/>
  <c r="J212" i="9"/>
  <c r="J213" i="9"/>
  <c r="J214" i="9"/>
  <c r="J215" i="9"/>
  <c r="J216" i="9"/>
  <c r="J217" i="9"/>
  <c r="J218" i="9"/>
  <c r="J219" i="9"/>
  <c r="J220" i="9"/>
  <c r="J221" i="9"/>
  <c r="J222" i="9"/>
  <c r="J223" i="9"/>
  <c r="J224" i="9"/>
  <c r="J225" i="9"/>
  <c r="J226" i="9"/>
  <c r="J227" i="9"/>
  <c r="J228" i="9"/>
  <c r="J229" i="9"/>
  <c r="J230" i="9"/>
  <c r="J231" i="9"/>
  <c r="J232" i="9"/>
  <c r="J233" i="9"/>
  <c r="J234" i="9"/>
  <c r="J235" i="9"/>
  <c r="J236" i="9"/>
  <c r="J237" i="9"/>
  <c r="J238" i="9"/>
  <c r="J239" i="9"/>
  <c r="J240" i="9"/>
  <c r="J241" i="9"/>
  <c r="J242" i="9"/>
  <c r="J243" i="9"/>
  <c r="J244" i="9"/>
  <c r="J245" i="9"/>
  <c r="J246" i="9"/>
  <c r="J247" i="9"/>
  <c r="J248" i="9"/>
  <c r="J249" i="9"/>
  <c r="J250" i="9"/>
  <c r="J251" i="9"/>
  <c r="J252" i="9"/>
  <c r="J253" i="9"/>
  <c r="J254" i="9"/>
  <c r="J255" i="9"/>
  <c r="J256" i="9"/>
  <c r="J257" i="9"/>
  <c r="J258" i="9"/>
  <c r="J259" i="9"/>
  <c r="J260" i="9"/>
  <c r="J261" i="9"/>
  <c r="J262" i="9"/>
  <c r="J263" i="9"/>
  <c r="J264" i="9"/>
  <c r="J265" i="9"/>
  <c r="J266" i="9"/>
  <c r="J267" i="9"/>
  <c r="J268" i="9"/>
  <c r="J269" i="9"/>
  <c r="J270" i="9"/>
  <c r="J271" i="9"/>
  <c r="J272" i="9"/>
  <c r="J273" i="9"/>
  <c r="J274" i="9"/>
  <c r="J275" i="9"/>
  <c r="J276" i="9"/>
  <c r="J277" i="9"/>
  <c r="J278" i="9"/>
  <c r="J279" i="9"/>
  <c r="J280" i="9"/>
  <c r="J281" i="9"/>
  <c r="J282" i="9"/>
  <c r="J283" i="9"/>
  <c r="J284" i="9"/>
  <c r="J285" i="9"/>
  <c r="J286" i="9"/>
  <c r="J287" i="9"/>
  <c r="J288" i="9"/>
  <c r="J289" i="9"/>
  <c r="J290" i="9"/>
  <c r="J291" i="9"/>
  <c r="J292" i="9"/>
  <c r="J293" i="9"/>
  <c r="J294" i="9"/>
  <c r="J295" i="9"/>
  <c r="J296" i="9"/>
  <c r="J297" i="9"/>
  <c r="J298" i="9"/>
  <c r="J299" i="9"/>
  <c r="J300" i="9"/>
  <c r="J301" i="9"/>
  <c r="J302" i="9"/>
  <c r="J303" i="9"/>
  <c r="J304" i="9"/>
  <c r="J305" i="9"/>
  <c r="J306" i="9"/>
  <c r="J307" i="9"/>
  <c r="J308" i="9"/>
  <c r="J309" i="9"/>
  <c r="J310" i="9"/>
  <c r="J311" i="9"/>
  <c r="J312" i="9"/>
  <c r="J313" i="9"/>
  <c r="J314" i="9"/>
  <c r="J315" i="9"/>
  <c r="J316" i="9"/>
  <c r="J317" i="9"/>
  <c r="J318" i="9"/>
  <c r="J319" i="9"/>
  <c r="J320" i="9"/>
  <c r="J321" i="9"/>
  <c r="J322" i="9"/>
  <c r="J323" i="9"/>
  <c r="J324" i="9"/>
  <c r="J325" i="9"/>
  <c r="J326" i="9"/>
  <c r="J327" i="9"/>
  <c r="J328" i="9"/>
  <c r="J329" i="9"/>
  <c r="J330" i="9"/>
  <c r="J331" i="9"/>
  <c r="J332" i="9"/>
  <c r="J333" i="9"/>
  <c r="J334" i="9"/>
  <c r="J335" i="9"/>
  <c r="J336" i="9"/>
  <c r="J337" i="9"/>
  <c r="J338" i="9"/>
  <c r="J339" i="9"/>
  <c r="J340" i="9"/>
  <c r="J341" i="9"/>
  <c r="J342" i="9"/>
  <c r="J343" i="9"/>
  <c r="J344" i="9"/>
  <c r="J345" i="9"/>
  <c r="J346" i="9"/>
  <c r="J347" i="9"/>
  <c r="J348" i="9"/>
  <c r="J349" i="9"/>
  <c r="J350" i="9"/>
  <c r="J351" i="9"/>
  <c r="J352" i="9"/>
  <c r="J353" i="9"/>
  <c r="J354" i="9"/>
  <c r="J355" i="9"/>
  <c r="J356" i="9"/>
  <c r="J357" i="9"/>
  <c r="J358" i="9"/>
  <c r="J359" i="9"/>
  <c r="J360" i="9"/>
  <c r="J361" i="9"/>
  <c r="J362" i="9"/>
  <c r="J363" i="9"/>
  <c r="J364" i="9"/>
  <c r="J365" i="9"/>
  <c r="J366" i="9"/>
  <c r="J367" i="9"/>
  <c r="J368" i="9"/>
  <c r="J369" i="9"/>
  <c r="J370" i="9"/>
  <c r="J371" i="9"/>
  <c r="J372" i="9"/>
  <c r="J373" i="9"/>
  <c r="J374" i="9"/>
  <c r="J375" i="9"/>
  <c r="J376" i="9"/>
  <c r="J377" i="9"/>
  <c r="J378" i="9"/>
  <c r="J379" i="9"/>
  <c r="J380" i="9"/>
  <c r="J381" i="9"/>
  <c r="J382" i="9"/>
  <c r="J383" i="9"/>
  <c r="J384" i="9"/>
  <c r="J385" i="9"/>
  <c r="J386" i="9"/>
  <c r="J387" i="9"/>
  <c r="J388" i="9"/>
  <c r="J389" i="9"/>
  <c r="J390" i="9"/>
  <c r="J391" i="9"/>
  <c r="J392" i="9"/>
  <c r="J393" i="9"/>
  <c r="J394" i="9"/>
  <c r="J395" i="9"/>
  <c r="J396" i="9"/>
  <c r="J397" i="9"/>
  <c r="J398" i="9"/>
  <c r="J399" i="9"/>
  <c r="J400" i="9"/>
  <c r="J401" i="9"/>
  <c r="J402" i="9"/>
  <c r="J403" i="9"/>
  <c r="J404" i="9"/>
  <c r="J405" i="9"/>
  <c r="J406" i="9"/>
  <c r="J407" i="9"/>
  <c r="J408" i="9"/>
  <c r="J409" i="9"/>
  <c r="J410" i="9"/>
  <c r="J411" i="9"/>
  <c r="J412" i="9"/>
  <c r="J413" i="9"/>
  <c r="J414" i="9"/>
  <c r="J415" i="9"/>
  <c r="J416" i="9"/>
  <c r="J417" i="9"/>
  <c r="J418" i="9"/>
  <c r="J419" i="9"/>
  <c r="J420" i="9"/>
  <c r="J421" i="9"/>
  <c r="J422" i="9"/>
  <c r="J423" i="9"/>
  <c r="J424" i="9"/>
  <c r="J425" i="9"/>
  <c r="J426" i="9"/>
  <c r="J427" i="9"/>
  <c r="J428" i="9"/>
  <c r="J429" i="9"/>
  <c r="J430" i="9"/>
  <c r="J431" i="9"/>
  <c r="J432" i="9"/>
  <c r="J433" i="9"/>
  <c r="J434" i="9"/>
  <c r="J435" i="9"/>
  <c r="J436" i="9"/>
  <c r="J437" i="9"/>
  <c r="J438" i="9"/>
  <c r="J439" i="9"/>
  <c r="J440" i="9"/>
  <c r="J441" i="9"/>
  <c r="J442" i="9"/>
  <c r="J443" i="9"/>
  <c r="J444" i="9"/>
  <c r="J445" i="9"/>
  <c r="J446" i="9"/>
  <c r="J447" i="9"/>
  <c r="J448" i="9"/>
  <c r="J449" i="9"/>
  <c r="J450" i="9"/>
  <c r="J451" i="9"/>
  <c r="J452" i="9"/>
  <c r="J453" i="9"/>
  <c r="J454" i="9"/>
  <c r="J455" i="9"/>
  <c r="J456" i="9"/>
  <c r="J457" i="9"/>
  <c r="J458" i="9"/>
  <c r="J459" i="9"/>
  <c r="J460" i="9"/>
  <c r="J461" i="9"/>
  <c r="J462" i="9"/>
  <c r="J463" i="9"/>
  <c r="J464" i="9"/>
  <c r="J465" i="9"/>
  <c r="J466" i="9"/>
  <c r="J467" i="9"/>
  <c r="J468" i="9"/>
  <c r="J469" i="9"/>
  <c r="J470" i="9"/>
  <c r="J471" i="9"/>
  <c r="J472" i="9"/>
  <c r="J473" i="9"/>
  <c r="J474" i="9"/>
  <c r="J475" i="9"/>
  <c r="J476" i="9"/>
  <c r="J477" i="9"/>
  <c r="J478" i="9"/>
  <c r="J479" i="9"/>
  <c r="J480" i="9"/>
  <c r="J481" i="9"/>
  <c r="J482" i="9"/>
  <c r="J483" i="9"/>
  <c r="J484" i="9"/>
  <c r="J485" i="9"/>
  <c r="J486" i="9"/>
  <c r="J487" i="9"/>
  <c r="J488" i="9"/>
  <c r="J489" i="9"/>
  <c r="J490" i="9"/>
  <c r="J491" i="9"/>
  <c r="J492" i="9"/>
  <c r="J493" i="9"/>
  <c r="J494" i="9"/>
  <c r="J495" i="9"/>
  <c r="J496" i="9"/>
  <c r="J497" i="9"/>
  <c r="J498" i="9"/>
  <c r="J499" i="9"/>
  <c r="J500" i="9"/>
  <c r="J501" i="9"/>
  <c r="J502" i="9"/>
  <c r="J503" i="9"/>
  <c r="J504" i="9"/>
  <c r="J505" i="9"/>
  <c r="J506" i="9"/>
  <c r="J507" i="9"/>
  <c r="J508" i="9"/>
  <c r="J509" i="9"/>
  <c r="J510" i="9"/>
  <c r="J511" i="9"/>
  <c r="J512" i="9"/>
  <c r="J513" i="9"/>
  <c r="J514" i="9"/>
  <c r="J515" i="9"/>
  <c r="J516" i="9"/>
  <c r="J517" i="9"/>
  <c r="J518" i="9"/>
  <c r="J519" i="9"/>
  <c r="J520" i="9"/>
  <c r="J521" i="9"/>
  <c r="J522" i="9"/>
  <c r="J523" i="9"/>
  <c r="J524" i="9"/>
  <c r="J525" i="9"/>
  <c r="J526" i="9"/>
  <c r="J527" i="9"/>
  <c r="J528" i="9"/>
  <c r="J529" i="9"/>
  <c r="J530" i="9"/>
  <c r="J531" i="9"/>
  <c r="J532" i="9"/>
  <c r="J533" i="9"/>
  <c r="J534" i="9"/>
  <c r="J535" i="9"/>
  <c r="J536" i="9"/>
  <c r="J537" i="9"/>
  <c r="J538" i="9"/>
  <c r="J539" i="9"/>
  <c r="J540" i="9"/>
  <c r="J541" i="9"/>
  <c r="J542" i="9"/>
  <c r="J543" i="9"/>
  <c r="J544" i="9"/>
  <c r="J545" i="9"/>
  <c r="J546" i="9"/>
  <c r="J547" i="9"/>
  <c r="J548" i="9"/>
  <c r="J549" i="9"/>
  <c r="J550" i="9"/>
  <c r="J551" i="9"/>
  <c r="J552" i="9"/>
  <c r="J553" i="9"/>
  <c r="J554" i="9"/>
  <c r="J555" i="9"/>
  <c r="J556" i="9"/>
  <c r="J557" i="9"/>
  <c r="J558" i="9"/>
  <c r="J559" i="9"/>
  <c r="J560" i="9"/>
  <c r="J561" i="9"/>
  <c r="J562" i="9"/>
  <c r="J563" i="9"/>
  <c r="J564" i="9"/>
  <c r="J565" i="9"/>
  <c r="J566" i="9"/>
  <c r="J567" i="9"/>
  <c r="J568" i="9"/>
  <c r="J569" i="9"/>
  <c r="J570" i="9"/>
  <c r="J571" i="9"/>
  <c r="J572" i="9"/>
  <c r="J573" i="9"/>
  <c r="J574" i="9"/>
  <c r="J575" i="9"/>
  <c r="J576" i="9"/>
  <c r="J577" i="9"/>
  <c r="J578" i="9"/>
  <c r="J579" i="9"/>
  <c r="J580" i="9"/>
  <c r="J581" i="9"/>
  <c r="J582" i="9"/>
  <c r="J583" i="9"/>
  <c r="J584" i="9"/>
  <c r="J585" i="9"/>
  <c r="J586" i="9"/>
  <c r="J587" i="9"/>
  <c r="J588" i="9"/>
  <c r="J589" i="9"/>
  <c r="J590" i="9"/>
  <c r="J591" i="9"/>
  <c r="J592" i="9"/>
  <c r="J593" i="9"/>
  <c r="J594" i="9"/>
  <c r="J595" i="9"/>
  <c r="J596" i="9"/>
  <c r="J597" i="9"/>
  <c r="J598" i="9"/>
  <c r="J599" i="9"/>
  <c r="J600" i="9"/>
  <c r="J601" i="9"/>
  <c r="J602" i="9"/>
  <c r="J603" i="9"/>
  <c r="J604" i="9"/>
  <c r="J605" i="9"/>
  <c r="J606" i="9"/>
  <c r="J607" i="9"/>
  <c r="J608" i="9"/>
  <c r="J609" i="9"/>
  <c r="J610" i="9"/>
  <c r="J611" i="9"/>
  <c r="J612" i="9"/>
  <c r="J613" i="9"/>
  <c r="J614" i="9"/>
  <c r="J615" i="9"/>
  <c r="J616" i="9"/>
  <c r="J617" i="9"/>
  <c r="J618" i="9"/>
  <c r="J619" i="9"/>
  <c r="J620" i="9"/>
  <c r="J621" i="9"/>
  <c r="J622" i="9"/>
  <c r="J623" i="9"/>
  <c r="J624" i="9"/>
  <c r="J625" i="9"/>
  <c r="J626" i="9"/>
  <c r="J627" i="9"/>
  <c r="J628" i="9"/>
  <c r="J629" i="9"/>
  <c r="J630" i="9"/>
  <c r="J631" i="9"/>
  <c r="J632" i="9"/>
  <c r="J633" i="9"/>
  <c r="J634" i="9"/>
  <c r="J635" i="9"/>
  <c r="J636" i="9"/>
  <c r="J637" i="9"/>
  <c r="J638" i="9"/>
  <c r="J639" i="9"/>
  <c r="J640" i="9"/>
  <c r="J641" i="9"/>
  <c r="J642" i="9"/>
  <c r="J643" i="9"/>
  <c r="J644" i="9"/>
  <c r="J645" i="9"/>
  <c r="J646" i="9"/>
  <c r="J647" i="9"/>
  <c r="J648" i="9"/>
  <c r="J649" i="9"/>
  <c r="J650" i="9"/>
  <c r="J651" i="9"/>
  <c r="J652" i="9"/>
  <c r="J653" i="9"/>
  <c r="J654" i="9"/>
  <c r="J655" i="9"/>
  <c r="J656" i="9"/>
  <c r="J657" i="9"/>
  <c r="J658" i="9"/>
  <c r="J659" i="9"/>
  <c r="J660" i="9"/>
  <c r="J661" i="9"/>
  <c r="J662" i="9"/>
  <c r="J663" i="9"/>
  <c r="J664" i="9"/>
  <c r="J665" i="9"/>
  <c r="J666" i="9"/>
  <c r="J667" i="9"/>
  <c r="J668" i="9"/>
  <c r="J669" i="9"/>
  <c r="J670" i="9"/>
  <c r="J671" i="9"/>
  <c r="J672" i="9"/>
  <c r="J673" i="9"/>
  <c r="J674" i="9"/>
  <c r="J675" i="9"/>
  <c r="J676" i="9"/>
  <c r="J677" i="9"/>
  <c r="J678" i="9"/>
  <c r="J679" i="9"/>
  <c r="J680" i="9"/>
  <c r="J681" i="9"/>
  <c r="J682" i="9"/>
  <c r="J683" i="9"/>
  <c r="J684" i="9"/>
  <c r="J685" i="9"/>
  <c r="J686" i="9"/>
  <c r="J687" i="9"/>
  <c r="J688" i="9"/>
  <c r="J689" i="9"/>
  <c r="J690" i="9"/>
  <c r="J691" i="9"/>
  <c r="J692" i="9"/>
  <c r="J693" i="9"/>
  <c r="J694" i="9"/>
  <c r="J695" i="9"/>
  <c r="J696" i="9"/>
  <c r="J697" i="9"/>
  <c r="J698" i="9"/>
  <c r="J699" i="9"/>
  <c r="J700" i="9"/>
  <c r="J701" i="9"/>
  <c r="J702" i="9"/>
  <c r="J703" i="9"/>
  <c r="J704" i="9"/>
  <c r="J705" i="9"/>
  <c r="J706" i="9"/>
  <c r="J707" i="9"/>
  <c r="J708" i="9"/>
  <c r="J709" i="9"/>
  <c r="J710" i="9"/>
  <c r="J711" i="9"/>
  <c r="J712" i="9"/>
  <c r="J713" i="9"/>
  <c r="J714" i="9"/>
  <c r="J715" i="9"/>
  <c r="J716" i="9"/>
  <c r="J717" i="9"/>
  <c r="J718" i="9"/>
  <c r="J719" i="9"/>
  <c r="J720" i="9"/>
  <c r="J721" i="9"/>
  <c r="J722" i="9"/>
  <c r="J723" i="9"/>
  <c r="J724" i="9"/>
  <c r="J725" i="9"/>
  <c r="J726" i="9"/>
  <c r="J727" i="9"/>
  <c r="J728" i="9"/>
  <c r="J729" i="9"/>
  <c r="J730" i="9"/>
  <c r="J731" i="9"/>
  <c r="J732" i="9"/>
  <c r="J733" i="9"/>
  <c r="J734" i="9"/>
  <c r="J735" i="9"/>
  <c r="J736" i="9"/>
  <c r="J737" i="9"/>
  <c r="J738" i="9"/>
  <c r="J739" i="9"/>
  <c r="J740" i="9"/>
  <c r="J741" i="9"/>
  <c r="J742" i="9"/>
  <c r="J743" i="9"/>
  <c r="J744" i="9"/>
  <c r="J745" i="9"/>
  <c r="J746" i="9"/>
  <c r="J747" i="9"/>
  <c r="J748" i="9"/>
  <c r="J749" i="9"/>
  <c r="J750" i="9"/>
  <c r="J751" i="9"/>
  <c r="J752" i="9"/>
  <c r="J753" i="9"/>
  <c r="J754" i="9"/>
  <c r="J755" i="9"/>
  <c r="J756" i="9"/>
  <c r="J757" i="9"/>
  <c r="J758" i="9"/>
  <c r="J759" i="9"/>
  <c r="J760" i="9"/>
  <c r="J761" i="9"/>
  <c r="J762" i="9"/>
  <c r="J763" i="9"/>
  <c r="J764" i="9"/>
  <c r="J765" i="9"/>
  <c r="J766" i="9"/>
  <c r="J767" i="9"/>
  <c r="J768" i="9"/>
  <c r="J769" i="9"/>
  <c r="J770" i="9"/>
  <c r="J771" i="9"/>
  <c r="J772" i="9"/>
  <c r="J773" i="9"/>
  <c r="J774" i="9"/>
  <c r="J775" i="9"/>
  <c r="J776" i="9"/>
  <c r="J777" i="9"/>
  <c r="J778" i="9"/>
  <c r="J779" i="9"/>
  <c r="J780" i="9"/>
  <c r="J781" i="9"/>
  <c r="J782" i="9"/>
  <c r="J783" i="9"/>
  <c r="J784" i="9"/>
  <c r="J785" i="9"/>
  <c r="J786" i="9"/>
  <c r="J787" i="9"/>
  <c r="J788" i="9"/>
  <c r="J789" i="9"/>
  <c r="J790" i="9"/>
  <c r="J791" i="9"/>
  <c r="J792" i="9"/>
  <c r="J793" i="9"/>
  <c r="J794" i="9"/>
  <c r="J795" i="9"/>
  <c r="J796" i="9"/>
  <c r="J797" i="9"/>
  <c r="J798" i="9"/>
  <c r="J799" i="9"/>
  <c r="J800" i="9"/>
  <c r="J801" i="9"/>
  <c r="J802" i="9"/>
  <c r="J803" i="9"/>
  <c r="J804" i="9"/>
  <c r="J805" i="9"/>
  <c r="J806" i="9"/>
  <c r="J807" i="9"/>
  <c r="J808" i="9"/>
  <c r="J809" i="9"/>
  <c r="J810" i="9"/>
  <c r="J811" i="9"/>
  <c r="J812" i="9"/>
  <c r="J813" i="9"/>
  <c r="J814" i="9"/>
  <c r="J815" i="9"/>
  <c r="J816" i="9"/>
  <c r="J817" i="9"/>
  <c r="J818" i="9"/>
  <c r="J819" i="9"/>
  <c r="J820" i="9"/>
  <c r="J821" i="9"/>
  <c r="J822" i="9"/>
  <c r="J823" i="9"/>
  <c r="J824" i="9"/>
  <c r="J825" i="9"/>
  <c r="J826" i="9"/>
  <c r="J827" i="9"/>
  <c r="J828" i="9"/>
  <c r="J829" i="9"/>
  <c r="J830" i="9"/>
  <c r="J831" i="9"/>
  <c r="J832" i="9"/>
  <c r="J833" i="9"/>
  <c r="J834" i="9"/>
  <c r="J835" i="9"/>
  <c r="J836" i="9"/>
  <c r="J837" i="9"/>
  <c r="J838" i="9"/>
  <c r="J839" i="9"/>
  <c r="J840" i="9"/>
  <c r="J841" i="9"/>
  <c r="J842" i="9"/>
  <c r="J843" i="9"/>
  <c r="J844" i="9"/>
  <c r="J845" i="9"/>
  <c r="J846" i="9"/>
  <c r="J847" i="9"/>
  <c r="J848" i="9"/>
  <c r="J849" i="9"/>
  <c r="J850" i="9"/>
  <c r="J851" i="9"/>
  <c r="J852" i="9"/>
  <c r="J853" i="9"/>
  <c r="J854" i="9"/>
  <c r="J855" i="9"/>
  <c r="J856" i="9"/>
  <c r="J857" i="9"/>
  <c r="J858" i="9"/>
  <c r="J859" i="9"/>
  <c r="J860" i="9"/>
  <c r="J861" i="9"/>
  <c r="J862" i="9"/>
  <c r="J863" i="9"/>
  <c r="J864" i="9"/>
  <c r="J865" i="9"/>
  <c r="J866" i="9"/>
  <c r="J867" i="9"/>
  <c r="J868" i="9"/>
  <c r="J869" i="9"/>
  <c r="J870" i="9"/>
  <c r="J871" i="9"/>
  <c r="J872" i="9"/>
  <c r="J873" i="9"/>
  <c r="J874" i="9"/>
  <c r="J875" i="9"/>
  <c r="J876" i="9"/>
  <c r="J877" i="9"/>
  <c r="J878" i="9"/>
  <c r="J879" i="9"/>
  <c r="J880" i="9"/>
  <c r="J881" i="9"/>
  <c r="J882" i="9"/>
  <c r="J883" i="9"/>
  <c r="J884" i="9"/>
  <c r="J885" i="9"/>
  <c r="J886" i="9"/>
  <c r="J887" i="9"/>
  <c r="J888" i="9"/>
  <c r="J889" i="9"/>
  <c r="J890" i="9"/>
  <c r="J891" i="9"/>
  <c r="J892" i="9"/>
  <c r="J893" i="9"/>
  <c r="J894" i="9"/>
  <c r="J895" i="9"/>
  <c r="J896" i="9"/>
  <c r="J897" i="9"/>
  <c r="J898" i="9"/>
  <c r="J899" i="9"/>
  <c r="J900" i="9"/>
  <c r="J901" i="9"/>
  <c r="J902" i="9"/>
  <c r="J903" i="9"/>
  <c r="J904" i="9"/>
  <c r="J905" i="9"/>
  <c r="J906" i="9"/>
  <c r="J907" i="9"/>
  <c r="J908" i="9"/>
  <c r="J909" i="9"/>
  <c r="J910" i="9"/>
  <c r="J911" i="9"/>
  <c r="J912" i="9"/>
  <c r="J913" i="9"/>
  <c r="J914" i="9"/>
  <c r="J915" i="9"/>
  <c r="J916" i="9"/>
  <c r="J917" i="9"/>
  <c r="J918" i="9"/>
  <c r="J919" i="9"/>
  <c r="J920" i="9"/>
  <c r="J921" i="9"/>
  <c r="J922" i="9"/>
  <c r="J923" i="9"/>
  <c r="J924" i="9"/>
  <c r="J925" i="9"/>
  <c r="J926" i="9"/>
  <c r="J927" i="9"/>
  <c r="J928" i="9"/>
  <c r="J929" i="9"/>
  <c r="J930" i="9"/>
  <c r="J931" i="9"/>
  <c r="J932" i="9"/>
  <c r="J933" i="9"/>
  <c r="J934" i="9"/>
  <c r="J935" i="9"/>
  <c r="J936" i="9"/>
  <c r="J937" i="9"/>
  <c r="J938" i="9"/>
  <c r="J939" i="9"/>
  <c r="J940" i="9"/>
  <c r="J941" i="9"/>
  <c r="J942" i="9"/>
  <c r="J943" i="9"/>
  <c r="J944" i="9"/>
  <c r="J945" i="9"/>
  <c r="J946" i="9"/>
  <c r="J947" i="9"/>
  <c r="J948" i="9"/>
  <c r="J949" i="9"/>
  <c r="J950" i="9"/>
  <c r="J951" i="9"/>
  <c r="J952" i="9"/>
  <c r="J953" i="9"/>
  <c r="J954" i="9"/>
  <c r="J955" i="9"/>
  <c r="J956" i="9"/>
  <c r="J957" i="9"/>
  <c r="J958" i="9"/>
  <c r="J959" i="9"/>
  <c r="J960" i="9"/>
  <c r="J961" i="9"/>
  <c r="J962" i="9"/>
  <c r="J963" i="9"/>
  <c r="J964" i="9"/>
  <c r="J965" i="9"/>
  <c r="J966" i="9"/>
  <c r="J967" i="9"/>
  <c r="J968" i="9"/>
  <c r="J969" i="9"/>
  <c r="J970" i="9"/>
  <c r="J971" i="9"/>
  <c r="J972" i="9"/>
  <c r="J973" i="9"/>
  <c r="J974" i="9"/>
  <c r="J975" i="9"/>
  <c r="J976" i="9"/>
  <c r="J977" i="9"/>
  <c r="J978" i="9"/>
  <c r="J979" i="9"/>
  <c r="J980" i="9"/>
  <c r="J981" i="9"/>
  <c r="J982" i="9"/>
  <c r="J983" i="9"/>
  <c r="J984" i="9"/>
  <c r="J985" i="9"/>
  <c r="J986" i="9"/>
  <c r="J987" i="9"/>
  <c r="J988" i="9"/>
  <c r="J989" i="9"/>
  <c r="J990" i="9"/>
  <c r="J991" i="9"/>
  <c r="J992" i="9"/>
  <c r="J993" i="9"/>
  <c r="J994" i="9"/>
  <c r="J995" i="9"/>
  <c r="J996" i="9"/>
  <c r="J997" i="9"/>
  <c r="J998" i="9"/>
  <c r="J999" i="9"/>
  <c r="J1000" i="9"/>
  <c r="J1001" i="9"/>
  <c r="J1002" i="9"/>
  <c r="J1003" i="9"/>
  <c r="J1004" i="9"/>
  <c r="J1005" i="9"/>
  <c r="J1006" i="9"/>
  <c r="J1007" i="9"/>
  <c r="J1008" i="9"/>
  <c r="J1009" i="9"/>
  <c r="J1010" i="9"/>
  <c r="J1011" i="9"/>
  <c r="J1012" i="9"/>
  <c r="J1013" i="9"/>
  <c r="J1014" i="9"/>
  <c r="J1015" i="9"/>
  <c r="J1016" i="9"/>
  <c r="J1017" i="9"/>
  <c r="J1018" i="9"/>
  <c r="J1019" i="9"/>
  <c r="J1020" i="9"/>
  <c r="J1021" i="9"/>
  <c r="J1022" i="9"/>
  <c r="J1023" i="9"/>
  <c r="J1024" i="9"/>
  <c r="J1025" i="9"/>
  <c r="J1026" i="9"/>
  <c r="J1027" i="9"/>
  <c r="J1028" i="9"/>
  <c r="J1029" i="9"/>
  <c r="J1030" i="9"/>
  <c r="J1031" i="9"/>
  <c r="J1032" i="9"/>
  <c r="J1033" i="9"/>
  <c r="J1034" i="9"/>
  <c r="J1035" i="9"/>
  <c r="J1036" i="9"/>
  <c r="J1037" i="9"/>
  <c r="J1038" i="9"/>
  <c r="J1039" i="9"/>
  <c r="J1040" i="9"/>
  <c r="J1041" i="9"/>
  <c r="J1042" i="9"/>
  <c r="J1043" i="9"/>
  <c r="J1044" i="9"/>
  <c r="J1045" i="9"/>
  <c r="J1046" i="9"/>
  <c r="J1047" i="9"/>
  <c r="J1048" i="9"/>
  <c r="J1049" i="9"/>
  <c r="J1050" i="9"/>
  <c r="J1051" i="9"/>
  <c r="J1052" i="9"/>
  <c r="J1053" i="9"/>
  <c r="J1054" i="9"/>
  <c r="J1055" i="9"/>
  <c r="J1056" i="9"/>
  <c r="J1057" i="9"/>
  <c r="J1058" i="9"/>
  <c r="J1059" i="9"/>
  <c r="J1060" i="9"/>
  <c r="J1061" i="9"/>
  <c r="J1062" i="9"/>
  <c r="J1063" i="9"/>
  <c r="J1064" i="9"/>
  <c r="J1065" i="9"/>
  <c r="J1066" i="9"/>
  <c r="J1067" i="9"/>
  <c r="J1068" i="9"/>
  <c r="J1069" i="9"/>
  <c r="J1070" i="9"/>
  <c r="J1071" i="9"/>
  <c r="J1072" i="9"/>
  <c r="J1073" i="9"/>
  <c r="J1074" i="9"/>
  <c r="J1075" i="9"/>
  <c r="J1076" i="9"/>
  <c r="J1077" i="9"/>
  <c r="J1078" i="9"/>
  <c r="J1079" i="9"/>
  <c r="J1080" i="9"/>
  <c r="J1081" i="9"/>
  <c r="J1082" i="9"/>
  <c r="J1083" i="9"/>
  <c r="J1084" i="9"/>
  <c r="J1085" i="9"/>
  <c r="J1086" i="9"/>
  <c r="J1087" i="9"/>
  <c r="J1088" i="9"/>
  <c r="J1089" i="9"/>
  <c r="J1090" i="9"/>
  <c r="J1091" i="9"/>
  <c r="J1092" i="9"/>
  <c r="J1093" i="9"/>
  <c r="J1094" i="9"/>
  <c r="J1095" i="9"/>
  <c r="J1096" i="9"/>
  <c r="J1097" i="9"/>
  <c r="J1098" i="9"/>
  <c r="J1099" i="9"/>
  <c r="J1100" i="9"/>
  <c r="J1101" i="9"/>
  <c r="J1102" i="9"/>
  <c r="J1103" i="9"/>
  <c r="J1104" i="9"/>
  <c r="J1105" i="9"/>
  <c r="J1106" i="9"/>
  <c r="J1107" i="9"/>
  <c r="J1108" i="9"/>
  <c r="J1109" i="9"/>
  <c r="J1110" i="9"/>
  <c r="J1111" i="9"/>
  <c r="J1112" i="9"/>
  <c r="J1113" i="9"/>
  <c r="J1114" i="9"/>
  <c r="J1115" i="9"/>
  <c r="J1116" i="9"/>
  <c r="J1117" i="9"/>
  <c r="J1118" i="9"/>
  <c r="J1119" i="9"/>
  <c r="J1120" i="9"/>
  <c r="J1121" i="9"/>
  <c r="J1122" i="9"/>
  <c r="J1123" i="9"/>
  <c r="J1124" i="9"/>
  <c r="J1125" i="9"/>
  <c r="J1126" i="9"/>
  <c r="J1127" i="9"/>
  <c r="J1128" i="9"/>
  <c r="J1129" i="9"/>
  <c r="J1130" i="9"/>
  <c r="J1131" i="9"/>
  <c r="J1132" i="9"/>
  <c r="J1133" i="9"/>
  <c r="J1134" i="9"/>
  <c r="J1135" i="9"/>
  <c r="J1136" i="9"/>
  <c r="J1137" i="9"/>
  <c r="J1138" i="9"/>
  <c r="J1139" i="9"/>
  <c r="J1140" i="9"/>
  <c r="J1141" i="9"/>
  <c r="J1142" i="9"/>
  <c r="J1143" i="9"/>
  <c r="J1144" i="9"/>
  <c r="J1145" i="9"/>
  <c r="J1146" i="9"/>
  <c r="J1147" i="9"/>
  <c r="J1148" i="9"/>
  <c r="J1149" i="9"/>
  <c r="J1150" i="9"/>
  <c r="J1151" i="9"/>
  <c r="J1152" i="9"/>
  <c r="J1153" i="9"/>
  <c r="J1154" i="9"/>
  <c r="J1155" i="9"/>
  <c r="J1156" i="9"/>
  <c r="J1157" i="9"/>
  <c r="J1158" i="9"/>
  <c r="J1159" i="9"/>
  <c r="J1160" i="9"/>
  <c r="J1161" i="9"/>
  <c r="J1162" i="9"/>
  <c r="J1163" i="9"/>
  <c r="J1164" i="9"/>
  <c r="J1165" i="9"/>
  <c r="J1166" i="9"/>
  <c r="J1167" i="9"/>
  <c r="J1168" i="9"/>
  <c r="J1169" i="9"/>
  <c r="J1170" i="9"/>
  <c r="J1171" i="9"/>
  <c r="J1172" i="9"/>
  <c r="J1173" i="9"/>
  <c r="J1174" i="9"/>
  <c r="J1175" i="9"/>
  <c r="J1176" i="9"/>
  <c r="J1177" i="9"/>
  <c r="J1178" i="9"/>
  <c r="J1179" i="9"/>
  <c r="J1180" i="9"/>
  <c r="J1181" i="9"/>
  <c r="J1182" i="9"/>
  <c r="J1183" i="9"/>
  <c r="J1184" i="9"/>
  <c r="J1185" i="9"/>
  <c r="J1186" i="9"/>
  <c r="J1187" i="9"/>
  <c r="J1188" i="9"/>
  <c r="J1189" i="9"/>
  <c r="J1190" i="9"/>
  <c r="J1191" i="9"/>
  <c r="J1192" i="9"/>
  <c r="J1193" i="9"/>
  <c r="J1194" i="9"/>
  <c r="J1195" i="9"/>
  <c r="J1196" i="9"/>
  <c r="J1197" i="9"/>
  <c r="J1198" i="9"/>
  <c r="J1199" i="9"/>
  <c r="J1200" i="9"/>
  <c r="J1201" i="9"/>
  <c r="J1202" i="9"/>
  <c r="J1203" i="9"/>
  <c r="J1204" i="9"/>
  <c r="J1205" i="9"/>
  <c r="J1206" i="9"/>
  <c r="J1207" i="9"/>
  <c r="J1208" i="9"/>
  <c r="J1209" i="9"/>
  <c r="J1210" i="9"/>
  <c r="J1211" i="9"/>
  <c r="J1212" i="9"/>
  <c r="J1213" i="9"/>
  <c r="J1214" i="9"/>
  <c r="J1215" i="9"/>
  <c r="J1216" i="9"/>
  <c r="J1217" i="9"/>
  <c r="J1218" i="9"/>
  <c r="J1219" i="9"/>
  <c r="J1220" i="9"/>
  <c r="J1221" i="9"/>
  <c r="J1222" i="9"/>
  <c r="J1223" i="9"/>
  <c r="J1224" i="9"/>
  <c r="J1225" i="9"/>
  <c r="J1226" i="9"/>
  <c r="J1227" i="9"/>
  <c r="J1228" i="9"/>
  <c r="J1229" i="9"/>
  <c r="J1230" i="9"/>
  <c r="J1231" i="9"/>
  <c r="J1232" i="9"/>
  <c r="J1233" i="9"/>
  <c r="J1234" i="9"/>
  <c r="J1235" i="9"/>
  <c r="J1236" i="9"/>
  <c r="J1237" i="9"/>
  <c r="J1238" i="9"/>
  <c r="J1239" i="9"/>
  <c r="J1240" i="9"/>
  <c r="J1241" i="9"/>
  <c r="J1242" i="9"/>
  <c r="J1243" i="9"/>
  <c r="J1244" i="9"/>
  <c r="J1245" i="9"/>
  <c r="J1246" i="9"/>
  <c r="J1247" i="9"/>
  <c r="J1248" i="9"/>
  <c r="J1249" i="9"/>
  <c r="J1250" i="9"/>
  <c r="J1251" i="9"/>
  <c r="J1252" i="9"/>
  <c r="J1253" i="9"/>
  <c r="J1254" i="9"/>
  <c r="J1255" i="9"/>
  <c r="J1256" i="9"/>
  <c r="J1257" i="9"/>
  <c r="J1258" i="9"/>
  <c r="J1259" i="9"/>
  <c r="J1260" i="9"/>
  <c r="J1261" i="9"/>
  <c r="J1262" i="9"/>
  <c r="J1263" i="9"/>
  <c r="J1264" i="9"/>
  <c r="J1265" i="9"/>
  <c r="J1266" i="9"/>
  <c r="J1267" i="9"/>
  <c r="J1268" i="9"/>
  <c r="J1269" i="9"/>
  <c r="J1270" i="9"/>
  <c r="J1271" i="9"/>
  <c r="J1272" i="9"/>
  <c r="J1273" i="9"/>
  <c r="J1274" i="9"/>
  <c r="J1275" i="9"/>
  <c r="J1276" i="9"/>
  <c r="J1277" i="9"/>
  <c r="J1278" i="9"/>
  <c r="J1279" i="9"/>
  <c r="J1280" i="9"/>
  <c r="J1281" i="9"/>
  <c r="J1282" i="9"/>
  <c r="J1283" i="9"/>
  <c r="J1284" i="9"/>
  <c r="J1285" i="9"/>
  <c r="J1286" i="9"/>
  <c r="J1287" i="9"/>
  <c r="J1288" i="9"/>
  <c r="J1289" i="9"/>
  <c r="J1290" i="9"/>
  <c r="J1291" i="9"/>
  <c r="J1292" i="9"/>
  <c r="J1293" i="9"/>
  <c r="J1294" i="9"/>
  <c r="J1295" i="9"/>
  <c r="J1296" i="9"/>
  <c r="J1297" i="9"/>
  <c r="J1298" i="9"/>
  <c r="J1299" i="9"/>
  <c r="J1300" i="9"/>
  <c r="J1301" i="9"/>
  <c r="J1302" i="9"/>
  <c r="J1303" i="9"/>
  <c r="J1304" i="9"/>
  <c r="J1305" i="9"/>
  <c r="J1306" i="9"/>
  <c r="J1307" i="9"/>
  <c r="J1308" i="9"/>
  <c r="J1309" i="9"/>
  <c r="J1310" i="9"/>
  <c r="J1311" i="9"/>
  <c r="J1312" i="9"/>
  <c r="J1313" i="9"/>
  <c r="J1314" i="9"/>
  <c r="J1315" i="9"/>
  <c r="J1316" i="9"/>
  <c r="J1317" i="9"/>
  <c r="J1318" i="9"/>
  <c r="J1319" i="9"/>
  <c r="J1320" i="9"/>
  <c r="J1321" i="9"/>
  <c r="J1322" i="9"/>
  <c r="J1323" i="9"/>
  <c r="J1324" i="9"/>
  <c r="J1325" i="9"/>
  <c r="J1326" i="9"/>
  <c r="J1327" i="9"/>
  <c r="J1328" i="9"/>
  <c r="J1329" i="9"/>
  <c r="J1330" i="9"/>
  <c r="J1331" i="9"/>
  <c r="J1332" i="9"/>
  <c r="J1333" i="9"/>
  <c r="J1334" i="9"/>
  <c r="J1335" i="9"/>
  <c r="J1336" i="9"/>
  <c r="J1337" i="9"/>
  <c r="J1338" i="9"/>
  <c r="J1339" i="9"/>
  <c r="J1340" i="9"/>
  <c r="J1341" i="9"/>
  <c r="J1342" i="9"/>
  <c r="J1343" i="9"/>
  <c r="J1344" i="9"/>
  <c r="J1345" i="9"/>
  <c r="J1346" i="9"/>
  <c r="J1347" i="9"/>
  <c r="J1348" i="9"/>
  <c r="J1349" i="9"/>
  <c r="J1350" i="9"/>
  <c r="J1351" i="9"/>
  <c r="J1352" i="9"/>
  <c r="J1353" i="9"/>
  <c r="J1354" i="9"/>
  <c r="J1355" i="9"/>
  <c r="J1356" i="9"/>
  <c r="J1357" i="9"/>
  <c r="J1358" i="9"/>
  <c r="J1359" i="9"/>
  <c r="J1360" i="9"/>
  <c r="J1361" i="9"/>
  <c r="J1362" i="9"/>
  <c r="J1363" i="9"/>
  <c r="J1364" i="9"/>
  <c r="J1365" i="9"/>
  <c r="J1366" i="9"/>
  <c r="J1367" i="9"/>
  <c r="J1368" i="9"/>
  <c r="J1369" i="9"/>
  <c r="J1370" i="9"/>
  <c r="J1371" i="9"/>
  <c r="J1372" i="9"/>
  <c r="J1373" i="9"/>
  <c r="J1374" i="9"/>
  <c r="J1375" i="9"/>
  <c r="J1376" i="9"/>
  <c r="J1377" i="9"/>
  <c r="J1378" i="9"/>
  <c r="J1379" i="9"/>
  <c r="J1380" i="9"/>
  <c r="J1381" i="9"/>
  <c r="J1382" i="9"/>
  <c r="J1383" i="9"/>
  <c r="J1384" i="9"/>
  <c r="J1385" i="9"/>
  <c r="J1386" i="9"/>
  <c r="J1387" i="9"/>
  <c r="J1388" i="9"/>
  <c r="J1389" i="9"/>
  <c r="J1390" i="9"/>
  <c r="J1391" i="9"/>
  <c r="J1392" i="9"/>
  <c r="J1393" i="9"/>
  <c r="J1394" i="9"/>
  <c r="J1395" i="9"/>
  <c r="J1396" i="9"/>
  <c r="J1397" i="9"/>
  <c r="J1398" i="9"/>
  <c r="J1399" i="9"/>
  <c r="J1400" i="9"/>
  <c r="J1401" i="9"/>
  <c r="J1402" i="9"/>
  <c r="J1403" i="9"/>
  <c r="J1404" i="9"/>
  <c r="J1405" i="9"/>
  <c r="J1406" i="9"/>
  <c r="J1407" i="9"/>
  <c r="J1408" i="9"/>
  <c r="J1409" i="9"/>
  <c r="J1410" i="9"/>
  <c r="J1411" i="9"/>
  <c r="J1412" i="9"/>
  <c r="J1413" i="9"/>
  <c r="J1414" i="9"/>
  <c r="J1415" i="9"/>
  <c r="J1416" i="9"/>
  <c r="J1417" i="9"/>
  <c r="J1418" i="9"/>
  <c r="J1419" i="9"/>
  <c r="J1420" i="9"/>
  <c r="J1421" i="9"/>
  <c r="J1422" i="9"/>
  <c r="J1423" i="9"/>
  <c r="J1424" i="9"/>
  <c r="J1425" i="9"/>
  <c r="J1426" i="9"/>
  <c r="J1427" i="9"/>
  <c r="J1428" i="9"/>
  <c r="J1429" i="9"/>
  <c r="J1430" i="9"/>
  <c r="J1431" i="9"/>
  <c r="J1432" i="9"/>
  <c r="J1433" i="9"/>
  <c r="J1434" i="9"/>
  <c r="J1435" i="9"/>
  <c r="J1436" i="9"/>
  <c r="J1437" i="9"/>
  <c r="J1438" i="9"/>
  <c r="J1439" i="9"/>
  <c r="J1440" i="9"/>
  <c r="J1441" i="9"/>
  <c r="J1442" i="9"/>
  <c r="J1443" i="9"/>
  <c r="J1444" i="9"/>
  <c r="J1445" i="9"/>
  <c r="J1446" i="9"/>
  <c r="J1447" i="9"/>
  <c r="J1448" i="9"/>
  <c r="J1449" i="9"/>
  <c r="J1450" i="9"/>
  <c r="J1451" i="9"/>
  <c r="J1452" i="9"/>
  <c r="J1453" i="9"/>
  <c r="J1454" i="9"/>
  <c r="J1455" i="9"/>
  <c r="J1456" i="9"/>
  <c r="J1457" i="9"/>
  <c r="J1458" i="9"/>
  <c r="J1459" i="9"/>
  <c r="J1460" i="9"/>
  <c r="J1461" i="9"/>
  <c r="J1462" i="9"/>
  <c r="J1463" i="9"/>
  <c r="J1464" i="9"/>
  <c r="J1465" i="9"/>
  <c r="J1466" i="9"/>
  <c r="J1467" i="9"/>
  <c r="J1468" i="9"/>
  <c r="J1469" i="9"/>
  <c r="J1470" i="9"/>
  <c r="J1471" i="9"/>
  <c r="J1472" i="9"/>
  <c r="J1473" i="9"/>
  <c r="J1474" i="9"/>
  <c r="J1475" i="9"/>
  <c r="J1476" i="9"/>
  <c r="J1477" i="9"/>
  <c r="J1478" i="9"/>
  <c r="J1479" i="9"/>
  <c r="J1480" i="9"/>
  <c r="J1481" i="9"/>
  <c r="J1482" i="9"/>
  <c r="J1483" i="9"/>
  <c r="J1484" i="9"/>
  <c r="J1485" i="9"/>
  <c r="J1486" i="9"/>
  <c r="J1487" i="9"/>
  <c r="J1488" i="9"/>
  <c r="J1489" i="9"/>
  <c r="J1490" i="9"/>
  <c r="J1491" i="9"/>
  <c r="J1492" i="9"/>
  <c r="J1493" i="9"/>
  <c r="J1494" i="9"/>
  <c r="J1495" i="9"/>
  <c r="J1496" i="9"/>
  <c r="J1497" i="9"/>
  <c r="J1498" i="9"/>
  <c r="J1499" i="9"/>
  <c r="J1500" i="9"/>
  <c r="J1501" i="9"/>
  <c r="J1502" i="9"/>
  <c r="J1503" i="9"/>
  <c r="J1504" i="9"/>
  <c r="J1505" i="9"/>
  <c r="J1506" i="9"/>
  <c r="J1507" i="9"/>
  <c r="J1508" i="9"/>
  <c r="J1509" i="9"/>
  <c r="J1510" i="9"/>
  <c r="J1511" i="9"/>
  <c r="J1512" i="9"/>
  <c r="J1513" i="9"/>
  <c r="J1514" i="9"/>
  <c r="J1515" i="9"/>
  <c r="J1516" i="9"/>
  <c r="J1517" i="9"/>
  <c r="J1518" i="9"/>
  <c r="J1519" i="9"/>
  <c r="J1520" i="9"/>
  <c r="J1521" i="9"/>
  <c r="J1522" i="9"/>
  <c r="J1523" i="9"/>
  <c r="J1524" i="9"/>
  <c r="J1525" i="9"/>
  <c r="J1526" i="9"/>
  <c r="J1527" i="9"/>
  <c r="J1528" i="9"/>
  <c r="J1529" i="9"/>
  <c r="J1530" i="9"/>
  <c r="J1531" i="9"/>
  <c r="J1532" i="9"/>
  <c r="J1533" i="9"/>
  <c r="J1534" i="9"/>
  <c r="J1535" i="9"/>
  <c r="J1536" i="9"/>
  <c r="J1537" i="9"/>
  <c r="J1538" i="9"/>
  <c r="J1539" i="9"/>
  <c r="J1540" i="9"/>
  <c r="J1541" i="9"/>
  <c r="J1542" i="9"/>
  <c r="J1543" i="9"/>
  <c r="J1544" i="9"/>
  <c r="J1545" i="9"/>
  <c r="J1546" i="9"/>
  <c r="J1547" i="9"/>
  <c r="J1548" i="9"/>
  <c r="J1549" i="9"/>
  <c r="J1550" i="9"/>
  <c r="J1551" i="9"/>
  <c r="J1552" i="9"/>
  <c r="J1553" i="9"/>
  <c r="J1554" i="9"/>
  <c r="J1555" i="9"/>
  <c r="J1556" i="9"/>
  <c r="J1557" i="9"/>
  <c r="J1558" i="9"/>
  <c r="J1559" i="9"/>
  <c r="J1560" i="9"/>
  <c r="J1561" i="9"/>
  <c r="J1562" i="9"/>
  <c r="J1563" i="9"/>
  <c r="J1564" i="9"/>
  <c r="J1565" i="9"/>
  <c r="J1566" i="9"/>
  <c r="J1567" i="9"/>
  <c r="J1568" i="9"/>
  <c r="J1569" i="9"/>
  <c r="J1570" i="9"/>
  <c r="J1571" i="9"/>
  <c r="J1572" i="9"/>
  <c r="J1573" i="9"/>
  <c r="J1574" i="9"/>
  <c r="J1575" i="9"/>
  <c r="J1576" i="9"/>
  <c r="J1577" i="9"/>
  <c r="J1578" i="9"/>
  <c r="J1579" i="9"/>
  <c r="J1580" i="9"/>
  <c r="J1581" i="9"/>
  <c r="J1582" i="9"/>
  <c r="J1583" i="9"/>
  <c r="J1584" i="9"/>
  <c r="J1585" i="9"/>
  <c r="J1586" i="9"/>
  <c r="J1587" i="9"/>
  <c r="J1588" i="9"/>
  <c r="J1589" i="9"/>
  <c r="J1590" i="9"/>
  <c r="J1591" i="9"/>
  <c r="J1592" i="9"/>
  <c r="J1593" i="9"/>
  <c r="J1594" i="9"/>
  <c r="J1595" i="9"/>
  <c r="J1596" i="9"/>
  <c r="J1597" i="9"/>
  <c r="J1598" i="9"/>
  <c r="J1599" i="9"/>
  <c r="J1600" i="9"/>
  <c r="J1601" i="9"/>
  <c r="J1602" i="9"/>
  <c r="J1603" i="9"/>
  <c r="J1604" i="9"/>
  <c r="J1605" i="9"/>
  <c r="J1606" i="9"/>
  <c r="J1607" i="9"/>
  <c r="J1608" i="9"/>
  <c r="J1609" i="9"/>
  <c r="J1610" i="9"/>
  <c r="J1611" i="9"/>
  <c r="J1612" i="9"/>
  <c r="J1613" i="9"/>
  <c r="J1614" i="9"/>
  <c r="J1615" i="9"/>
  <c r="J1616" i="9"/>
  <c r="J1617" i="9"/>
  <c r="J1618" i="9"/>
  <c r="J1619" i="9"/>
  <c r="J1620" i="9"/>
  <c r="J1621" i="9"/>
  <c r="J1622" i="9"/>
  <c r="J1623" i="9"/>
  <c r="J1624" i="9"/>
  <c r="J1625" i="9"/>
  <c r="J1626" i="9"/>
  <c r="J1627" i="9"/>
  <c r="J1628" i="9"/>
  <c r="J1629" i="9"/>
  <c r="J1630" i="9"/>
  <c r="J1631" i="9"/>
  <c r="J1632" i="9"/>
  <c r="J1633" i="9"/>
  <c r="J1634" i="9"/>
  <c r="J1635" i="9"/>
  <c r="J1636" i="9"/>
  <c r="J1637" i="9"/>
  <c r="J1638" i="9"/>
  <c r="J1639" i="9"/>
  <c r="J1640" i="9"/>
  <c r="J1641" i="9"/>
  <c r="J1642" i="9"/>
  <c r="J1643" i="9"/>
  <c r="J1644" i="9"/>
  <c r="J1645" i="9"/>
  <c r="J1646" i="9"/>
  <c r="J1647" i="9"/>
  <c r="J1648" i="9"/>
  <c r="J1649" i="9"/>
  <c r="J1650" i="9"/>
  <c r="J1651" i="9"/>
  <c r="J1652" i="9"/>
  <c r="J1653" i="9"/>
  <c r="J1654" i="9"/>
  <c r="J1655" i="9"/>
  <c r="J1656" i="9"/>
  <c r="J1657" i="9"/>
  <c r="J1658" i="9"/>
  <c r="K1658" i="9"/>
  <c r="K1657" i="9"/>
  <c r="K1656" i="9"/>
  <c r="K1655" i="9"/>
  <c r="K1654" i="9"/>
  <c r="K1653" i="9"/>
  <c r="M1651" i="9"/>
  <c r="K1651" i="9"/>
  <c r="M1650" i="9"/>
  <c r="M1649" i="9"/>
  <c r="K1649" i="9"/>
  <c r="M1648" i="9"/>
  <c r="M1647" i="9"/>
  <c r="M1646" i="9"/>
  <c r="K1646" i="9"/>
  <c r="M1645" i="9"/>
  <c r="M1644" i="9"/>
  <c r="K1644" i="9"/>
  <c r="M1643" i="9"/>
  <c r="M1642" i="9"/>
  <c r="M1641" i="9"/>
  <c r="K1641" i="9"/>
  <c r="M1640" i="9"/>
  <c r="M1639" i="9"/>
  <c r="M1638" i="9"/>
  <c r="K1638" i="9"/>
  <c r="M1637" i="9"/>
  <c r="K1637" i="9"/>
  <c r="K1635" i="9"/>
  <c r="M1633" i="9"/>
  <c r="K1633" i="9"/>
  <c r="M1632" i="9"/>
  <c r="K1632" i="9"/>
  <c r="K1631" i="9"/>
  <c r="K1630" i="9"/>
  <c r="M1629" i="9"/>
  <c r="K1629" i="9"/>
  <c r="K1627" i="9"/>
  <c r="M1626" i="9"/>
  <c r="K1625" i="9"/>
  <c r="M1624" i="9"/>
  <c r="K1624" i="9"/>
  <c r="M1623" i="9"/>
  <c r="K1623" i="9"/>
  <c r="K1622" i="9"/>
  <c r="M1621" i="9"/>
  <c r="K1621" i="9"/>
  <c r="L1620" i="9"/>
  <c r="K1620" i="9"/>
  <c r="M1619" i="9"/>
  <c r="K1619" i="9"/>
  <c r="M1618" i="9"/>
  <c r="M1617" i="9"/>
  <c r="K1617" i="9"/>
  <c r="K1616" i="9"/>
  <c r="K1615" i="9"/>
  <c r="M1613" i="9"/>
  <c r="K1612" i="9"/>
  <c r="M1611" i="9"/>
  <c r="K1610" i="9"/>
  <c r="K1609" i="9"/>
  <c r="K1608" i="9"/>
  <c r="K1607" i="9"/>
  <c r="K1606" i="9"/>
  <c r="L1605" i="9"/>
  <c r="K1605" i="9"/>
  <c r="M1604" i="9"/>
  <c r="K1604" i="9"/>
  <c r="K1603" i="9"/>
  <c r="M1602" i="9"/>
  <c r="K1601" i="9"/>
  <c r="L1600" i="9"/>
  <c r="K1600" i="9"/>
  <c r="M1599" i="9"/>
  <c r="K1599" i="9"/>
  <c r="K1597" i="9"/>
  <c r="M1595" i="9"/>
  <c r="K1595" i="9"/>
  <c r="M1593" i="9"/>
  <c r="K1593" i="9"/>
  <c r="M1591" i="9"/>
  <c r="K1591" i="9"/>
  <c r="M1590" i="9"/>
  <c r="M1589" i="9"/>
  <c r="K1589" i="9"/>
  <c r="M1587" i="9"/>
  <c r="K1587" i="9"/>
  <c r="M1586" i="9"/>
  <c r="K1586" i="9"/>
  <c r="M1585" i="9"/>
  <c r="K1585" i="9"/>
  <c r="K1583" i="9"/>
  <c r="L1581" i="9"/>
  <c r="L1579" i="9"/>
  <c r="K1578" i="9"/>
  <c r="K1577" i="9"/>
  <c r="K1576" i="9"/>
  <c r="K1574" i="9"/>
  <c r="K1572" i="9"/>
  <c r="K1571" i="9"/>
  <c r="K1568" i="9"/>
  <c r="K1564" i="9"/>
  <c r="K1563" i="9"/>
  <c r="K1560" i="9"/>
  <c r="K1556" i="9"/>
  <c r="K1555" i="9"/>
  <c r="L1553" i="9"/>
  <c r="K1553" i="9"/>
  <c r="L1552" i="9"/>
  <c r="L1551" i="9"/>
  <c r="K1551" i="9"/>
  <c r="L1550" i="9"/>
  <c r="L1549" i="9"/>
  <c r="M1548" i="9"/>
  <c r="M1547" i="9"/>
  <c r="K1546" i="9"/>
  <c r="M1545" i="9"/>
  <c r="K1545" i="9"/>
  <c r="M1544" i="9"/>
  <c r="K1544" i="9"/>
  <c r="K1543" i="9"/>
  <c r="M1542" i="9"/>
  <c r="M1540" i="9"/>
  <c r="K1540" i="9"/>
  <c r="K1539" i="9"/>
  <c r="K1538" i="9"/>
  <c r="L1536" i="9"/>
  <c r="K1536" i="9"/>
  <c r="M1534" i="9"/>
  <c r="K1532" i="9"/>
  <c r="M1530" i="9"/>
  <c r="K1528" i="9"/>
  <c r="M1526" i="9"/>
  <c r="M1522" i="9"/>
  <c r="K1522" i="9"/>
  <c r="M1520" i="9"/>
  <c r="K1520" i="9"/>
  <c r="L1518" i="9"/>
  <c r="K1518" i="9"/>
  <c r="M1514" i="9"/>
  <c r="K1514" i="9"/>
  <c r="K1512" i="9"/>
  <c r="M1510" i="9"/>
  <c r="M1508" i="9"/>
  <c r="K1506" i="9"/>
  <c r="K1504" i="9"/>
  <c r="M1502" i="9"/>
  <c r="K1500" i="9"/>
  <c r="M1498" i="9"/>
  <c r="K1498" i="9"/>
  <c r="L1496" i="9"/>
  <c r="K1496" i="9"/>
  <c r="M1494" i="9"/>
  <c r="K1494" i="9"/>
  <c r="L1492" i="9"/>
  <c r="L1490" i="9"/>
  <c r="K1490" i="9"/>
  <c r="L1488" i="9"/>
  <c r="K1488" i="9"/>
  <c r="K1484" i="9"/>
  <c r="M1481" i="9"/>
  <c r="K1481" i="9"/>
  <c r="L1480" i="9"/>
  <c r="K1480" i="9"/>
  <c r="M1479" i="9"/>
  <c r="K1479" i="9"/>
  <c r="L1478" i="9"/>
  <c r="K1478" i="9"/>
  <c r="M1477" i="9"/>
  <c r="K1477" i="9"/>
  <c r="M1476" i="9"/>
  <c r="K1476" i="9"/>
  <c r="M1475" i="9"/>
  <c r="K1475" i="9"/>
  <c r="L1474" i="9"/>
  <c r="K1474" i="9"/>
  <c r="M1473" i="9"/>
  <c r="K1473" i="9"/>
  <c r="K1472" i="9"/>
  <c r="M1471" i="9"/>
  <c r="K1471" i="9"/>
  <c r="K1470" i="9"/>
  <c r="M1469" i="9"/>
  <c r="K1469" i="9"/>
  <c r="L1468" i="9"/>
  <c r="K1468" i="9"/>
  <c r="K1465" i="9"/>
  <c r="L1464" i="9"/>
  <c r="K1464" i="9"/>
  <c r="L1463" i="9"/>
  <c r="K1462" i="9"/>
  <c r="K1461" i="9"/>
  <c r="L1460" i="9"/>
  <c r="K1460" i="9"/>
  <c r="L1459" i="9"/>
  <c r="K1457" i="9"/>
  <c r="L1456" i="9"/>
  <c r="K1456" i="9"/>
  <c r="L1455" i="9"/>
  <c r="L1453" i="9"/>
  <c r="K1453" i="9"/>
  <c r="L1452" i="9"/>
  <c r="K1452" i="9"/>
  <c r="L1451" i="9"/>
  <c r="K1450" i="9"/>
  <c r="L1449" i="9"/>
  <c r="K1449" i="9"/>
  <c r="L1448" i="9"/>
  <c r="K1448" i="9"/>
  <c r="K1445" i="9"/>
  <c r="L1444" i="9"/>
  <c r="L1441" i="9"/>
  <c r="K1441" i="9"/>
  <c r="L1440" i="9"/>
  <c r="K1437" i="9"/>
  <c r="L1436" i="9"/>
  <c r="K1433" i="9"/>
  <c r="L1432" i="9"/>
  <c r="K1431" i="9"/>
  <c r="K1429" i="9"/>
  <c r="K1427" i="9"/>
  <c r="L1425" i="9"/>
  <c r="K1425" i="9"/>
  <c r="K1423" i="9"/>
  <c r="K1421" i="9"/>
  <c r="K1420" i="9"/>
  <c r="L1419" i="9"/>
  <c r="K1419" i="9"/>
  <c r="K1417" i="9"/>
  <c r="K1416" i="9"/>
  <c r="L1415" i="9"/>
  <c r="K1415" i="9"/>
  <c r="K1413" i="9"/>
  <c r="K1412" i="9"/>
  <c r="L1411" i="9"/>
  <c r="K1411" i="9"/>
  <c r="L1409" i="9"/>
  <c r="K1409" i="9"/>
  <c r="K1408" i="9"/>
  <c r="L1407" i="9"/>
  <c r="K1407" i="9"/>
  <c r="K1405" i="9"/>
  <c r="K1404" i="9"/>
  <c r="L1403" i="9"/>
  <c r="K1403" i="9"/>
  <c r="L1401" i="9"/>
  <c r="K1399" i="9"/>
  <c r="M1398" i="9"/>
  <c r="M1397" i="9"/>
  <c r="K1397" i="9"/>
  <c r="M1396" i="9"/>
  <c r="K1395" i="9"/>
  <c r="M1394" i="9"/>
  <c r="M1393" i="9"/>
  <c r="K1393" i="9"/>
  <c r="M1392" i="9"/>
  <c r="K1391" i="9"/>
  <c r="K1390" i="9"/>
  <c r="K1389" i="9"/>
  <c r="M1388" i="9"/>
  <c r="K1388" i="9"/>
  <c r="K1387" i="9"/>
  <c r="M1386" i="9"/>
  <c r="K1386" i="9"/>
  <c r="M1385" i="9"/>
  <c r="K1385" i="9"/>
  <c r="K1384" i="9"/>
  <c r="L1383" i="9"/>
  <c r="K1383" i="9"/>
  <c r="K1382" i="9"/>
  <c r="L1381" i="9"/>
  <c r="K1381" i="9"/>
  <c r="M1380" i="9"/>
  <c r="K1380" i="9"/>
  <c r="M1379" i="9"/>
  <c r="K1379" i="9"/>
  <c r="M1378" i="9"/>
  <c r="K1378" i="9"/>
  <c r="K1377" i="9"/>
  <c r="K1376" i="9"/>
  <c r="L1375" i="9"/>
  <c r="M1374" i="9"/>
  <c r="K1374" i="9"/>
  <c r="M1373" i="9"/>
  <c r="K1373" i="9"/>
  <c r="K1372" i="9"/>
  <c r="K1371" i="9"/>
  <c r="M1370" i="9"/>
  <c r="K1370" i="9"/>
  <c r="K1369" i="9"/>
  <c r="M1368" i="9"/>
  <c r="K1368" i="9"/>
  <c r="K1367" i="9"/>
  <c r="M1366" i="9"/>
  <c r="K1365" i="9"/>
  <c r="M1364" i="9"/>
  <c r="K1364" i="9"/>
  <c r="M1363" i="9"/>
  <c r="K1363" i="9"/>
  <c r="M1361" i="9"/>
  <c r="K1361" i="9"/>
  <c r="M1360" i="9"/>
  <c r="M1359" i="9"/>
  <c r="K1359" i="9"/>
  <c r="M1358" i="9"/>
  <c r="K1358" i="9"/>
  <c r="M1357" i="9"/>
  <c r="K1357" i="9"/>
  <c r="L1356" i="9"/>
  <c r="M1355" i="9"/>
  <c r="K1355" i="9"/>
  <c r="M1354" i="9"/>
  <c r="K1354" i="9"/>
  <c r="M1353" i="9"/>
  <c r="K1353" i="9"/>
  <c r="M1351" i="9"/>
  <c r="K1351" i="9"/>
  <c r="M1350" i="9"/>
  <c r="K1350" i="9"/>
  <c r="M1349" i="9"/>
  <c r="K1349" i="9"/>
  <c r="M1347" i="9"/>
  <c r="K1347" i="9"/>
  <c r="K1346" i="9"/>
  <c r="K1345" i="9"/>
  <c r="M1344" i="9"/>
  <c r="K1343" i="9"/>
  <c r="M1342" i="9"/>
  <c r="K1341" i="9"/>
  <c r="K1340" i="9"/>
  <c r="M1339" i="9"/>
  <c r="K1339" i="9"/>
  <c r="M1338" i="9"/>
  <c r="K1338" i="9"/>
  <c r="M1337" i="9"/>
  <c r="K1337" i="9"/>
  <c r="M1336" i="9"/>
  <c r="K1336" i="9"/>
  <c r="K1335" i="9"/>
  <c r="M1334" i="9"/>
  <c r="K1334" i="9"/>
  <c r="M1333" i="9"/>
  <c r="K1333" i="9"/>
  <c r="M1331" i="9"/>
  <c r="K1331" i="9"/>
  <c r="L1330" i="9"/>
  <c r="K1330" i="9"/>
  <c r="M1329" i="9"/>
  <c r="K1329" i="9"/>
  <c r="K1328" i="9"/>
  <c r="M1327" i="9"/>
  <c r="K1327" i="9"/>
  <c r="M1326" i="9"/>
  <c r="K1326" i="9"/>
  <c r="K1325" i="9"/>
  <c r="M1323" i="9"/>
  <c r="K1323" i="9"/>
  <c r="M1321" i="9"/>
  <c r="K1321" i="9"/>
  <c r="L1320" i="9"/>
  <c r="M1319" i="9"/>
  <c r="K1319" i="9"/>
  <c r="K1317" i="9"/>
  <c r="K1316" i="9"/>
  <c r="M1315" i="9"/>
  <c r="K1315" i="9"/>
  <c r="K1314" i="9"/>
  <c r="M1313" i="9"/>
  <c r="K1313" i="9"/>
  <c r="M1312" i="9"/>
  <c r="K1312" i="9"/>
  <c r="M1311" i="9"/>
  <c r="K1311" i="9"/>
  <c r="L1310" i="9"/>
  <c r="K1310" i="9"/>
  <c r="K1309" i="9"/>
  <c r="M1308" i="9"/>
  <c r="K1308" i="9"/>
  <c r="M1307" i="9"/>
  <c r="K1307" i="9"/>
  <c r="L1306" i="9"/>
  <c r="K1306" i="9"/>
  <c r="M1305" i="9"/>
  <c r="K1305" i="9"/>
  <c r="K1304" i="9"/>
  <c r="M1303" i="9"/>
  <c r="K1303" i="9"/>
  <c r="M1301" i="9"/>
  <c r="K1301" i="9"/>
  <c r="M1299" i="9"/>
  <c r="K1299" i="9"/>
  <c r="M1298" i="9"/>
  <c r="K1298" i="9"/>
  <c r="M1297" i="9"/>
  <c r="K1297" i="9"/>
  <c r="K1296" i="9"/>
  <c r="M1295" i="9"/>
  <c r="K1295" i="9"/>
  <c r="L1294" i="9"/>
  <c r="K1294" i="9"/>
  <c r="K1293" i="9"/>
  <c r="M1292" i="9"/>
  <c r="M1291" i="9"/>
  <c r="K1291" i="9"/>
  <c r="M1290" i="9"/>
  <c r="K1290" i="9"/>
  <c r="K1289" i="9"/>
  <c r="M1288" i="9"/>
  <c r="K1288" i="9"/>
  <c r="M1287" i="9"/>
  <c r="K1286" i="9"/>
  <c r="M1285" i="9"/>
  <c r="M1284" i="9"/>
  <c r="K1284" i="9"/>
  <c r="M1283" i="9"/>
  <c r="M1282" i="9"/>
  <c r="K1282" i="9"/>
  <c r="M1281" i="9"/>
  <c r="K1281" i="9"/>
  <c r="K1280" i="9"/>
  <c r="M1279" i="9"/>
  <c r="M1278" i="9"/>
  <c r="K1278" i="9"/>
  <c r="L1277" i="9"/>
  <c r="K1277" i="9"/>
  <c r="M1276" i="9"/>
  <c r="K1276" i="9"/>
  <c r="M1275" i="9"/>
  <c r="K1275" i="9"/>
  <c r="M1274" i="9"/>
  <c r="K1274" i="9"/>
  <c r="M1273" i="9"/>
  <c r="K1273" i="9"/>
  <c r="K1272" i="9"/>
  <c r="M1271" i="9"/>
  <c r="K1270" i="9"/>
  <c r="L1269" i="9"/>
  <c r="M1268" i="9"/>
  <c r="K1268" i="9"/>
  <c r="L1267" i="9"/>
  <c r="K1266" i="9"/>
  <c r="L1265" i="9"/>
  <c r="K1265" i="9"/>
  <c r="M1264" i="9"/>
  <c r="K1264" i="9"/>
  <c r="L1263" i="9"/>
  <c r="K1262" i="9"/>
  <c r="L1261" i="9"/>
  <c r="M1260" i="9"/>
  <c r="K1260" i="9"/>
  <c r="K1258" i="9"/>
  <c r="L1257" i="9"/>
  <c r="K1257" i="9"/>
  <c r="M1256" i="9"/>
  <c r="K1256" i="9"/>
  <c r="M1255" i="9"/>
  <c r="K1255" i="9"/>
  <c r="M1254" i="9"/>
  <c r="K1254" i="9"/>
  <c r="M1253" i="9"/>
  <c r="K1253" i="9"/>
  <c r="K1252" i="9"/>
  <c r="M1251" i="9"/>
  <c r="K1251" i="9"/>
  <c r="M1250" i="9"/>
  <c r="K1250" i="9"/>
  <c r="M1248" i="9"/>
  <c r="K1248" i="9"/>
  <c r="M1246" i="9"/>
  <c r="K1246" i="9"/>
  <c r="M1243" i="9"/>
  <c r="K1243" i="9"/>
  <c r="M1242" i="9"/>
  <c r="K1242" i="9"/>
  <c r="M1241" i="9"/>
  <c r="M1240" i="9"/>
  <c r="M1239" i="9"/>
  <c r="K1239" i="9"/>
  <c r="M1237" i="9"/>
  <c r="K1237" i="9"/>
  <c r="L1236" i="9"/>
  <c r="K1236" i="9"/>
  <c r="M1235" i="9"/>
  <c r="K1235" i="9"/>
  <c r="M1232" i="9"/>
  <c r="M1231" i="9"/>
  <c r="K1231" i="9"/>
  <c r="M1229" i="9"/>
  <c r="M1227" i="9"/>
  <c r="K1227" i="9"/>
  <c r="M1226" i="9"/>
  <c r="K1226" i="9"/>
  <c r="L1224" i="9"/>
  <c r="L1221" i="9"/>
  <c r="K1221" i="9"/>
  <c r="L1217" i="9"/>
  <c r="L1215" i="9"/>
  <c r="K1215" i="9"/>
  <c r="M1209" i="9"/>
  <c r="K1209" i="9"/>
  <c r="L1205" i="9"/>
  <c r="M1203" i="9"/>
  <c r="K1203" i="9"/>
  <c r="M1195" i="9"/>
  <c r="K1195" i="9"/>
  <c r="M1191" i="9"/>
  <c r="K1191" i="9"/>
  <c r="M1187" i="9"/>
  <c r="M1185" i="9"/>
  <c r="K1185" i="9"/>
  <c r="M1183" i="9"/>
  <c r="K1183" i="9"/>
  <c r="M1179" i="9"/>
  <c r="K1179" i="9"/>
  <c r="K1177" i="9"/>
  <c r="K1175" i="9"/>
  <c r="L1173" i="9"/>
  <c r="M1169" i="9"/>
  <c r="K1169" i="9"/>
  <c r="K1168" i="9"/>
  <c r="K1166" i="9"/>
  <c r="L1165" i="9"/>
  <c r="M1164" i="9"/>
  <c r="K1164" i="9"/>
  <c r="M1162" i="9"/>
  <c r="K1162" i="9"/>
  <c r="M1161" i="9"/>
  <c r="K1161" i="9"/>
  <c r="M1160" i="9"/>
  <c r="K1160" i="9"/>
  <c r="K1159" i="9"/>
  <c r="K1158" i="9"/>
  <c r="K1157" i="9"/>
  <c r="M1156" i="9"/>
  <c r="K1156" i="9"/>
  <c r="L1155" i="9"/>
  <c r="K1154" i="9"/>
  <c r="M1153" i="9"/>
  <c r="K1153" i="9"/>
  <c r="K1152" i="9"/>
  <c r="M1151" i="9"/>
  <c r="K1150" i="9"/>
  <c r="K1149" i="9"/>
  <c r="M1148" i="9"/>
  <c r="K1148" i="9"/>
  <c r="K1147" i="9"/>
  <c r="K1146" i="9"/>
  <c r="M1145" i="9"/>
  <c r="K1145" i="9"/>
  <c r="M1144" i="9"/>
  <c r="K1144" i="9"/>
  <c r="K1142" i="9"/>
  <c r="M1141" i="9"/>
  <c r="M1140" i="9"/>
  <c r="K1140" i="9"/>
  <c r="M1139" i="9"/>
  <c r="K1139" i="9"/>
  <c r="K1138" i="9"/>
  <c r="M1137" i="9"/>
  <c r="K1137" i="9"/>
  <c r="M1136" i="9"/>
  <c r="K1136" i="9"/>
  <c r="L1135" i="9"/>
  <c r="K1135" i="9"/>
  <c r="K1134" i="9"/>
  <c r="M1132" i="9"/>
  <c r="K1132" i="9"/>
  <c r="L1131" i="9"/>
  <c r="K1131" i="9"/>
  <c r="K1130" i="9"/>
  <c r="M1129" i="9"/>
  <c r="K1129" i="9"/>
  <c r="M1128" i="9"/>
  <c r="K1128" i="9"/>
  <c r="K1127" i="9"/>
  <c r="K1126" i="9"/>
  <c r="M1125" i="9"/>
  <c r="K1125" i="9"/>
  <c r="K1124" i="9"/>
  <c r="M1123" i="9"/>
  <c r="K1123" i="9"/>
  <c r="K1122" i="9"/>
  <c r="K1120" i="9"/>
  <c r="M1118" i="9"/>
  <c r="K1118" i="9"/>
  <c r="L1117" i="9"/>
  <c r="K1117" i="9"/>
  <c r="M1116" i="9"/>
  <c r="K1116" i="9"/>
  <c r="L1115" i="9"/>
  <c r="K1115" i="9"/>
  <c r="M1114" i="9"/>
  <c r="K1114" i="9"/>
  <c r="L1113" i="9"/>
  <c r="K1113" i="9"/>
  <c r="M1112" i="9"/>
  <c r="K1112" i="9"/>
  <c r="K1111" i="9"/>
  <c r="M1110" i="9"/>
  <c r="K1110" i="9"/>
  <c r="M1109" i="9"/>
  <c r="K1109" i="9"/>
  <c r="M1108" i="9"/>
  <c r="K1108" i="9"/>
  <c r="K1107" i="9"/>
  <c r="M1106" i="9"/>
  <c r="K1106" i="9"/>
  <c r="L1105" i="9"/>
  <c r="M1104" i="9"/>
  <c r="K1104" i="9"/>
  <c r="M1102" i="9"/>
  <c r="K1102" i="9"/>
  <c r="M1101" i="9"/>
  <c r="K1101" i="9"/>
  <c r="M1100" i="9"/>
  <c r="K1100" i="9"/>
  <c r="M1098" i="9"/>
  <c r="K1098" i="9"/>
  <c r="L1097" i="9"/>
  <c r="K1097" i="9"/>
  <c r="K1096" i="9"/>
  <c r="L1095" i="9"/>
  <c r="K1094" i="9"/>
  <c r="M1093" i="9"/>
  <c r="M1092" i="9"/>
  <c r="K1092" i="9"/>
  <c r="M1091" i="9"/>
  <c r="K1091" i="9"/>
  <c r="K1090" i="9"/>
  <c r="M1089" i="9"/>
  <c r="K1089" i="9"/>
  <c r="M1088" i="9"/>
  <c r="K1088" i="9"/>
  <c r="M1087" i="9"/>
  <c r="K1087" i="9"/>
  <c r="K1086" i="9"/>
  <c r="M1085" i="9"/>
  <c r="K1085" i="9"/>
  <c r="M1084" i="9"/>
  <c r="K1084" i="9"/>
  <c r="K1083" i="9"/>
  <c r="M1082" i="9"/>
  <c r="K1082" i="9"/>
  <c r="M1081" i="9"/>
  <c r="K1081" i="9"/>
  <c r="K1080" i="9"/>
  <c r="L1079" i="9"/>
  <c r="K1079" i="9"/>
  <c r="K1078" i="9"/>
  <c r="M1077" i="9"/>
  <c r="K1077" i="9"/>
  <c r="K1076" i="9"/>
  <c r="K1075" i="9"/>
  <c r="K1074" i="9"/>
  <c r="L1073" i="9"/>
  <c r="K1073" i="9"/>
  <c r="M1072" i="9"/>
  <c r="K1072" i="9"/>
  <c r="K1071" i="9"/>
  <c r="K1070" i="9"/>
  <c r="K1069" i="9"/>
  <c r="M1068" i="9"/>
  <c r="K1068" i="9"/>
  <c r="K1067" i="9"/>
  <c r="M1066" i="9"/>
  <c r="K1066" i="9"/>
  <c r="M1064" i="9"/>
  <c r="K1064" i="9"/>
  <c r="K1063" i="9"/>
  <c r="M1062" i="9"/>
  <c r="K1062" i="9"/>
  <c r="M1060" i="9"/>
  <c r="K1060" i="9"/>
  <c r="L1059" i="9"/>
  <c r="M1058" i="9"/>
  <c r="K1058" i="9"/>
  <c r="M1056" i="9"/>
  <c r="K1056" i="9"/>
  <c r="M1055" i="9"/>
  <c r="K1055" i="9"/>
  <c r="M1054" i="9"/>
  <c r="K1054" i="9"/>
  <c r="L1053" i="9"/>
  <c r="M1052" i="9"/>
  <c r="K1052" i="9"/>
  <c r="K1051" i="9"/>
  <c r="M1050" i="9"/>
  <c r="K1050" i="9"/>
  <c r="M1049" i="9"/>
  <c r="K1049" i="9"/>
  <c r="K1048" i="9"/>
  <c r="K1046" i="9"/>
  <c r="K1045" i="9"/>
  <c r="M1044" i="9"/>
  <c r="K1044" i="9"/>
  <c r="M1043" i="9"/>
  <c r="K1043" i="9"/>
  <c r="M1042" i="9"/>
  <c r="K1042" i="9"/>
  <c r="M1040" i="9"/>
  <c r="K1040" i="9"/>
  <c r="M1039" i="9"/>
  <c r="K1039" i="9"/>
  <c r="M1038" i="9"/>
  <c r="K1038" i="9"/>
  <c r="M1036" i="9"/>
  <c r="K1036" i="9"/>
  <c r="M1035" i="9"/>
  <c r="K1035" i="9"/>
  <c r="M1034" i="9"/>
  <c r="K1034" i="9"/>
  <c r="M1032" i="9"/>
  <c r="K1032" i="9"/>
  <c r="K1031" i="9"/>
  <c r="M1030" i="9"/>
  <c r="K1030" i="9"/>
  <c r="M1029" i="9"/>
  <c r="M1028" i="9"/>
  <c r="K1028" i="9"/>
  <c r="M1027" i="9"/>
  <c r="K1026" i="9"/>
  <c r="M1025" i="9"/>
  <c r="K1025" i="9"/>
  <c r="M1024" i="9"/>
  <c r="K1024" i="9"/>
  <c r="M1023" i="9"/>
  <c r="K1023" i="9"/>
  <c r="M1022" i="9"/>
  <c r="K1022" i="9"/>
  <c r="L1021" i="9"/>
  <c r="M1020" i="9"/>
  <c r="K1020" i="9"/>
  <c r="M1019" i="9"/>
  <c r="K1019" i="9"/>
  <c r="M1018" i="9"/>
  <c r="K1018" i="9"/>
  <c r="M1016" i="9"/>
  <c r="K1016" i="9"/>
  <c r="M1015" i="9"/>
  <c r="M1014" i="9"/>
  <c r="K1014" i="9"/>
  <c r="M1013" i="9"/>
  <c r="K1013" i="9"/>
  <c r="M1012" i="9"/>
  <c r="K1012" i="9"/>
  <c r="L1011" i="9"/>
  <c r="M1010" i="9"/>
  <c r="K1010" i="9"/>
  <c r="M1009" i="9"/>
  <c r="K1008" i="9"/>
  <c r="M1007" i="9"/>
  <c r="M1006" i="9"/>
  <c r="K1006" i="9"/>
  <c r="M1005" i="9"/>
  <c r="K1005" i="9"/>
  <c r="M1004" i="9"/>
  <c r="K1004" i="9"/>
  <c r="K1002" i="9"/>
  <c r="M1001" i="9"/>
  <c r="M1000" i="9"/>
  <c r="K1000" i="9"/>
  <c r="K999" i="9"/>
  <c r="K998" i="9"/>
  <c r="M997" i="9"/>
  <c r="K997" i="9"/>
  <c r="M996" i="9"/>
  <c r="K996" i="9"/>
  <c r="M995" i="9"/>
  <c r="K995" i="9"/>
  <c r="K994" i="9"/>
  <c r="K993" i="9"/>
  <c r="M992" i="9"/>
  <c r="K992" i="9"/>
  <c r="K991" i="9"/>
  <c r="K990" i="9"/>
  <c r="K989" i="9"/>
  <c r="K988" i="9"/>
  <c r="K987" i="9"/>
  <c r="M986" i="9"/>
  <c r="K986" i="9"/>
  <c r="M984" i="9"/>
  <c r="K984" i="9"/>
  <c r="L983" i="9"/>
  <c r="K983" i="9"/>
  <c r="M982" i="9"/>
  <c r="K982" i="9"/>
  <c r="K980" i="9"/>
  <c r="M979" i="9"/>
  <c r="K978" i="9"/>
  <c r="K977" i="9"/>
  <c r="K976" i="9"/>
  <c r="L975" i="9"/>
  <c r="M974" i="9"/>
  <c r="K974" i="9"/>
  <c r="M973" i="9"/>
  <c r="K973" i="9"/>
  <c r="K972" i="9"/>
  <c r="K970" i="9"/>
  <c r="K969" i="9"/>
  <c r="K968" i="9"/>
  <c r="M967" i="9"/>
  <c r="K966" i="9"/>
  <c r="L965" i="9"/>
  <c r="K965" i="9"/>
  <c r="K964" i="9"/>
  <c r="M962" i="9"/>
  <c r="K962" i="9"/>
  <c r="M961" i="9"/>
  <c r="M960" i="9"/>
  <c r="K960" i="9"/>
  <c r="M959" i="9"/>
  <c r="K958" i="9"/>
  <c r="K956" i="9"/>
  <c r="M955" i="9"/>
  <c r="K954" i="9"/>
  <c r="M953" i="9"/>
  <c r="K952" i="9"/>
  <c r="M951" i="9"/>
  <c r="M950" i="9"/>
  <c r="K950" i="9"/>
  <c r="K948" i="9"/>
  <c r="M947" i="9"/>
  <c r="M946" i="9"/>
  <c r="K946" i="9"/>
  <c r="K945" i="9"/>
  <c r="M944" i="9"/>
  <c r="K944" i="9"/>
  <c r="K943" i="9"/>
  <c r="M942" i="9"/>
  <c r="K942" i="9"/>
  <c r="K941" i="9"/>
  <c r="M940" i="9"/>
  <c r="K940" i="9"/>
  <c r="M939" i="9"/>
  <c r="K939" i="9"/>
  <c r="M938" i="9"/>
  <c r="K938" i="9"/>
  <c r="M936" i="9"/>
  <c r="K936" i="9"/>
  <c r="M934" i="9"/>
  <c r="K934" i="9"/>
  <c r="M933" i="9"/>
  <c r="K933" i="9"/>
  <c r="M932" i="9"/>
  <c r="K932" i="9"/>
  <c r="M930" i="9"/>
  <c r="K930" i="9"/>
  <c r="L929" i="9"/>
  <c r="M928" i="9"/>
  <c r="K928" i="9"/>
  <c r="M927" i="9"/>
  <c r="M926" i="9"/>
  <c r="K926" i="9"/>
  <c r="M924" i="9"/>
  <c r="K924" i="9"/>
  <c r="M923" i="9"/>
  <c r="K923" i="9"/>
  <c r="M922" i="9"/>
  <c r="K922" i="9"/>
  <c r="M920" i="9"/>
  <c r="K920" i="9"/>
  <c r="M919" i="9"/>
  <c r="M918" i="9"/>
  <c r="K918" i="9"/>
  <c r="M917" i="9"/>
  <c r="M916" i="9"/>
  <c r="K916" i="9"/>
  <c r="M915" i="9"/>
  <c r="K915" i="9"/>
  <c r="M914" i="9"/>
  <c r="K914" i="9"/>
  <c r="M912" i="9"/>
  <c r="K912" i="9"/>
  <c r="L911" i="9"/>
  <c r="M910" i="9"/>
  <c r="K910" i="9"/>
  <c r="K908" i="9"/>
  <c r="K906" i="9"/>
  <c r="L905" i="9"/>
  <c r="M904" i="9"/>
  <c r="K904" i="9"/>
  <c r="K902" i="9"/>
  <c r="L901" i="9"/>
  <c r="K900" i="9"/>
  <c r="M899" i="9"/>
  <c r="K898" i="9"/>
  <c r="K896" i="9"/>
  <c r="L895" i="9"/>
  <c r="K895" i="9"/>
  <c r="M894" i="9"/>
  <c r="K894" i="9"/>
  <c r="K893" i="9"/>
  <c r="M892" i="9"/>
  <c r="K892" i="9"/>
  <c r="L891" i="9"/>
  <c r="K891" i="9"/>
  <c r="K890" i="9"/>
  <c r="M888" i="9"/>
  <c r="K888" i="9"/>
  <c r="L887" i="9"/>
  <c r="M886" i="9"/>
  <c r="K886" i="9"/>
  <c r="L885" i="9"/>
  <c r="M884" i="9"/>
  <c r="M883" i="9"/>
  <c r="K883" i="9"/>
  <c r="M882" i="9"/>
  <c r="M881" i="9"/>
  <c r="K881" i="9"/>
  <c r="M880" i="9"/>
  <c r="K880" i="9"/>
  <c r="M879" i="9"/>
  <c r="K879" i="9"/>
  <c r="M878" i="9"/>
  <c r="K878" i="9"/>
  <c r="K877" i="9"/>
  <c r="M876" i="9"/>
  <c r="L875" i="9"/>
  <c r="K875" i="9"/>
  <c r="M874" i="9"/>
  <c r="K874" i="9"/>
  <c r="K873" i="9"/>
  <c r="M872" i="9"/>
  <c r="K872" i="9"/>
  <c r="K871" i="9"/>
  <c r="M870" i="9"/>
  <c r="L869" i="9"/>
  <c r="K869" i="9"/>
  <c r="M868" i="9"/>
  <c r="K867" i="9"/>
  <c r="M866" i="9"/>
  <c r="K865" i="9"/>
  <c r="M864" i="9"/>
  <c r="L863" i="9"/>
  <c r="K863" i="9"/>
  <c r="M862" i="9"/>
  <c r="M861" i="9"/>
  <c r="K861" i="9"/>
  <c r="M860" i="9"/>
  <c r="M859" i="9"/>
  <c r="K859" i="9"/>
  <c r="M858" i="9"/>
  <c r="L857" i="9"/>
  <c r="K857" i="9"/>
  <c r="M856" i="9"/>
  <c r="K856" i="9"/>
  <c r="M855" i="9"/>
  <c r="K855" i="9"/>
  <c r="M854" i="9"/>
  <c r="K853" i="9"/>
  <c r="M852" i="9"/>
  <c r="M851" i="9"/>
  <c r="K851" i="9"/>
  <c r="M850" i="9"/>
  <c r="M849" i="9"/>
  <c r="K849" i="9"/>
  <c r="M848" i="9"/>
  <c r="L847" i="9"/>
  <c r="K847" i="9"/>
  <c r="M846" i="9"/>
  <c r="K846" i="9"/>
  <c r="K845" i="9"/>
  <c r="M844" i="9"/>
  <c r="M843" i="9"/>
  <c r="K843" i="9"/>
  <c r="M842" i="9"/>
  <c r="L841" i="9"/>
  <c r="K841" i="9"/>
  <c r="M840" i="9"/>
  <c r="M839" i="9"/>
  <c r="K839" i="9"/>
  <c r="M838" i="9"/>
  <c r="K838" i="9"/>
  <c r="K837" i="9"/>
  <c r="M836" i="9"/>
  <c r="K835" i="9"/>
  <c r="M834" i="9"/>
  <c r="K834" i="9"/>
  <c r="K833" i="9"/>
  <c r="M832" i="9"/>
  <c r="K832" i="9"/>
  <c r="K831" i="9"/>
  <c r="M830" i="9"/>
  <c r="L829" i="9"/>
  <c r="K829" i="9"/>
  <c r="M828" i="9"/>
  <c r="M827" i="9"/>
  <c r="K827" i="9"/>
  <c r="M826" i="9"/>
  <c r="L825" i="9"/>
  <c r="K825" i="9"/>
  <c r="M824" i="9"/>
  <c r="M823" i="9"/>
  <c r="K823" i="9"/>
  <c r="M822" i="9"/>
  <c r="M821" i="9"/>
  <c r="K821" i="9"/>
  <c r="M820" i="9"/>
  <c r="K820" i="9"/>
  <c r="M819" i="9"/>
  <c r="K819" i="9"/>
  <c r="M818" i="9"/>
  <c r="K817" i="9"/>
  <c r="M816" i="9"/>
  <c r="M815" i="9"/>
  <c r="K815" i="9"/>
  <c r="M814" i="9"/>
  <c r="M813" i="9"/>
  <c r="K813" i="9"/>
  <c r="M812" i="9"/>
  <c r="M811" i="9"/>
  <c r="K811" i="9"/>
  <c r="M810" i="9"/>
  <c r="L809" i="9"/>
  <c r="K809" i="9"/>
  <c r="M808" i="9"/>
  <c r="K808" i="9"/>
  <c r="K807" i="9"/>
  <c r="M806" i="9"/>
  <c r="K806" i="9"/>
  <c r="K805" i="9"/>
  <c r="M804" i="9"/>
  <c r="K803" i="9"/>
  <c r="M802" i="9"/>
  <c r="K802" i="9"/>
  <c r="L801" i="9"/>
  <c r="K801" i="9"/>
  <c r="M800" i="9"/>
  <c r="K800" i="9"/>
  <c r="M799" i="9"/>
  <c r="K799" i="9"/>
  <c r="M798" i="9"/>
  <c r="M793" i="9"/>
  <c r="K793" i="9"/>
  <c r="M791" i="9"/>
  <c r="M789" i="9"/>
  <c r="K789" i="9"/>
  <c r="M785" i="9"/>
  <c r="K783" i="9"/>
  <c r="L781" i="9"/>
  <c r="K779" i="9"/>
  <c r="L777" i="9"/>
  <c r="K777" i="9"/>
  <c r="K775" i="9"/>
  <c r="L773" i="9"/>
  <c r="K773" i="9"/>
  <c r="K771" i="9"/>
  <c r="K769" i="9"/>
  <c r="L767" i="9"/>
  <c r="K767" i="9"/>
  <c r="K765" i="9"/>
  <c r="K763" i="9"/>
  <c r="L761" i="9"/>
  <c r="M759" i="9"/>
  <c r="K759" i="9"/>
  <c r="K757" i="9"/>
  <c r="K755" i="9"/>
  <c r="L753" i="9"/>
  <c r="M751" i="9"/>
  <c r="L749" i="9"/>
  <c r="K749" i="9"/>
  <c r="L747" i="9"/>
  <c r="L745" i="9"/>
  <c r="K745" i="9"/>
  <c r="L743" i="9"/>
  <c r="K741" i="9"/>
  <c r="L739" i="9"/>
  <c r="M735" i="9"/>
  <c r="K735" i="9"/>
  <c r="K733" i="9"/>
  <c r="M732" i="9"/>
  <c r="K732" i="9"/>
  <c r="M731" i="9"/>
  <c r="K731" i="9"/>
  <c r="M730" i="9"/>
  <c r="K730" i="9"/>
  <c r="K729" i="9"/>
  <c r="M728" i="9"/>
  <c r="K728" i="9"/>
  <c r="M727" i="9"/>
  <c r="K727" i="9"/>
  <c r="M726" i="9"/>
  <c r="K726" i="9"/>
  <c r="M725" i="9"/>
  <c r="K725" i="9"/>
  <c r="M724" i="9"/>
  <c r="K724" i="9"/>
  <c r="M723" i="9"/>
  <c r="K723" i="9"/>
  <c r="M722" i="9"/>
  <c r="K722" i="9"/>
  <c r="M721" i="9"/>
  <c r="K721" i="9"/>
  <c r="M720" i="9"/>
  <c r="K720" i="9"/>
  <c r="M719" i="9"/>
  <c r="K719" i="9"/>
  <c r="M718" i="9"/>
  <c r="K718" i="9"/>
  <c r="M717" i="9"/>
  <c r="K717" i="9"/>
  <c r="M716" i="9"/>
  <c r="K716" i="9"/>
  <c r="M715" i="9"/>
  <c r="K715" i="9"/>
  <c r="M714" i="9"/>
  <c r="K714" i="9"/>
  <c r="M712" i="9"/>
  <c r="K712" i="9"/>
  <c r="M710" i="9"/>
  <c r="K710" i="9"/>
  <c r="M709" i="9"/>
  <c r="M708" i="9"/>
  <c r="K708" i="9"/>
  <c r="M707" i="9"/>
  <c r="K707" i="9"/>
  <c r="M706" i="9"/>
  <c r="K706" i="9"/>
  <c r="M705" i="9"/>
  <c r="K705" i="9"/>
  <c r="M704" i="9"/>
  <c r="K704" i="9"/>
  <c r="M702" i="9"/>
  <c r="K702" i="9"/>
  <c r="L701" i="9"/>
  <c r="K701" i="9"/>
  <c r="M700" i="9"/>
  <c r="K700" i="9"/>
  <c r="M699" i="9"/>
  <c r="K699" i="9"/>
  <c r="K698" i="9"/>
  <c r="M696" i="9"/>
  <c r="K696" i="9"/>
  <c r="M694" i="9"/>
  <c r="K694" i="9"/>
  <c r="M693" i="9"/>
  <c r="K693" i="9"/>
  <c r="M692" i="9"/>
  <c r="K692" i="9"/>
  <c r="M691" i="9"/>
  <c r="K691" i="9"/>
  <c r="M690" i="9"/>
  <c r="K690" i="9"/>
  <c r="M689" i="9"/>
  <c r="K689" i="9"/>
  <c r="M688" i="9"/>
  <c r="K688" i="9"/>
  <c r="M686" i="9"/>
  <c r="K686" i="9"/>
  <c r="M684" i="9"/>
  <c r="K684" i="9"/>
  <c r="M683" i="9"/>
  <c r="K682" i="9"/>
  <c r="K681" i="9"/>
  <c r="M680" i="9"/>
  <c r="K680" i="9"/>
  <c r="M679" i="9"/>
  <c r="K679" i="9"/>
  <c r="M678" i="9"/>
  <c r="K678" i="9"/>
  <c r="L677" i="9"/>
  <c r="K677" i="9"/>
  <c r="K676" i="9"/>
  <c r="M674" i="9"/>
  <c r="K674" i="9"/>
  <c r="M673" i="9"/>
  <c r="K673" i="9"/>
  <c r="M672" i="9"/>
  <c r="K672" i="9"/>
  <c r="M671" i="9"/>
  <c r="M670" i="9"/>
  <c r="K670" i="9"/>
  <c r="L669" i="9"/>
  <c r="K669" i="9"/>
  <c r="K668" i="9"/>
  <c r="K667" i="9"/>
  <c r="M666" i="9"/>
  <c r="K666" i="9"/>
  <c r="K665" i="9"/>
  <c r="M664" i="9"/>
  <c r="K664" i="9"/>
  <c r="L663" i="9"/>
  <c r="K663" i="9"/>
  <c r="M662" i="9"/>
  <c r="K662" i="9"/>
  <c r="L661" i="9"/>
  <c r="K661" i="9"/>
  <c r="M660" i="9"/>
  <c r="K660" i="9"/>
  <c r="K659" i="9"/>
  <c r="K658" i="9"/>
  <c r="M657" i="9"/>
  <c r="M656" i="9"/>
  <c r="K656" i="9"/>
  <c r="M655" i="9"/>
  <c r="K655" i="9"/>
  <c r="M654" i="9"/>
  <c r="K654" i="9"/>
  <c r="M653" i="9"/>
  <c r="K653" i="9"/>
  <c r="M652" i="9"/>
  <c r="K652" i="9"/>
  <c r="M650" i="9"/>
  <c r="K650" i="9"/>
  <c r="L649" i="9"/>
  <c r="K649" i="9"/>
  <c r="M648" i="9"/>
  <c r="K648" i="9"/>
  <c r="M647" i="9"/>
  <c r="M646" i="9"/>
  <c r="K646" i="9"/>
  <c r="M645" i="9"/>
  <c r="K645" i="9"/>
  <c r="M644" i="9"/>
  <c r="K644" i="9"/>
  <c r="M643" i="9"/>
  <c r="K642" i="9"/>
  <c r="L641" i="9"/>
  <c r="K641" i="9"/>
  <c r="M640" i="9"/>
  <c r="K640" i="9"/>
  <c r="M639" i="9"/>
  <c r="M638" i="9"/>
  <c r="K638" i="9"/>
  <c r="M637" i="9"/>
  <c r="K637" i="9"/>
  <c r="M636" i="9"/>
  <c r="K636" i="9"/>
  <c r="L635" i="9"/>
  <c r="K635" i="9"/>
  <c r="M634" i="9"/>
  <c r="K634" i="9"/>
  <c r="M632" i="9"/>
  <c r="K632" i="9"/>
  <c r="L631" i="9"/>
  <c r="K631" i="9"/>
  <c r="M630" i="9"/>
  <c r="K630" i="9"/>
  <c r="M629" i="9"/>
  <c r="M628" i="9"/>
  <c r="K628" i="9"/>
  <c r="M626" i="9"/>
  <c r="K626" i="9"/>
  <c r="L625" i="9"/>
  <c r="K625" i="9"/>
  <c r="M624" i="9"/>
  <c r="K624" i="9"/>
  <c r="M623" i="9"/>
  <c r="K623" i="9"/>
  <c r="M622" i="9"/>
  <c r="K622" i="9"/>
  <c r="M621" i="9"/>
  <c r="M620" i="9"/>
  <c r="K620" i="9"/>
  <c r="K619" i="9"/>
  <c r="M618" i="9"/>
  <c r="K618" i="9"/>
  <c r="M617" i="9"/>
  <c r="K617" i="9"/>
  <c r="K616" i="9"/>
  <c r="M615" i="9"/>
  <c r="M614" i="9"/>
  <c r="K614" i="9"/>
  <c r="L613" i="9"/>
  <c r="K613" i="9"/>
  <c r="M612" i="9"/>
  <c r="K612" i="9"/>
  <c r="M611" i="9"/>
  <c r="M610" i="9"/>
  <c r="K610" i="9"/>
  <c r="M609" i="9"/>
  <c r="K609" i="9"/>
  <c r="M608" i="9"/>
  <c r="K608" i="9"/>
  <c r="L607" i="9"/>
  <c r="K607" i="9"/>
  <c r="M606" i="9"/>
  <c r="K606" i="9"/>
  <c r="M604" i="9"/>
  <c r="K604" i="9"/>
  <c r="L603" i="9"/>
  <c r="K603" i="9"/>
  <c r="M602" i="9"/>
  <c r="K602" i="9"/>
  <c r="M601" i="9"/>
  <c r="K601" i="9"/>
  <c r="K600" i="9"/>
  <c r="K599" i="9"/>
  <c r="M598" i="9"/>
  <c r="K598" i="9"/>
  <c r="L597" i="9"/>
  <c r="K597" i="9"/>
  <c r="M596" i="9"/>
  <c r="K596" i="9"/>
  <c r="L595" i="9"/>
  <c r="M594" i="9"/>
  <c r="K594" i="9"/>
  <c r="L593" i="9"/>
  <c r="M592" i="9"/>
  <c r="K592" i="9"/>
  <c r="M591" i="9"/>
  <c r="K590" i="9"/>
  <c r="M589" i="9"/>
  <c r="K589" i="9"/>
  <c r="M588" i="9"/>
  <c r="K588" i="9"/>
  <c r="M586" i="9"/>
  <c r="K586" i="9"/>
  <c r="L585" i="9"/>
  <c r="K585" i="9"/>
  <c r="M584" i="9"/>
  <c r="K584" i="9"/>
  <c r="M583" i="9"/>
  <c r="M582" i="9"/>
  <c r="K582" i="9"/>
  <c r="M581" i="9"/>
  <c r="K581" i="9"/>
  <c r="M580" i="9"/>
  <c r="K580" i="9"/>
  <c r="M578" i="9"/>
  <c r="K578" i="9"/>
  <c r="L577" i="9"/>
  <c r="K577" i="9"/>
  <c r="K576" i="9"/>
  <c r="M575" i="9"/>
  <c r="K575" i="9"/>
  <c r="M574" i="9"/>
  <c r="K574" i="9"/>
  <c r="K573" i="9"/>
  <c r="M572" i="9"/>
  <c r="K572" i="9"/>
  <c r="M571" i="9"/>
  <c r="K571" i="9"/>
  <c r="M570" i="9"/>
  <c r="K570" i="9"/>
  <c r="M569" i="9"/>
  <c r="K569" i="9"/>
  <c r="M568" i="9"/>
  <c r="K568" i="9"/>
  <c r="M566" i="9"/>
  <c r="K566" i="9"/>
  <c r="M565" i="9"/>
  <c r="M564" i="9"/>
  <c r="M563" i="9"/>
  <c r="K563" i="9"/>
  <c r="M561" i="9"/>
  <c r="K561" i="9"/>
  <c r="M559" i="9"/>
  <c r="K559" i="9"/>
  <c r="L558" i="9"/>
  <c r="M557" i="9"/>
  <c r="K557" i="9"/>
  <c r="M556" i="9"/>
  <c r="M555" i="9"/>
  <c r="K555" i="9"/>
  <c r="M553" i="9"/>
  <c r="K553" i="9"/>
  <c r="L552" i="9"/>
  <c r="M551" i="9"/>
  <c r="K551" i="9"/>
  <c r="M550" i="9"/>
  <c r="K549" i="9"/>
  <c r="L548" i="9"/>
  <c r="M547" i="9"/>
  <c r="K547" i="9"/>
  <c r="M546" i="9"/>
  <c r="M545" i="9"/>
  <c r="K545" i="9"/>
  <c r="L544" i="9"/>
  <c r="K543" i="9"/>
  <c r="M542" i="9"/>
  <c r="K541" i="9"/>
  <c r="M540" i="9"/>
  <c r="M539" i="9"/>
  <c r="K539" i="9"/>
  <c r="K538" i="9"/>
  <c r="K537" i="9"/>
  <c r="K536" i="9"/>
  <c r="K535" i="9"/>
  <c r="K534" i="9"/>
  <c r="K533" i="9"/>
  <c r="K532" i="9"/>
  <c r="K531" i="9"/>
  <c r="K530" i="9"/>
  <c r="K529" i="9"/>
  <c r="K528" i="9"/>
  <c r="K527" i="9"/>
  <c r="K526" i="9"/>
  <c r="K525" i="9"/>
  <c r="K524" i="9"/>
  <c r="K523" i="9"/>
  <c r="K522" i="9"/>
  <c r="K521" i="9"/>
  <c r="K520" i="9"/>
  <c r="K519" i="9"/>
  <c r="K518" i="9"/>
  <c r="K517" i="9"/>
  <c r="K516" i="9"/>
  <c r="K515" i="9"/>
  <c r="K514" i="9"/>
  <c r="K513" i="9"/>
  <c r="M512" i="9"/>
  <c r="M511" i="9"/>
  <c r="K511" i="9"/>
  <c r="M510" i="9"/>
  <c r="K510" i="9"/>
  <c r="M509" i="9"/>
  <c r="K509" i="9"/>
  <c r="M508" i="9"/>
  <c r="M507" i="9"/>
  <c r="K507" i="9"/>
  <c r="M506" i="9"/>
  <c r="M505" i="9"/>
  <c r="M504" i="9"/>
  <c r="M503" i="9"/>
  <c r="M502" i="9"/>
  <c r="M501" i="9"/>
  <c r="M500" i="9"/>
  <c r="M498" i="9"/>
  <c r="M497" i="9"/>
  <c r="M496" i="9"/>
  <c r="M495" i="9"/>
  <c r="M494" i="9"/>
  <c r="M493" i="9"/>
  <c r="M492" i="9"/>
  <c r="M490" i="9"/>
  <c r="M489" i="9"/>
  <c r="M488" i="9"/>
  <c r="M487" i="9"/>
  <c r="M486" i="9"/>
  <c r="M485" i="9"/>
  <c r="K485" i="9"/>
  <c r="M484" i="9"/>
  <c r="M483" i="9"/>
  <c r="L482" i="9"/>
  <c r="M481" i="9"/>
  <c r="K481" i="9"/>
  <c r="M480" i="9"/>
  <c r="M479" i="9"/>
  <c r="K479" i="9"/>
  <c r="M477" i="9"/>
  <c r="M476" i="9"/>
  <c r="M475" i="9"/>
  <c r="K474" i="9"/>
  <c r="M473" i="9"/>
  <c r="L472" i="9"/>
  <c r="M471" i="9"/>
  <c r="K471" i="9"/>
  <c r="L470" i="9"/>
  <c r="M469" i="9"/>
  <c r="K469" i="9"/>
  <c r="L468" i="9"/>
  <c r="M467" i="9"/>
  <c r="L466" i="9"/>
  <c r="M465" i="9"/>
  <c r="L464" i="9"/>
  <c r="M463" i="9"/>
  <c r="K463" i="9"/>
  <c r="L462" i="9"/>
  <c r="M461" i="9"/>
  <c r="K461" i="9"/>
  <c r="L460" i="9"/>
  <c r="M459" i="9"/>
  <c r="L458" i="9"/>
  <c r="M457" i="9"/>
  <c r="L456" i="9"/>
  <c r="M455" i="9"/>
  <c r="K455" i="9"/>
  <c r="L454" i="9"/>
  <c r="M453" i="9"/>
  <c r="K453" i="9"/>
  <c r="M452" i="9"/>
  <c r="M451" i="9"/>
  <c r="K451" i="9"/>
  <c r="L450" i="9"/>
  <c r="M449" i="9"/>
  <c r="M447" i="9"/>
  <c r="K447" i="9"/>
  <c r="L446" i="9"/>
  <c r="K446" i="9"/>
  <c r="K445" i="9"/>
  <c r="K444" i="9"/>
  <c r="K442" i="9"/>
  <c r="K441" i="9"/>
  <c r="K440" i="9"/>
  <c r="M438" i="9"/>
  <c r="M437" i="9"/>
  <c r="M435" i="9"/>
  <c r="K434" i="9"/>
  <c r="L433" i="9"/>
  <c r="M432" i="9"/>
  <c r="K430" i="9"/>
  <c r="L429" i="9"/>
  <c r="K429" i="9"/>
  <c r="M428" i="9"/>
  <c r="K426" i="9"/>
  <c r="L425" i="9"/>
  <c r="K425" i="9"/>
  <c r="K424" i="9"/>
  <c r="M423" i="9"/>
  <c r="K423" i="9"/>
  <c r="L422" i="9"/>
  <c r="K421" i="9"/>
  <c r="M420" i="9"/>
  <c r="K420" i="9"/>
  <c r="L419" i="9"/>
  <c r="L418" i="9"/>
  <c r="K418" i="9"/>
  <c r="M417" i="9"/>
  <c r="M416" i="9"/>
  <c r="K414" i="9"/>
  <c r="M413" i="9"/>
  <c r="K412" i="9"/>
  <c r="L411" i="9"/>
  <c r="M410" i="9"/>
  <c r="K409" i="9"/>
  <c r="L408" i="9"/>
  <c r="M407" i="9"/>
  <c r="K406" i="9"/>
  <c r="L405" i="9"/>
  <c r="L404" i="9"/>
  <c r="M402" i="9"/>
  <c r="M400" i="9"/>
  <c r="M399" i="9"/>
  <c r="M398" i="9"/>
  <c r="M397" i="9"/>
  <c r="K396" i="9"/>
  <c r="L395" i="9"/>
  <c r="M394" i="9"/>
  <c r="M393" i="9"/>
  <c r="K392" i="9"/>
  <c r="L391" i="9"/>
  <c r="K390" i="9"/>
  <c r="M389" i="9"/>
  <c r="K389" i="9"/>
  <c r="L388" i="9"/>
  <c r="L387" i="9"/>
  <c r="K385" i="9"/>
  <c r="L384" i="9"/>
  <c r="K384" i="9"/>
  <c r="L383" i="9"/>
  <c r="M382" i="9"/>
  <c r="K381" i="9"/>
  <c r="K380" i="9"/>
  <c r="L379" i="9"/>
  <c r="M378" i="9"/>
  <c r="K377" i="9"/>
  <c r="L376" i="9"/>
  <c r="L375" i="9"/>
  <c r="M374" i="9"/>
  <c r="M373" i="9"/>
  <c r="L372" i="9"/>
  <c r="M371" i="9"/>
  <c r="K370" i="9"/>
  <c r="L369" i="9"/>
  <c r="M368" i="9"/>
  <c r="M367" i="9"/>
  <c r="K366" i="9"/>
  <c r="L365" i="9"/>
  <c r="M363" i="9"/>
  <c r="K362" i="9"/>
  <c r="L361" i="9"/>
  <c r="K360" i="9"/>
  <c r="M359" i="9"/>
  <c r="M358" i="9"/>
  <c r="M357" i="9"/>
  <c r="M355" i="9"/>
  <c r="K354" i="9"/>
  <c r="M353" i="9"/>
  <c r="K352" i="9"/>
  <c r="L351" i="9"/>
  <c r="K350" i="9"/>
  <c r="M349" i="9"/>
  <c r="M348" i="9"/>
  <c r="L347" i="9"/>
  <c r="M345" i="9"/>
  <c r="M343" i="9"/>
  <c r="K342" i="9"/>
  <c r="L341" i="9"/>
  <c r="L340" i="9"/>
  <c r="M339" i="9"/>
  <c r="M338" i="9"/>
  <c r="M336" i="9"/>
  <c r="M335" i="9"/>
  <c r="K333" i="9"/>
  <c r="M331" i="9"/>
  <c r="M329" i="9"/>
  <c r="M328" i="9"/>
  <c r="M326" i="9"/>
  <c r="K325" i="9"/>
  <c r="L324" i="9"/>
  <c r="K324" i="9"/>
  <c r="L323" i="9"/>
  <c r="K323" i="9"/>
  <c r="L322" i="9"/>
  <c r="M321" i="9"/>
  <c r="M320" i="9"/>
  <c r="K320" i="9"/>
  <c r="L319" i="9"/>
  <c r="K319" i="9"/>
  <c r="L318" i="9"/>
  <c r="K318" i="9"/>
  <c r="L317" i="9"/>
  <c r="K317" i="9"/>
  <c r="L316" i="9"/>
  <c r="K316" i="9"/>
  <c r="L315" i="9"/>
  <c r="M313" i="9"/>
  <c r="K313" i="9"/>
  <c r="L312" i="9"/>
  <c r="K312" i="9"/>
  <c r="L311" i="9"/>
  <c r="K311" i="9"/>
  <c r="L310" i="9"/>
  <c r="K310" i="9"/>
  <c r="L309" i="9"/>
  <c r="K309" i="9"/>
  <c r="L308" i="9"/>
  <c r="K308" i="9"/>
  <c r="L307" i="9"/>
  <c r="K307" i="9"/>
  <c r="L306" i="9"/>
  <c r="M305" i="9"/>
  <c r="M304" i="9"/>
  <c r="M303" i="9"/>
  <c r="M302" i="9"/>
  <c r="K301" i="9"/>
  <c r="M300" i="9"/>
  <c r="K300" i="9"/>
  <c r="L299" i="9"/>
  <c r="K299" i="9"/>
  <c r="L298" i="9"/>
  <c r="K298" i="9"/>
  <c r="L297" i="9"/>
  <c r="M293" i="9"/>
  <c r="M292" i="9"/>
  <c r="K292" i="9"/>
  <c r="L291" i="9"/>
  <c r="K291" i="9"/>
  <c r="L290" i="9"/>
  <c r="K290" i="9"/>
  <c r="L289" i="9"/>
  <c r="L288" i="9"/>
  <c r="M287" i="9"/>
  <c r="M286" i="9"/>
  <c r="M285" i="9"/>
  <c r="M284" i="9"/>
  <c r="M283" i="9"/>
  <c r="K283" i="9"/>
  <c r="L282" i="9"/>
  <c r="K282" i="9"/>
  <c r="L281" i="9"/>
  <c r="K281" i="9"/>
  <c r="L280" i="9"/>
  <c r="K280" i="9"/>
  <c r="L279" i="9"/>
  <c r="K279" i="9"/>
  <c r="L278" i="9"/>
  <c r="K278" i="9"/>
  <c r="L277" i="9"/>
  <c r="K277" i="9"/>
  <c r="L276" i="9"/>
  <c r="M275" i="9"/>
  <c r="M274" i="9"/>
  <c r="M273" i="9"/>
  <c r="M272" i="9"/>
  <c r="L271" i="9"/>
  <c r="L270" i="9"/>
  <c r="L269" i="9"/>
  <c r="M268" i="9"/>
  <c r="M267" i="9"/>
  <c r="L266" i="9"/>
  <c r="L265" i="9"/>
  <c r="L264" i="9"/>
  <c r="L262" i="9"/>
  <c r="M261" i="9"/>
  <c r="M260" i="9"/>
  <c r="L259" i="9"/>
  <c r="M258" i="9"/>
  <c r="L256" i="9"/>
  <c r="L255" i="9"/>
  <c r="L254" i="9"/>
  <c r="L253" i="9"/>
  <c r="L252" i="9"/>
  <c r="L251" i="9"/>
  <c r="L250" i="9"/>
  <c r="L249" i="9"/>
  <c r="L248" i="9"/>
  <c r="M247" i="9"/>
  <c r="M246" i="9"/>
  <c r="M245" i="9"/>
  <c r="M244" i="9"/>
  <c r="M243" i="9"/>
  <c r="M242" i="9"/>
  <c r="M241" i="9"/>
  <c r="L240" i="9"/>
  <c r="M239" i="9"/>
  <c r="M238" i="9"/>
  <c r="M237" i="9"/>
  <c r="L236" i="9"/>
  <c r="L235" i="9"/>
  <c r="M234" i="9"/>
  <c r="M233" i="9"/>
  <c r="L232" i="9"/>
  <c r="L231" i="9"/>
  <c r="M230" i="9"/>
  <c r="M229" i="9"/>
  <c r="L228" i="9"/>
  <c r="L226" i="9"/>
  <c r="L225" i="9"/>
  <c r="L224" i="9"/>
  <c r="M223" i="9"/>
  <c r="M222" i="9"/>
  <c r="M221" i="9"/>
  <c r="M220" i="9"/>
  <c r="K220" i="9"/>
  <c r="L219" i="9"/>
  <c r="K218" i="9"/>
  <c r="L217" i="9"/>
  <c r="M216" i="9"/>
  <c r="L215" i="9"/>
  <c r="M214" i="9"/>
  <c r="L213" i="9"/>
  <c r="M212" i="9"/>
  <c r="M211" i="9"/>
  <c r="M210" i="9"/>
  <c r="M209" i="9"/>
  <c r="M208" i="9"/>
  <c r="M207" i="9"/>
  <c r="L206" i="9"/>
  <c r="L205" i="9"/>
  <c r="M204" i="9"/>
  <c r="M203" i="9"/>
  <c r="L202" i="9"/>
  <c r="L201" i="9"/>
  <c r="M200" i="9"/>
  <c r="L199" i="9"/>
  <c r="L198" i="9"/>
  <c r="L197" i="9"/>
  <c r="M196" i="9"/>
  <c r="L195" i="9"/>
  <c r="M194" i="9"/>
  <c r="L193" i="9"/>
  <c r="M192" i="9"/>
  <c r="M191" i="9"/>
  <c r="M190" i="9"/>
  <c r="M189" i="9"/>
  <c r="L188" i="9"/>
  <c r="M187" i="9"/>
  <c r="M186" i="9"/>
  <c r="M185" i="9"/>
  <c r="M184" i="9"/>
  <c r="M183" i="9"/>
  <c r="M182" i="9"/>
  <c r="M181" i="9"/>
  <c r="M180" i="9"/>
  <c r="L179" i="9"/>
  <c r="L178" i="9"/>
  <c r="L177" i="9"/>
  <c r="L176" i="9"/>
  <c r="M175" i="9"/>
  <c r="M174" i="9"/>
  <c r="M173" i="9"/>
  <c r="M172" i="9"/>
  <c r="L171" i="9"/>
  <c r="L170" i="9"/>
  <c r="L169" i="9"/>
  <c r="L168" i="9"/>
  <c r="M167" i="9"/>
  <c r="M166" i="9"/>
  <c r="M165" i="9"/>
  <c r="M164" i="9"/>
  <c r="M163" i="9"/>
  <c r="M162" i="9"/>
  <c r="L161" i="9"/>
  <c r="L160" i="9"/>
  <c r="M159" i="9"/>
  <c r="K158" i="9"/>
  <c r="K157" i="9"/>
  <c r="K156" i="9"/>
  <c r="K155" i="9"/>
  <c r="K154" i="9"/>
  <c r="K153" i="9"/>
  <c r="K152" i="9"/>
  <c r="K151" i="9"/>
  <c r="K150" i="9"/>
  <c r="K149" i="9"/>
  <c r="K148" i="9"/>
  <c r="K147" i="9"/>
  <c r="K146" i="9"/>
  <c r="K145" i="9"/>
  <c r="K144" i="9"/>
  <c r="K143" i="9"/>
  <c r="K142" i="9"/>
  <c r="K141" i="9"/>
  <c r="K140" i="9"/>
  <c r="K139" i="9"/>
  <c r="K138" i="9"/>
  <c r="K137" i="9"/>
  <c r="K136" i="9"/>
  <c r="K135" i="9"/>
  <c r="K134" i="9"/>
  <c r="K133" i="9"/>
  <c r="K132" i="9"/>
  <c r="K131" i="9"/>
  <c r="K130" i="9"/>
  <c r="K129" i="9"/>
  <c r="K128" i="9"/>
  <c r="K127" i="9"/>
  <c r="K126" i="9"/>
  <c r="K125" i="9"/>
  <c r="K124" i="9"/>
  <c r="K123" i="9"/>
  <c r="K122" i="9"/>
  <c r="K121" i="9"/>
  <c r="K120" i="9"/>
  <c r="K119" i="9"/>
  <c r="K118" i="9"/>
  <c r="K117" i="9"/>
  <c r="K116" i="9"/>
  <c r="K115" i="9"/>
  <c r="K114" i="9"/>
  <c r="K113" i="9"/>
  <c r="K112" i="9"/>
  <c r="K111" i="9"/>
  <c r="K110" i="9"/>
  <c r="K109" i="9"/>
  <c r="K108" i="9"/>
  <c r="K107" i="9"/>
  <c r="K106" i="9"/>
  <c r="K105" i="9"/>
  <c r="K104" i="9"/>
  <c r="K103" i="9"/>
  <c r="K102" i="9"/>
  <c r="K101" i="9"/>
  <c r="K100" i="9"/>
  <c r="K99" i="9"/>
  <c r="K98" i="9"/>
  <c r="K97" i="9"/>
  <c r="K96" i="9"/>
  <c r="K95" i="9"/>
  <c r="K94" i="9"/>
  <c r="K93" i="9"/>
  <c r="K92" i="9"/>
  <c r="K91" i="9"/>
  <c r="K90" i="9"/>
  <c r="K89" i="9"/>
  <c r="K88" i="9"/>
  <c r="K87" i="9"/>
  <c r="K86" i="9"/>
  <c r="K85" i="9"/>
  <c r="K84" i="9"/>
  <c r="K83" i="9"/>
  <c r="K82" i="9"/>
  <c r="K81" i="9"/>
  <c r="K80" i="9"/>
  <c r="K79" i="9"/>
  <c r="K78" i="9"/>
  <c r="K77" i="9"/>
  <c r="K76" i="9"/>
  <c r="K75" i="9"/>
  <c r="K74" i="9"/>
  <c r="K73" i="9"/>
  <c r="K72" i="9"/>
  <c r="K71" i="9"/>
  <c r="K70" i="9"/>
  <c r="K69" i="9"/>
  <c r="K68" i="9"/>
  <c r="K67" i="9"/>
  <c r="K66" i="9"/>
  <c r="K65" i="9"/>
  <c r="K64" i="9"/>
  <c r="K63" i="9"/>
  <c r="K62" i="9"/>
  <c r="K61" i="9"/>
  <c r="K60" i="9"/>
  <c r="K59" i="9"/>
  <c r="K58" i="9"/>
  <c r="K57" i="9"/>
  <c r="K56" i="9"/>
  <c r="K55" i="9"/>
  <c r="K54" i="9"/>
  <c r="K53" i="9"/>
  <c r="K52" i="9"/>
  <c r="K51" i="9"/>
  <c r="K50" i="9"/>
  <c r="K49" i="9"/>
  <c r="K48" i="9"/>
  <c r="K47" i="9"/>
  <c r="K46" i="9"/>
  <c r="K45" i="9"/>
  <c r="K44" i="9"/>
  <c r="K43" i="9"/>
  <c r="K42" i="9"/>
  <c r="K41" i="9"/>
  <c r="K40" i="9"/>
  <c r="K39" i="9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5" i="9"/>
  <c r="K4" i="9"/>
  <c r="K3" i="9"/>
  <c r="K2" i="9"/>
  <c r="F286" i="2"/>
  <c r="F287" i="2"/>
  <c r="F288" i="2"/>
  <c r="F289" i="2"/>
  <c r="F290" i="2"/>
  <c r="F291" i="2"/>
  <c r="F292" i="2"/>
  <c r="F293" i="2"/>
  <c r="F294" i="2"/>
  <c r="F295" i="2"/>
  <c r="F296" i="2"/>
  <c r="F297" i="2"/>
  <c r="F298" i="2"/>
  <c r="F299" i="2"/>
  <c r="F300" i="2"/>
  <c r="F301" i="2"/>
  <c r="F302" i="2"/>
  <c r="F303" i="2"/>
  <c r="F304" i="2"/>
  <c r="F305" i="2"/>
  <c r="F306" i="2"/>
  <c r="F307" i="2"/>
  <c r="F308" i="2"/>
  <c r="F309" i="2"/>
  <c r="F310" i="2"/>
  <c r="F311" i="2"/>
  <c r="F312" i="2"/>
  <c r="F313" i="2"/>
  <c r="F314" i="2"/>
  <c r="F315" i="2"/>
  <c r="F316" i="2"/>
  <c r="F317" i="2"/>
  <c r="F318" i="2"/>
  <c r="F319" i="2"/>
  <c r="F320" i="2"/>
  <c r="F321" i="2"/>
  <c r="F322" i="2"/>
  <c r="F323" i="2"/>
  <c r="F324" i="2"/>
  <c r="F325" i="2"/>
  <c r="F326" i="2"/>
  <c r="F327" i="2"/>
  <c r="F328" i="2"/>
  <c r="F329" i="2"/>
  <c r="F330" i="2"/>
  <c r="F331" i="2"/>
  <c r="F332" i="2"/>
  <c r="F333" i="2"/>
  <c r="F334" i="2"/>
  <c r="F335" i="2"/>
  <c r="F336" i="2"/>
  <c r="F337" i="2"/>
  <c r="F338" i="2"/>
  <c r="F339" i="2"/>
  <c r="F340" i="2"/>
  <c r="F341" i="2"/>
  <c r="F342" i="2"/>
  <c r="F343" i="2"/>
  <c r="F344" i="2"/>
  <c r="F345" i="2"/>
  <c r="F346" i="2"/>
  <c r="F347" i="2"/>
  <c r="F348" i="2"/>
  <c r="F349" i="2"/>
  <c r="F350" i="2"/>
  <c r="F351" i="2"/>
  <c r="F352" i="2"/>
  <c r="F353" i="2"/>
  <c r="F354" i="2"/>
  <c r="F35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  <c r="F259" i="2"/>
  <c r="F260" i="2"/>
  <c r="F261" i="2"/>
  <c r="F262" i="2"/>
  <c r="F263" i="2"/>
  <c r="F264" i="2"/>
  <c r="F265" i="2"/>
  <c r="F266" i="2"/>
  <c r="F267" i="2"/>
  <c r="F268" i="2"/>
  <c r="F269" i="2"/>
  <c r="F270" i="2"/>
  <c r="F271" i="2"/>
  <c r="F272" i="2"/>
  <c r="F273" i="2"/>
  <c r="F274" i="2"/>
  <c r="F275" i="2"/>
  <c r="F276" i="2"/>
  <c r="F277" i="2"/>
  <c r="F278" i="2"/>
  <c r="F279" i="2"/>
  <c r="F280" i="2"/>
  <c r="F281" i="2"/>
  <c r="F282" i="2"/>
  <c r="F283" i="2"/>
  <c r="F284" i="2"/>
  <c r="F285" i="2"/>
  <c r="E170" i="10"/>
  <c r="E134" i="10"/>
  <c r="E45" i="10"/>
  <c r="E235" i="10"/>
  <c r="E42" i="10"/>
  <c r="E210" i="10"/>
  <c r="E180" i="10"/>
  <c r="E214" i="10"/>
  <c r="E223" i="10"/>
  <c r="E175" i="10"/>
  <c r="E143" i="10"/>
  <c r="E153" i="10"/>
  <c r="E116" i="10"/>
  <c r="E149" i="10"/>
  <c r="E248" i="10"/>
  <c r="E16" i="10"/>
  <c r="E104" i="10"/>
  <c r="E21" i="10"/>
  <c r="E82" i="10"/>
  <c r="E80" i="10"/>
  <c r="E78" i="10"/>
  <c r="E38" i="10"/>
  <c r="E199" i="10"/>
  <c r="E221" i="10"/>
  <c r="E52" i="10"/>
  <c r="E31" i="10"/>
  <c r="E164" i="10"/>
  <c r="E234" i="10"/>
  <c r="E211" i="10"/>
  <c r="E84" i="10"/>
  <c r="E56" i="10"/>
  <c r="E108" i="10"/>
  <c r="E83" i="10"/>
  <c r="E196" i="10"/>
  <c r="E171" i="10"/>
  <c r="E237" i="10"/>
  <c r="E74" i="10"/>
  <c r="E173" i="10"/>
  <c r="E113" i="10"/>
  <c r="E14" i="10"/>
  <c r="E60" i="10"/>
  <c r="E147" i="10"/>
  <c r="E261" i="10"/>
  <c r="E77" i="10"/>
  <c r="E68" i="10"/>
  <c r="E24" i="10"/>
  <c r="E48" i="10"/>
  <c r="E115" i="10"/>
  <c r="E224" i="10"/>
  <c r="E7" i="10"/>
  <c r="E246" i="10"/>
  <c r="E238" i="10"/>
  <c r="E202" i="10"/>
  <c r="E190" i="10"/>
  <c r="E154" i="10"/>
  <c r="E130" i="10"/>
  <c r="E46" i="10"/>
  <c r="E255" i="10"/>
  <c r="E5" i="10"/>
  <c r="E212" i="10"/>
  <c r="E88" i="10"/>
  <c r="E177" i="10"/>
  <c r="E127" i="10"/>
  <c r="E27" i="10"/>
  <c r="E53" i="10"/>
  <c r="E61" i="10"/>
  <c r="E185" i="10"/>
  <c r="E256" i="10"/>
  <c r="E140" i="10"/>
  <c r="E44" i="10"/>
  <c r="E40" i="10"/>
  <c r="E239" i="10"/>
  <c r="E69" i="10"/>
  <c r="E201" i="10"/>
  <c r="E193" i="10"/>
  <c r="E101" i="10"/>
  <c r="E250" i="10"/>
  <c r="E194" i="10"/>
  <c r="E182" i="10"/>
  <c r="E66" i="10"/>
  <c r="E54" i="10"/>
  <c r="E103" i="10"/>
  <c r="E118" i="10"/>
  <c r="E242" i="10"/>
  <c r="E142" i="10"/>
  <c r="E30" i="10"/>
  <c r="E79" i="10"/>
  <c r="E41" i="10"/>
  <c r="E218" i="10"/>
  <c r="E58" i="10"/>
  <c r="E183" i="10"/>
  <c r="E26" i="10"/>
  <c r="E230" i="10"/>
  <c r="E138" i="10"/>
  <c r="E3" i="10"/>
  <c r="E123" i="10"/>
  <c r="E91" i="10"/>
  <c r="E107" i="10"/>
  <c r="E136" i="10"/>
  <c r="E102" i="10"/>
  <c r="E165" i="10"/>
  <c r="E70" i="10"/>
  <c r="E10" i="10"/>
  <c r="E19" i="10"/>
  <c r="E266" i="10"/>
  <c r="E6" i="10"/>
  <c r="E267" i="10"/>
  <c r="E263" i="10"/>
  <c r="E259" i="10"/>
  <c r="E251" i="10"/>
  <c r="E231" i="10"/>
  <c r="E207" i="10"/>
  <c r="E191" i="10"/>
  <c r="E187" i="10"/>
  <c r="E163" i="10"/>
  <c r="E159" i="10"/>
  <c r="E151" i="10"/>
  <c r="E95" i="10"/>
  <c r="E87" i="10"/>
  <c r="E43" i="10"/>
  <c r="E35" i="10"/>
  <c r="E23" i="10"/>
  <c r="E11" i="10"/>
  <c r="E131" i="10"/>
  <c r="E146" i="10"/>
  <c r="E22" i="10"/>
  <c r="E174" i="10"/>
  <c r="E15" i="10"/>
  <c r="E258" i="10"/>
  <c r="E244" i="10"/>
  <c r="E225" i="10"/>
  <c r="E37" i="10"/>
  <c r="E50" i="10"/>
  <c r="E176" i="10"/>
  <c r="E2" i="10"/>
  <c r="E206" i="10"/>
  <c r="E99" i="10"/>
  <c r="E179" i="10"/>
  <c r="E269" i="10"/>
  <c r="E189" i="10"/>
  <c r="E97" i="10"/>
  <c r="E67" i="10"/>
  <c r="E213" i="10"/>
  <c r="E254" i="10"/>
  <c r="E59" i="10"/>
  <c r="E122" i="10"/>
  <c r="E94" i="10"/>
  <c r="E260" i="10"/>
  <c r="E268" i="10"/>
  <c r="E264" i="10"/>
  <c r="E252" i="10"/>
  <c r="E220" i="10"/>
  <c r="E208" i="10"/>
  <c r="E192" i="10"/>
  <c r="E160" i="10"/>
  <c r="E132" i="10"/>
  <c r="E128" i="10"/>
  <c r="E124" i="10"/>
  <c r="E120" i="10"/>
  <c r="E112" i="10"/>
  <c r="E76" i="10"/>
  <c r="E72" i="10"/>
  <c r="E28" i="10"/>
  <c r="E8" i="10"/>
  <c r="E105" i="10"/>
  <c r="E195" i="10"/>
  <c r="E198" i="10"/>
  <c r="E86" i="10"/>
  <c r="E162" i="10"/>
  <c r="E106" i="10"/>
  <c r="E98" i="10"/>
  <c r="E62" i="10"/>
  <c r="E39" i="10"/>
  <c r="E34" i="10"/>
  <c r="E262" i="10"/>
  <c r="E126" i="10"/>
  <c r="E222" i="10"/>
  <c r="E178" i="10"/>
  <c r="E158" i="10"/>
  <c r="E129" i="10"/>
  <c r="E226" i="10"/>
  <c r="E18" i="10"/>
  <c r="E166" i="10"/>
  <c r="E215" i="10"/>
  <c r="E245" i="10"/>
  <c r="E229" i="10"/>
  <c r="E209" i="10"/>
  <c r="E205" i="10"/>
  <c r="E169" i="10"/>
  <c r="E157" i="10"/>
  <c r="E145" i="10"/>
  <c r="E141" i="10"/>
  <c r="E137" i="10"/>
  <c r="E117" i="10"/>
  <c r="E81" i="10"/>
  <c r="E57" i="10"/>
  <c r="E49" i="10"/>
  <c r="E17" i="10"/>
  <c r="E13" i="10"/>
  <c r="E265" i="10"/>
  <c r="E257" i="10"/>
  <c r="E253" i="10"/>
  <c r="E249" i="10"/>
  <c r="E241" i="10"/>
  <c r="E233" i="10"/>
  <c r="E217" i="10"/>
  <c r="E197" i="10"/>
  <c r="E181" i="10"/>
  <c r="E161" i="10"/>
  <c r="E133" i="10"/>
  <c r="E121" i="10"/>
  <c r="E109" i="10"/>
  <c r="E93" i="10"/>
  <c r="E89" i="10"/>
  <c r="E73" i="10"/>
  <c r="E65" i="10"/>
  <c r="E33" i="10"/>
  <c r="E29" i="10"/>
  <c r="E25" i="10"/>
  <c r="E9" i="10"/>
  <c r="E240" i="10"/>
  <c r="E236" i="10"/>
  <c r="E228" i="10"/>
  <c r="E216" i="10"/>
  <c r="E204" i="10"/>
  <c r="E200" i="10"/>
  <c r="E188" i="10"/>
  <c r="E184" i="10"/>
  <c r="E172" i="10"/>
  <c r="E168" i="10"/>
  <c r="E156" i="10"/>
  <c r="E152" i="10"/>
  <c r="E148" i="10"/>
  <c r="E144" i="10"/>
  <c r="E100" i="10"/>
  <c r="E96" i="10"/>
  <c r="E92" i="10"/>
  <c r="E64" i="10"/>
  <c r="E36" i="10"/>
  <c r="E20" i="10"/>
  <c r="E12" i="10"/>
  <c r="E247" i="10"/>
  <c r="E243" i="10"/>
  <c r="E227" i="10"/>
  <c r="E219" i="10"/>
  <c r="E203" i="10"/>
  <c r="E167" i="10"/>
  <c r="E139" i="10"/>
  <c r="E119" i="10"/>
  <c r="E111" i="10"/>
  <c r="E75" i="10"/>
  <c r="E71" i="10"/>
  <c r="E63" i="10"/>
  <c r="E51" i="10"/>
  <c r="E47" i="10"/>
  <c r="E186" i="10"/>
  <c r="E114" i="10"/>
  <c r="E55" i="10"/>
  <c r="E110" i="10"/>
  <c r="E85" i="10"/>
  <c r="E90" i="10"/>
  <c r="E150" i="10"/>
  <c r="E155" i="10"/>
  <c r="E135" i="10"/>
  <c r="E32" i="10"/>
  <c r="E125" i="10"/>
  <c r="E232" i="10"/>
  <c r="E4" i="10"/>
  <c r="K1655" i="1"/>
  <c r="K1639" i="1"/>
  <c r="K1619" i="1"/>
  <c r="K1599" i="1"/>
  <c r="K1587" i="1"/>
  <c r="K1571" i="1"/>
  <c r="K1547" i="1"/>
  <c r="K1543" i="1"/>
  <c r="K1539" i="1"/>
  <c r="K1531" i="1"/>
  <c r="K1523" i="1"/>
  <c r="K1507" i="1"/>
  <c r="K1499" i="1"/>
  <c r="K1495" i="1"/>
  <c r="K1653" i="1"/>
  <c r="K1645" i="1"/>
  <c r="K1637" i="1"/>
  <c r="K1633" i="1"/>
  <c r="K1617" i="1"/>
  <c r="K1609" i="1"/>
  <c r="K1601" i="1"/>
  <c r="K1593" i="1"/>
  <c r="K1589" i="1"/>
  <c r="K1585" i="1"/>
  <c r="K1569" i="1"/>
  <c r="K1561" i="1"/>
  <c r="K1549" i="1"/>
  <c r="K1537" i="1"/>
  <c r="K1529" i="1"/>
  <c r="K1525" i="1"/>
  <c r="K1509" i="1"/>
  <c r="K1501" i="1"/>
  <c r="K1493" i="1"/>
  <c r="K1485" i="1"/>
  <c r="K1473" i="1"/>
  <c r="K1465" i="1"/>
  <c r="K1453" i="1"/>
  <c r="K1445" i="1"/>
  <c r="K1441" i="1"/>
  <c r="K1437" i="1"/>
  <c r="K1429" i="1"/>
  <c r="K1421" i="1"/>
  <c r="K1413" i="1"/>
  <c r="K1405" i="1"/>
  <c r="K1397" i="1"/>
  <c r="K1389" i="1"/>
  <c r="K1377" i="1"/>
  <c r="K1369" i="1"/>
  <c r="K1365" i="1"/>
  <c r="K1357" i="1"/>
  <c r="K1349" i="1"/>
  <c r="K1345" i="1"/>
  <c r="K1337" i="1"/>
  <c r="K1325" i="1"/>
  <c r="K1317" i="1"/>
  <c r="K1313" i="1"/>
  <c r="K1297" i="1"/>
  <c r="K1285" i="1"/>
  <c r="K1269" i="1"/>
  <c r="K1265" i="1"/>
  <c r="K1257" i="1"/>
  <c r="K1249" i="1"/>
  <c r="K1245" i="1"/>
  <c r="K1233" i="1"/>
  <c r="K1225" i="1"/>
  <c r="K1217" i="1"/>
  <c r="K1213" i="1"/>
  <c r="K1205" i="1"/>
  <c r="K1185" i="1"/>
  <c r="K1177" i="1"/>
  <c r="K1165" i="1"/>
  <c r="K1161" i="1"/>
  <c r="K1153" i="1"/>
  <c r="K1141" i="1"/>
  <c r="K1129" i="1"/>
  <c r="K1125" i="1"/>
  <c r="K1121" i="1"/>
  <c r="K1117" i="1"/>
  <c r="K1113" i="1"/>
  <c r="K1109" i="1"/>
  <c r="K1105" i="1"/>
  <c r="K1101" i="1"/>
  <c r="K1097" i="1"/>
  <c r="K1093" i="1"/>
  <c r="K1089" i="1"/>
  <c r="K1085" i="1"/>
  <c r="K1081" i="1"/>
  <c r="K1077" i="1"/>
  <c r="K1073" i="1"/>
  <c r="K1069" i="1"/>
  <c r="K1065" i="1"/>
  <c r="K1061" i="1"/>
  <c r="K1057" i="1"/>
  <c r="K1053" i="1"/>
  <c r="K1049" i="1"/>
  <c r="K1045" i="1"/>
  <c r="K1041" i="1"/>
  <c r="K1037" i="1"/>
  <c r="K1033" i="1"/>
  <c r="K1029" i="1"/>
  <c r="K1025" i="1"/>
  <c r="K1021" i="1"/>
  <c r="K1017" i="1"/>
  <c r="K1013" i="1"/>
  <c r="K1009" i="1"/>
  <c r="K1005" i="1"/>
  <c r="K1001" i="1"/>
  <c r="K997" i="1"/>
  <c r="K993" i="1"/>
  <c r="K989" i="1"/>
  <c r="K985" i="1"/>
  <c r="K981" i="1"/>
  <c r="K977" i="1"/>
  <c r="K973" i="1"/>
  <c r="K969" i="1"/>
  <c r="K965" i="1"/>
  <c r="K961" i="1"/>
  <c r="K957" i="1"/>
  <c r="K953" i="1"/>
  <c r="K949" i="1"/>
  <c r="K945" i="1"/>
  <c r="K941" i="1"/>
  <c r="K937" i="1"/>
  <c r="K933" i="1"/>
  <c r="K929" i="1"/>
  <c r="K925" i="1"/>
  <c r="K921" i="1"/>
  <c r="K917" i="1"/>
  <c r="K913" i="1"/>
  <c r="K909" i="1"/>
  <c r="K905" i="1"/>
  <c r="K901" i="1"/>
  <c r="K897" i="1"/>
  <c r="K893" i="1"/>
  <c r="K889" i="1"/>
  <c r="K885" i="1"/>
  <c r="K881" i="1"/>
  <c r="K877" i="1"/>
  <c r="K873" i="1"/>
  <c r="K869" i="1"/>
  <c r="K865" i="1"/>
  <c r="K861" i="1"/>
  <c r="K857" i="1"/>
  <c r="K853" i="1"/>
  <c r="K849" i="1"/>
  <c r="K845" i="1"/>
  <c r="K841" i="1"/>
  <c r="K837" i="1"/>
  <c r="K833" i="1"/>
  <c r="K829" i="1"/>
  <c r="K825" i="1"/>
  <c r="K821" i="1"/>
  <c r="K817" i="1"/>
  <c r="K813" i="1"/>
  <c r="K809" i="1"/>
  <c r="K805" i="1"/>
  <c r="K801" i="1"/>
  <c r="K797" i="1"/>
  <c r="K793" i="1"/>
  <c r="K789" i="1"/>
  <c r="K785" i="1"/>
  <c r="K781" i="1"/>
  <c r="K777" i="1"/>
  <c r="K773" i="1"/>
  <c r="K769" i="1"/>
  <c r="K765" i="1"/>
  <c r="K761" i="1"/>
  <c r="K757" i="1"/>
  <c r="K753" i="1"/>
  <c r="K749" i="1"/>
  <c r="K745" i="1"/>
  <c r="K741" i="1"/>
  <c r="K737" i="1"/>
  <c r="K733" i="1"/>
  <c r="K729" i="1"/>
  <c r="K725" i="1"/>
  <c r="K721" i="1"/>
  <c r="K717" i="1"/>
  <c r="K713" i="1"/>
  <c r="K709" i="1"/>
  <c r="K705" i="1"/>
  <c r="K701" i="1"/>
  <c r="K697" i="1"/>
  <c r="K693" i="1"/>
  <c r="K689" i="1"/>
  <c r="K685" i="1"/>
  <c r="K681" i="1"/>
  <c r="K677" i="1"/>
  <c r="K673" i="1"/>
  <c r="K669" i="1"/>
  <c r="K665" i="1"/>
  <c r="K661" i="1"/>
  <c r="K657" i="1"/>
  <c r="K653" i="1"/>
  <c r="K649" i="1"/>
  <c r="K645" i="1"/>
  <c r="K641" i="1"/>
  <c r="K637" i="1"/>
  <c r="K633" i="1"/>
  <c r="K629" i="1"/>
  <c r="K625" i="1"/>
  <c r="K621" i="1"/>
  <c r="K617" i="1"/>
  <c r="K613" i="1"/>
  <c r="K609" i="1"/>
  <c r="K605" i="1"/>
  <c r="K601" i="1"/>
  <c r="K597" i="1"/>
  <c r="K593" i="1"/>
  <c r="K589" i="1"/>
  <c r="K585" i="1"/>
  <c r="K581" i="1"/>
  <c r="K577" i="1"/>
  <c r="K573" i="1"/>
  <c r="K569" i="1"/>
  <c r="K565" i="1"/>
  <c r="K561" i="1"/>
  <c r="K557" i="1"/>
  <c r="K553" i="1"/>
  <c r="K549" i="1"/>
  <c r="K545" i="1"/>
  <c r="K541" i="1"/>
  <c r="K537" i="1"/>
  <c r="K533" i="1"/>
  <c r="K529" i="1"/>
  <c r="K525" i="1"/>
  <c r="K521" i="1"/>
  <c r="K517" i="1"/>
  <c r="K513" i="1"/>
  <c r="K509" i="1"/>
  <c r="K505" i="1"/>
  <c r="K501" i="1"/>
  <c r="K497" i="1"/>
  <c r="K493" i="1"/>
  <c r="K489" i="1"/>
  <c r="K485" i="1"/>
  <c r="K481" i="1"/>
  <c r="K477" i="1"/>
  <c r="K473" i="1"/>
  <c r="K469" i="1"/>
  <c r="K465" i="1"/>
  <c r="K461" i="1"/>
  <c r="K457" i="1"/>
  <c r="K453" i="1"/>
  <c r="K449" i="1"/>
  <c r="K445" i="1"/>
  <c r="K441" i="1"/>
  <c r="K437" i="1"/>
  <c r="K433" i="1"/>
  <c r="K429" i="1"/>
  <c r="K425" i="1"/>
  <c r="K421" i="1"/>
  <c r="K417" i="1"/>
  <c r="K413" i="1"/>
  <c r="K409" i="1"/>
  <c r="K405" i="1"/>
  <c r="K401" i="1"/>
  <c r="K397" i="1"/>
  <c r="K393" i="1"/>
  <c r="K389" i="1"/>
  <c r="K385" i="1"/>
  <c r="K381" i="1"/>
  <c r="K377" i="1"/>
  <c r="K373" i="1"/>
  <c r="K369" i="1"/>
  <c r="K365" i="1"/>
  <c r="K361" i="1"/>
  <c r="K357" i="1"/>
  <c r="K353" i="1"/>
  <c r="K349" i="1"/>
  <c r="K345" i="1"/>
  <c r="K341" i="1"/>
  <c r="K337" i="1"/>
  <c r="K333" i="1"/>
  <c r="K329" i="1"/>
  <c r="K325" i="1"/>
  <c r="K321" i="1"/>
  <c r="K317" i="1"/>
  <c r="K313" i="1"/>
  <c r="K309" i="1"/>
  <c r="K305" i="1"/>
  <c r="K301" i="1"/>
  <c r="K297" i="1"/>
  <c r="K293" i="1"/>
  <c r="K289" i="1"/>
  <c r="K285" i="1"/>
  <c r="K281" i="1"/>
  <c r="K277" i="1"/>
  <c r="K273" i="1"/>
  <c r="K269" i="1"/>
  <c r="K265" i="1"/>
  <c r="K261" i="1"/>
  <c r="K257" i="1"/>
  <c r="K253" i="1"/>
  <c r="K249" i="1"/>
  <c r="K245" i="1"/>
  <c r="K241" i="1"/>
  <c r="K237" i="1"/>
  <c r="K233" i="1"/>
  <c r="K229" i="1"/>
  <c r="K225" i="1"/>
  <c r="K221" i="1"/>
  <c r="K217" i="1"/>
  <c r="K213" i="1"/>
  <c r="K209" i="1"/>
  <c r="K205" i="1"/>
  <c r="K201" i="1"/>
  <c r="K197" i="1"/>
  <c r="K193" i="1"/>
  <c r="K189" i="1"/>
  <c r="K185" i="1"/>
  <c r="K181" i="1"/>
  <c r="K177" i="1"/>
  <c r="K173" i="1"/>
  <c r="K169" i="1"/>
  <c r="K165" i="1"/>
  <c r="K161" i="1"/>
  <c r="K157" i="1"/>
  <c r="K153" i="1"/>
  <c r="K149" i="1"/>
  <c r="K145" i="1"/>
  <c r="K141" i="1"/>
  <c r="K137" i="1"/>
  <c r="K133" i="1"/>
  <c r="K129" i="1"/>
  <c r="K125" i="1"/>
  <c r="K121" i="1"/>
  <c r="K117" i="1"/>
  <c r="K113" i="1"/>
  <c r="K109" i="1"/>
  <c r="K105" i="1"/>
  <c r="K101" i="1"/>
  <c r="K97" i="1"/>
  <c r="K93" i="1"/>
  <c r="K89" i="1"/>
  <c r="K85" i="1"/>
  <c r="K81" i="1"/>
  <c r="K77" i="1"/>
  <c r="K73" i="1"/>
  <c r="K69" i="1"/>
  <c r="K65" i="1"/>
  <c r="K61" i="1"/>
  <c r="K57" i="1"/>
  <c r="K53" i="1"/>
  <c r="K49" i="1"/>
  <c r="K45" i="1"/>
  <c r="K41" i="1"/>
  <c r="K37" i="1"/>
  <c r="K33" i="1"/>
  <c r="K29" i="1"/>
  <c r="K25" i="1"/>
  <c r="K21" i="1"/>
  <c r="K17" i="1"/>
  <c r="K13" i="1"/>
  <c r="K9" i="1"/>
  <c r="K5" i="1"/>
  <c r="K1644" i="1"/>
  <c r="K1628" i="1"/>
  <c r="K1612" i="1"/>
  <c r="K1596" i="1"/>
  <c r="K1580" i="1"/>
  <c r="K1564" i="1"/>
  <c r="K1548" i="1"/>
  <c r="K1532" i="1"/>
  <c r="K1516" i="1"/>
  <c r="K1500" i="1"/>
  <c r="K1484" i="1"/>
  <c r="K1468" i="1"/>
  <c r="K1452" i="1"/>
  <c r="K1651" i="1"/>
  <c r="K1635" i="1"/>
  <c r="K1611" i="1"/>
  <c r="K1607" i="1"/>
  <c r="K1575" i="1"/>
  <c r="K1559" i="1"/>
  <c r="K1551" i="1"/>
  <c r="K1515" i="1"/>
  <c r="K1491" i="1"/>
  <c r="K1657" i="1"/>
  <c r="K1649" i="1"/>
  <c r="K1641" i="1"/>
  <c r="K1629" i="1"/>
  <c r="K1625" i="1"/>
  <c r="K1621" i="1"/>
  <c r="K1613" i="1"/>
  <c r="K1605" i="1"/>
  <c r="K1597" i="1"/>
  <c r="K1581" i="1"/>
  <c r="K1577" i="1"/>
  <c r="K1573" i="1"/>
  <c r="K1565" i="1"/>
  <c r="K1557" i="1"/>
  <c r="K1553" i="1"/>
  <c r="K1545" i="1"/>
  <c r="K1541" i="1"/>
  <c r="K1533" i="1"/>
  <c r="K1521" i="1"/>
  <c r="K1517" i="1"/>
  <c r="K1513" i="1"/>
  <c r="K1505" i="1"/>
  <c r="K1497" i="1"/>
  <c r="K1489" i="1"/>
  <c r="K1481" i="1"/>
  <c r="K1477" i="1"/>
  <c r="K1469" i="1"/>
  <c r="K1461" i="1"/>
  <c r="K1457" i="1"/>
  <c r="K1449" i="1"/>
  <c r="K1433" i="1"/>
  <c r="K1425" i="1"/>
  <c r="K1417" i="1"/>
  <c r="K1409" i="1"/>
  <c r="K1401" i="1"/>
  <c r="K1393" i="1"/>
  <c r="K1385" i="1"/>
  <c r="K1381" i="1"/>
  <c r="K1373" i="1"/>
  <c r="K1361" i="1"/>
  <c r="K1353" i="1"/>
  <c r="K1341" i="1"/>
  <c r="K1333" i="1"/>
  <c r="K1329" i="1"/>
  <c r="K1321" i="1"/>
  <c r="K1309" i="1"/>
  <c r="K1305" i="1"/>
  <c r="K1301" i="1"/>
  <c r="K1293" i="1"/>
  <c r="K1289" i="1"/>
  <c r="K1281" i="1"/>
  <c r="K1277" i="1"/>
  <c r="K1273" i="1"/>
  <c r="K1261" i="1"/>
  <c r="K1253" i="1"/>
  <c r="K1241" i="1"/>
  <c r="K1237" i="1"/>
  <c r="K1229" i="1"/>
  <c r="K1221" i="1"/>
  <c r="K1209" i="1"/>
  <c r="K1201" i="1"/>
  <c r="K1197" i="1"/>
  <c r="K1193" i="1"/>
  <c r="K1189" i="1"/>
  <c r="K1181" i="1"/>
  <c r="K1173" i="1"/>
  <c r="K1169" i="1"/>
  <c r="K1157" i="1"/>
  <c r="K1149" i="1"/>
  <c r="K1145" i="1"/>
  <c r="K1137" i="1"/>
  <c r="K1133" i="1"/>
  <c r="K1436" i="1"/>
  <c r="K1432" i="1"/>
  <c r="K1428" i="1"/>
  <c r="K1424" i="1"/>
  <c r="K1420" i="1"/>
  <c r="K1416" i="1"/>
  <c r="K1412" i="1"/>
  <c r="K1408" i="1"/>
  <c r="K1404" i="1"/>
  <c r="K1400" i="1"/>
  <c r="K1396" i="1"/>
  <c r="K1392" i="1"/>
  <c r="K1388" i="1"/>
  <c r="K1384" i="1"/>
  <c r="K1380" i="1"/>
  <c r="K1376" i="1"/>
  <c r="K1372" i="1"/>
  <c r="K1368" i="1"/>
  <c r="K1364" i="1"/>
  <c r="K1360" i="1"/>
  <c r="K1356" i="1"/>
  <c r="K1352" i="1"/>
  <c r="K1348" i="1"/>
  <c r="K1344" i="1"/>
  <c r="K1340" i="1"/>
  <c r="K1336" i="1"/>
  <c r="K1332" i="1"/>
  <c r="K1328" i="1"/>
  <c r="K1324" i="1"/>
  <c r="K1320" i="1"/>
  <c r="K1316" i="1"/>
  <c r="K1312" i="1"/>
  <c r="K1308" i="1"/>
  <c r="K1304" i="1"/>
  <c r="K1300" i="1"/>
  <c r="K1296" i="1"/>
  <c r="K1292" i="1"/>
  <c r="K1288" i="1"/>
  <c r="K1284" i="1"/>
  <c r="K1280" i="1"/>
  <c r="K1276" i="1"/>
  <c r="K1272" i="1"/>
  <c r="K1268" i="1"/>
  <c r="K1264" i="1"/>
  <c r="K1260" i="1"/>
  <c r="K1256" i="1"/>
  <c r="K1252" i="1"/>
  <c r="K1248" i="1"/>
  <c r="K1244" i="1"/>
  <c r="K1240" i="1"/>
  <c r="K1236" i="1"/>
  <c r="K1232" i="1"/>
  <c r="K1228" i="1"/>
  <c r="K1224" i="1"/>
  <c r="K1220" i="1"/>
  <c r="K1216" i="1"/>
  <c r="K1212" i="1"/>
  <c r="K1208" i="1"/>
  <c r="K1204" i="1"/>
  <c r="K1200" i="1"/>
  <c r="K1196" i="1"/>
  <c r="K1192" i="1"/>
  <c r="K1188" i="1"/>
  <c r="K1184" i="1"/>
  <c r="K1180" i="1"/>
  <c r="K1176" i="1"/>
  <c r="K1172" i="1"/>
  <c r="K1168" i="1"/>
  <c r="K1164" i="1"/>
  <c r="K1160" i="1"/>
  <c r="K1156" i="1"/>
  <c r="K1152" i="1"/>
  <c r="K1148" i="1"/>
  <c r="K1144" i="1"/>
  <c r="K1140" i="1"/>
  <c r="K1136" i="1"/>
  <c r="K1132" i="1"/>
  <c r="K1128" i="1"/>
  <c r="K1124" i="1"/>
  <c r="K1120" i="1"/>
  <c r="K1116" i="1"/>
  <c r="K1112" i="1"/>
  <c r="K1108" i="1"/>
  <c r="K1104" i="1"/>
  <c r="K1100" i="1"/>
  <c r="K1096" i="1"/>
  <c r="K1092" i="1"/>
  <c r="K1088" i="1"/>
  <c r="K1084" i="1"/>
  <c r="K1080" i="1"/>
  <c r="K1076" i="1"/>
  <c r="K1072" i="1"/>
  <c r="K1068" i="1"/>
  <c r="K1064" i="1"/>
  <c r="K1060" i="1"/>
  <c r="K1056" i="1"/>
  <c r="K1052" i="1"/>
  <c r="K1048" i="1"/>
  <c r="K1044" i="1"/>
  <c r="K1040" i="1"/>
  <c r="K1036" i="1"/>
  <c r="K1032" i="1"/>
  <c r="K1028" i="1"/>
  <c r="K1024" i="1"/>
  <c r="K1020" i="1"/>
  <c r="K1016" i="1"/>
  <c r="K1012" i="1"/>
  <c r="K1008" i="1"/>
  <c r="K1004" i="1"/>
  <c r="K1000" i="1"/>
  <c r="K996" i="1"/>
  <c r="K992" i="1"/>
  <c r="K988" i="1"/>
  <c r="K984" i="1"/>
  <c r="K980" i="1"/>
  <c r="K976" i="1"/>
  <c r="K972" i="1"/>
  <c r="K968" i="1"/>
  <c r="K964" i="1"/>
  <c r="K960" i="1"/>
  <c r="K956" i="1"/>
  <c r="K952" i="1"/>
  <c r="K948" i="1"/>
  <c r="K944" i="1"/>
  <c r="K940" i="1"/>
  <c r="K936" i="1"/>
  <c r="K932" i="1"/>
  <c r="K928" i="1"/>
  <c r="K924" i="1"/>
  <c r="K920" i="1"/>
  <c r="K916" i="1"/>
  <c r="K912" i="1"/>
  <c r="K908" i="1"/>
  <c r="K904" i="1"/>
  <c r="K900" i="1"/>
  <c r="K896" i="1"/>
  <c r="K892" i="1"/>
  <c r="K888" i="1"/>
  <c r="K884" i="1"/>
  <c r="K880" i="1"/>
  <c r="K876" i="1"/>
  <c r="K872" i="1"/>
  <c r="K868" i="1"/>
  <c r="K864" i="1"/>
  <c r="K860" i="1"/>
  <c r="K856" i="1"/>
  <c r="K852" i="1"/>
  <c r="K848" i="1"/>
  <c r="K844" i="1"/>
  <c r="K840" i="1"/>
  <c r="K836" i="1"/>
  <c r="K832" i="1"/>
  <c r="K828" i="1"/>
  <c r="K824" i="1"/>
  <c r="K820" i="1"/>
  <c r="K816" i="1"/>
  <c r="K812" i="1"/>
  <c r="K808" i="1"/>
  <c r="K804" i="1"/>
  <c r="K800" i="1"/>
  <c r="K796" i="1"/>
  <c r="K792" i="1"/>
  <c r="K788" i="1"/>
  <c r="K784" i="1"/>
  <c r="K780" i="1"/>
  <c r="K776" i="1"/>
  <c r="K772" i="1"/>
  <c r="K768" i="1"/>
  <c r="K764" i="1"/>
  <c r="K760" i="1"/>
  <c r="K756" i="1"/>
  <c r="K752" i="1"/>
  <c r="K748" i="1"/>
  <c r="K744" i="1"/>
  <c r="K740" i="1"/>
  <c r="K736" i="1"/>
  <c r="K732" i="1"/>
  <c r="K728" i="1"/>
  <c r="K724" i="1"/>
  <c r="K720" i="1"/>
  <c r="K716" i="1"/>
  <c r="K712" i="1"/>
  <c r="K708" i="1"/>
  <c r="K704" i="1"/>
  <c r="K700" i="1"/>
  <c r="K696" i="1"/>
  <c r="K692" i="1"/>
  <c r="K688" i="1"/>
  <c r="K684" i="1"/>
  <c r="K680" i="1"/>
  <c r="K676" i="1"/>
  <c r="K672" i="1"/>
  <c r="K668" i="1"/>
  <c r="K664" i="1"/>
  <c r="K660" i="1"/>
  <c r="K656" i="1"/>
  <c r="K652" i="1"/>
  <c r="K648" i="1"/>
  <c r="K644" i="1"/>
  <c r="K640" i="1"/>
  <c r="K636" i="1"/>
  <c r="K632" i="1"/>
  <c r="K628" i="1"/>
  <c r="K624" i="1"/>
  <c r="K620" i="1"/>
  <c r="K616" i="1"/>
  <c r="K612" i="1"/>
  <c r="K608" i="1"/>
  <c r="K604" i="1"/>
  <c r="K600" i="1"/>
  <c r="K596" i="1"/>
  <c r="K592" i="1"/>
  <c r="K588" i="1"/>
  <c r="K584" i="1"/>
  <c r="K580" i="1"/>
  <c r="K576" i="1"/>
  <c r="K572" i="1"/>
  <c r="K568" i="1"/>
  <c r="K564" i="1"/>
  <c r="K560" i="1"/>
  <c r="K556" i="1"/>
  <c r="K552" i="1"/>
  <c r="K548" i="1"/>
  <c r="K544" i="1"/>
  <c r="K540" i="1"/>
  <c r="K536" i="1"/>
  <c r="K532" i="1"/>
  <c r="K528" i="1"/>
  <c r="K524" i="1"/>
  <c r="K520" i="1"/>
  <c r="K516" i="1"/>
  <c r="K512" i="1"/>
  <c r="K508" i="1"/>
  <c r="K504" i="1"/>
  <c r="K500" i="1"/>
  <c r="K496" i="1"/>
  <c r="K492" i="1"/>
  <c r="K488" i="1"/>
  <c r="K484" i="1"/>
  <c r="K480" i="1"/>
  <c r="K476" i="1"/>
  <c r="K472" i="1"/>
  <c r="K468" i="1"/>
  <c r="K464" i="1"/>
  <c r="K460" i="1"/>
  <c r="K456" i="1"/>
  <c r="K452" i="1"/>
  <c r="K448" i="1"/>
  <c r="K444" i="1"/>
  <c r="K440" i="1"/>
  <c r="K436" i="1"/>
  <c r="K432" i="1"/>
  <c r="K428" i="1"/>
  <c r="K424" i="1"/>
  <c r="K420" i="1"/>
  <c r="K416" i="1"/>
  <c r="K412" i="1"/>
  <c r="K408" i="1"/>
  <c r="K404" i="1"/>
  <c r="K400" i="1"/>
  <c r="K396" i="1"/>
  <c r="K392" i="1"/>
  <c r="K388" i="1"/>
  <c r="K384" i="1"/>
  <c r="K380" i="1"/>
  <c r="K376" i="1"/>
  <c r="K372" i="1"/>
  <c r="K368" i="1"/>
  <c r="K364" i="1"/>
  <c r="K360" i="1"/>
  <c r="K356" i="1"/>
  <c r="K352" i="1"/>
  <c r="K348" i="1"/>
  <c r="K344" i="1"/>
  <c r="K340" i="1"/>
  <c r="K336" i="1"/>
  <c r="K332" i="1"/>
  <c r="K328" i="1"/>
  <c r="K324" i="1"/>
  <c r="K320" i="1"/>
  <c r="K316" i="1"/>
  <c r="K312" i="1"/>
  <c r="K308" i="1"/>
  <c r="K304" i="1"/>
  <c r="K300" i="1"/>
  <c r="K296" i="1"/>
  <c r="K292" i="1"/>
  <c r="K288" i="1"/>
  <c r="K284" i="1"/>
  <c r="K280" i="1"/>
  <c r="K276" i="1"/>
  <c r="K272" i="1"/>
  <c r="K268" i="1"/>
  <c r="K264" i="1"/>
  <c r="K260" i="1"/>
  <c r="K256" i="1"/>
  <c r="K252" i="1"/>
  <c r="K248" i="1"/>
  <c r="K244" i="1"/>
  <c r="K240" i="1"/>
  <c r="K236" i="1"/>
  <c r="K232" i="1"/>
  <c r="K228" i="1"/>
  <c r="K224" i="1"/>
  <c r="K220" i="1"/>
  <c r="K216" i="1"/>
  <c r="K212" i="1"/>
  <c r="K208" i="1"/>
  <c r="K204" i="1"/>
  <c r="K200" i="1"/>
  <c r="K196" i="1"/>
  <c r="K192" i="1"/>
  <c r="K188" i="1"/>
  <c r="K184" i="1"/>
  <c r="K180" i="1"/>
  <c r="K176" i="1"/>
  <c r="K172" i="1"/>
  <c r="K168" i="1"/>
  <c r="K164" i="1"/>
  <c r="K160" i="1"/>
  <c r="K156" i="1"/>
  <c r="K152" i="1"/>
  <c r="K148" i="1"/>
  <c r="K144" i="1"/>
  <c r="K140" i="1"/>
  <c r="K136" i="1"/>
  <c r="K132" i="1"/>
  <c r="K128" i="1"/>
  <c r="K124" i="1"/>
  <c r="K120" i="1"/>
  <c r="K116" i="1"/>
  <c r="K112" i="1"/>
  <c r="K108" i="1"/>
  <c r="K104" i="1"/>
  <c r="K100" i="1"/>
  <c r="K96" i="1"/>
  <c r="K92" i="1"/>
  <c r="K88" i="1"/>
  <c r="K84" i="1"/>
  <c r="K80" i="1"/>
  <c r="K76" i="1"/>
  <c r="K72" i="1"/>
  <c r="K68" i="1"/>
  <c r="K64" i="1"/>
  <c r="K60" i="1"/>
  <c r="K56" i="1"/>
  <c r="K52" i="1"/>
  <c r="K48" i="1"/>
  <c r="K44" i="1"/>
  <c r="K40" i="1"/>
  <c r="K36" i="1"/>
  <c r="K32" i="1"/>
  <c r="K28" i="1"/>
  <c r="K24" i="1"/>
  <c r="K20" i="1"/>
  <c r="K16" i="1"/>
  <c r="K12" i="1"/>
  <c r="K8" i="1"/>
  <c r="K4" i="1"/>
  <c r="K1656" i="1"/>
  <c r="K1640" i="1"/>
  <c r="K1624" i="1"/>
  <c r="K1608" i="1"/>
  <c r="K1592" i="1"/>
  <c r="K1576" i="1"/>
  <c r="K1560" i="1"/>
  <c r="K1544" i="1"/>
  <c r="K1528" i="1"/>
  <c r="K1512" i="1"/>
  <c r="K1496" i="1"/>
  <c r="K1480" i="1"/>
  <c r="K1464" i="1"/>
  <c r="K1448" i="1"/>
  <c r="K1643" i="1"/>
  <c r="K1631" i="1"/>
  <c r="K1627" i="1"/>
  <c r="K1603" i="1"/>
  <c r="K1595" i="1"/>
  <c r="K1583" i="1"/>
  <c r="K1563" i="1"/>
  <c r="K1535" i="1"/>
  <c r="K1519" i="1"/>
  <c r="K1503" i="1"/>
  <c r="K1483" i="1"/>
  <c r="K1475" i="1"/>
  <c r="K1467" i="1"/>
  <c r="K1463" i="1"/>
  <c r="K1459" i="1"/>
  <c r="K1443" i="1"/>
  <c r="K1439" i="1"/>
  <c r="K1435" i="1"/>
  <c r="K1427" i="1"/>
  <c r="K1419" i="1"/>
  <c r="K1411" i="1"/>
  <c r="K1395" i="1"/>
  <c r="K1383" i="1"/>
  <c r="K1379" i="1"/>
  <c r="K1375" i="1"/>
  <c r="K1371" i="1"/>
  <c r="K1367" i="1"/>
  <c r="K1363" i="1"/>
  <c r="K1359" i="1"/>
  <c r="K1355" i="1"/>
  <c r="K1351" i="1"/>
  <c r="K1347" i="1"/>
  <c r="K1343" i="1"/>
  <c r="K1339" i="1"/>
  <c r="K1335" i="1"/>
  <c r="K1331" i="1"/>
  <c r="K1327" i="1"/>
  <c r="K1323" i="1"/>
  <c r="K1319" i="1"/>
  <c r="K1315" i="1"/>
  <c r="K1311" i="1"/>
  <c r="K1307" i="1"/>
  <c r="K1303" i="1"/>
  <c r="K1299" i="1"/>
  <c r="K1295" i="1"/>
  <c r="K1291" i="1"/>
  <c r="K1287" i="1"/>
  <c r="K1283" i="1"/>
  <c r="K1279" i="1"/>
  <c r="K1275" i="1"/>
  <c r="K1271" i="1"/>
  <c r="K1267" i="1"/>
  <c r="K1263" i="1"/>
  <c r="K1259" i="1"/>
  <c r="K1255" i="1"/>
  <c r="K1251" i="1"/>
  <c r="K1247" i="1"/>
  <c r="K1243" i="1"/>
  <c r="K1239" i="1"/>
  <c r="K1235" i="1"/>
  <c r="K1231" i="1"/>
  <c r="K1227" i="1"/>
  <c r="K1223" i="1"/>
  <c r="K1219" i="1"/>
  <c r="K1215" i="1"/>
  <c r="K1211" i="1"/>
  <c r="K1207" i="1"/>
  <c r="K1203" i="1"/>
  <c r="K1199" i="1"/>
  <c r="K1195" i="1"/>
  <c r="K1191" i="1"/>
  <c r="K1187" i="1"/>
  <c r="K1183" i="1"/>
  <c r="K1179" i="1"/>
  <c r="K1175" i="1"/>
  <c r="K1171" i="1"/>
  <c r="K1167" i="1"/>
  <c r="K1163" i="1"/>
  <c r="K1159" i="1"/>
  <c r="K1155" i="1"/>
  <c r="K1151" i="1"/>
  <c r="K1147" i="1"/>
  <c r="K1143" i="1"/>
  <c r="K1139" i="1"/>
  <c r="K1135" i="1"/>
  <c r="K1131" i="1"/>
  <c r="K1127" i="1"/>
  <c r="K1123" i="1"/>
  <c r="K1119" i="1"/>
  <c r="K1115" i="1"/>
  <c r="K1111" i="1"/>
  <c r="K1107" i="1"/>
  <c r="K1103" i="1"/>
  <c r="K1099" i="1"/>
  <c r="K1095" i="1"/>
  <c r="K1091" i="1"/>
  <c r="K1087" i="1"/>
  <c r="K1083" i="1"/>
  <c r="K1079" i="1"/>
  <c r="K1075" i="1"/>
  <c r="K1071" i="1"/>
  <c r="K1067" i="1"/>
  <c r="K1063" i="1"/>
  <c r="K1059" i="1"/>
  <c r="K1055" i="1"/>
  <c r="K1051" i="1"/>
  <c r="K1047" i="1"/>
  <c r="K1043" i="1"/>
  <c r="K1039" i="1"/>
  <c r="K1035" i="1"/>
  <c r="K1031" i="1"/>
  <c r="K1027" i="1"/>
  <c r="K1023" i="1"/>
  <c r="K1019" i="1"/>
  <c r="K1015" i="1"/>
  <c r="K1011" i="1"/>
  <c r="K1007" i="1"/>
  <c r="K1003" i="1"/>
  <c r="K999" i="1"/>
  <c r="K995" i="1"/>
  <c r="K991" i="1"/>
  <c r="K987" i="1"/>
  <c r="K983" i="1"/>
  <c r="K979" i="1"/>
  <c r="K975" i="1"/>
  <c r="K971" i="1"/>
  <c r="K967" i="1"/>
  <c r="K963" i="1"/>
  <c r="K959" i="1"/>
  <c r="K955" i="1"/>
  <c r="K951" i="1"/>
  <c r="K947" i="1"/>
  <c r="K943" i="1"/>
  <c r="K939" i="1"/>
  <c r="K935" i="1"/>
  <c r="K931" i="1"/>
  <c r="K927" i="1"/>
  <c r="K923" i="1"/>
  <c r="K919" i="1"/>
  <c r="K915" i="1"/>
  <c r="K911" i="1"/>
  <c r="K907" i="1"/>
  <c r="K903" i="1"/>
  <c r="K899" i="1"/>
  <c r="K895" i="1"/>
  <c r="K891" i="1"/>
  <c r="K887" i="1"/>
  <c r="K883" i="1"/>
  <c r="K879" i="1"/>
  <c r="K875" i="1"/>
  <c r="K871" i="1"/>
  <c r="K867" i="1"/>
  <c r="K863" i="1"/>
  <c r="K859" i="1"/>
  <c r="K855" i="1"/>
  <c r="K851" i="1"/>
  <c r="K847" i="1"/>
  <c r="K843" i="1"/>
  <c r="K839" i="1"/>
  <c r="K835" i="1"/>
  <c r="K831" i="1"/>
  <c r="K827" i="1"/>
  <c r="K823" i="1"/>
  <c r="K819" i="1"/>
  <c r="K815" i="1"/>
  <c r="K811" i="1"/>
  <c r="K807" i="1"/>
  <c r="K803" i="1"/>
  <c r="K799" i="1"/>
  <c r="K795" i="1"/>
  <c r="K791" i="1"/>
  <c r="K787" i="1"/>
  <c r="K783" i="1"/>
  <c r="K779" i="1"/>
  <c r="K775" i="1"/>
  <c r="K771" i="1"/>
  <c r="K767" i="1"/>
  <c r="K763" i="1"/>
  <c r="K759" i="1"/>
  <c r="K755" i="1"/>
  <c r="K751" i="1"/>
  <c r="K747" i="1"/>
  <c r="K743" i="1"/>
  <c r="K739" i="1"/>
  <c r="K735" i="1"/>
  <c r="K731" i="1"/>
  <c r="K727" i="1"/>
  <c r="K723" i="1"/>
  <c r="K719" i="1"/>
  <c r="K715" i="1"/>
  <c r="K711" i="1"/>
  <c r="K707" i="1"/>
  <c r="K703" i="1"/>
  <c r="K699" i="1"/>
  <c r="K695" i="1"/>
  <c r="K691" i="1"/>
  <c r="K687" i="1"/>
  <c r="K683" i="1"/>
  <c r="K679" i="1"/>
  <c r="K675" i="1"/>
  <c r="K671" i="1"/>
  <c r="K667" i="1"/>
  <c r="K663" i="1"/>
  <c r="K659" i="1"/>
  <c r="K655" i="1"/>
  <c r="K651" i="1"/>
  <c r="K647" i="1"/>
  <c r="K643" i="1"/>
  <c r="K639" i="1"/>
  <c r="K635" i="1"/>
  <c r="K631" i="1"/>
  <c r="K627" i="1"/>
  <c r="K623" i="1"/>
  <c r="K619" i="1"/>
  <c r="K615" i="1"/>
  <c r="K611" i="1"/>
  <c r="K607" i="1"/>
  <c r="K603" i="1"/>
  <c r="K599" i="1"/>
  <c r="K595" i="1"/>
  <c r="K591" i="1"/>
  <c r="K587" i="1"/>
  <c r="K583" i="1"/>
  <c r="K579" i="1"/>
  <c r="K575" i="1"/>
  <c r="K571" i="1"/>
  <c r="K567" i="1"/>
  <c r="K563" i="1"/>
  <c r="K559" i="1"/>
  <c r="K555" i="1"/>
  <c r="K551" i="1"/>
  <c r="K547" i="1"/>
  <c r="K543" i="1"/>
  <c r="K539" i="1"/>
  <c r="K535" i="1"/>
  <c r="K531" i="1"/>
  <c r="K527" i="1"/>
  <c r="K523" i="1"/>
  <c r="K519" i="1"/>
  <c r="K515" i="1"/>
  <c r="K511" i="1"/>
  <c r="K507" i="1"/>
  <c r="K503" i="1"/>
  <c r="K499" i="1"/>
  <c r="K495" i="1"/>
  <c r="K491" i="1"/>
  <c r="K487" i="1"/>
  <c r="K483" i="1"/>
  <c r="K479" i="1"/>
  <c r="K475" i="1"/>
  <c r="K471" i="1"/>
  <c r="K467" i="1"/>
  <c r="K463" i="1"/>
  <c r="K459" i="1"/>
  <c r="K455" i="1"/>
  <c r="K451" i="1"/>
  <c r="K447" i="1"/>
  <c r="K443" i="1"/>
  <c r="K439" i="1"/>
  <c r="K435" i="1"/>
  <c r="K431" i="1"/>
  <c r="K427" i="1"/>
  <c r="K423" i="1"/>
  <c r="K419" i="1"/>
  <c r="K415" i="1"/>
  <c r="K411" i="1"/>
  <c r="K407" i="1"/>
  <c r="K403" i="1"/>
  <c r="K399" i="1"/>
  <c r="K395" i="1"/>
  <c r="K391" i="1"/>
  <c r="K387" i="1"/>
  <c r="K383" i="1"/>
  <c r="K379" i="1"/>
  <c r="K375" i="1"/>
  <c r="K371" i="1"/>
  <c r="K367" i="1"/>
  <c r="K363" i="1"/>
  <c r="K359" i="1"/>
  <c r="K355" i="1"/>
  <c r="K351" i="1"/>
  <c r="K347" i="1"/>
  <c r="K343" i="1"/>
  <c r="K339" i="1"/>
  <c r="K335" i="1"/>
  <c r="K331" i="1"/>
  <c r="K327" i="1"/>
  <c r="K323" i="1"/>
  <c r="K319" i="1"/>
  <c r="K315" i="1"/>
  <c r="K311" i="1"/>
  <c r="K307" i="1"/>
  <c r="K303" i="1"/>
  <c r="K299" i="1"/>
  <c r="K295" i="1"/>
  <c r="K291" i="1"/>
  <c r="K287" i="1"/>
  <c r="K283" i="1"/>
  <c r="K279" i="1"/>
  <c r="K275" i="1"/>
  <c r="K271" i="1"/>
  <c r="K267" i="1"/>
  <c r="K263" i="1"/>
  <c r="K259" i="1"/>
  <c r="K255" i="1"/>
  <c r="K251" i="1"/>
  <c r="K247" i="1"/>
  <c r="K243" i="1"/>
  <c r="K239" i="1"/>
  <c r="K235" i="1"/>
  <c r="K231" i="1"/>
  <c r="K227" i="1"/>
  <c r="K223" i="1"/>
  <c r="K219" i="1"/>
  <c r="K215" i="1"/>
  <c r="K211" i="1"/>
  <c r="K207" i="1"/>
  <c r="K203" i="1"/>
  <c r="K199" i="1"/>
  <c r="K195" i="1"/>
  <c r="K191" i="1"/>
  <c r="K187" i="1"/>
  <c r="K183" i="1"/>
  <c r="K179" i="1"/>
  <c r="K175" i="1"/>
  <c r="K171" i="1"/>
  <c r="K167" i="1"/>
  <c r="K163" i="1"/>
  <c r="K159" i="1"/>
  <c r="K155" i="1"/>
  <c r="K151" i="1"/>
  <c r="K147" i="1"/>
  <c r="K143" i="1"/>
  <c r="K139" i="1"/>
  <c r="K135" i="1"/>
  <c r="K131" i="1"/>
  <c r="K127" i="1"/>
  <c r="K123" i="1"/>
  <c r="K119" i="1"/>
  <c r="K115" i="1"/>
  <c r="K111" i="1"/>
  <c r="K107" i="1"/>
  <c r="K103" i="1"/>
  <c r="K99" i="1"/>
  <c r="K95" i="1"/>
  <c r="K91" i="1"/>
  <c r="K87" i="1"/>
  <c r="K83" i="1"/>
  <c r="K79" i="1"/>
  <c r="K75" i="1"/>
  <c r="K71" i="1"/>
  <c r="K67" i="1"/>
  <c r="K63" i="1"/>
  <c r="K59" i="1"/>
  <c r="K55" i="1"/>
  <c r="K51" i="1"/>
  <c r="K47" i="1"/>
  <c r="K43" i="1"/>
  <c r="K39" i="1"/>
  <c r="K35" i="1"/>
  <c r="K31" i="1"/>
  <c r="K27" i="1"/>
  <c r="K23" i="1"/>
  <c r="K19" i="1"/>
  <c r="K15" i="1"/>
  <c r="K11" i="1"/>
  <c r="K7" i="1"/>
  <c r="K3" i="1"/>
  <c r="K1652" i="1"/>
  <c r="K1636" i="1"/>
  <c r="K1620" i="1"/>
  <c r="K1604" i="1"/>
  <c r="K1588" i="1"/>
  <c r="K1572" i="1"/>
  <c r="K1556" i="1"/>
  <c r="K1540" i="1"/>
  <c r="K1524" i="1"/>
  <c r="K1508" i="1"/>
  <c r="K1492" i="1"/>
  <c r="K1476" i="1"/>
  <c r="K1460" i="1"/>
  <c r="K1444" i="1"/>
  <c r="K1647" i="1"/>
  <c r="K1623" i="1"/>
  <c r="K1615" i="1"/>
  <c r="K1591" i="1"/>
  <c r="K1579" i="1"/>
  <c r="K1567" i="1"/>
  <c r="K1555" i="1"/>
  <c r="K1527" i="1"/>
  <c r="K1511" i="1"/>
  <c r="K1487" i="1"/>
  <c r="K1479" i="1"/>
  <c r="K1471" i="1"/>
  <c r="K1455" i="1"/>
  <c r="K1451" i="1"/>
  <c r="K1447" i="1"/>
  <c r="K1431" i="1"/>
  <c r="K1423" i="1"/>
  <c r="K1415" i="1"/>
  <c r="K1407" i="1"/>
  <c r="K1403" i="1"/>
  <c r="K1399" i="1"/>
  <c r="K1391" i="1"/>
  <c r="K1387" i="1"/>
  <c r="K1658" i="1"/>
  <c r="K1654" i="1"/>
  <c r="K1650" i="1"/>
  <c r="K1646" i="1"/>
  <c r="K1642" i="1"/>
  <c r="K1638" i="1"/>
  <c r="K1634" i="1"/>
  <c r="K1630" i="1"/>
  <c r="K1626" i="1"/>
  <c r="K1622" i="1"/>
  <c r="K1618" i="1"/>
  <c r="K1614" i="1"/>
  <c r="K1610" i="1"/>
  <c r="K1606" i="1"/>
  <c r="K1602" i="1"/>
  <c r="K1598" i="1"/>
  <c r="K1594" i="1"/>
  <c r="K1590" i="1"/>
  <c r="K1586" i="1"/>
  <c r="K1582" i="1"/>
  <c r="K1578" i="1"/>
  <c r="K1574" i="1"/>
  <c r="K1570" i="1"/>
  <c r="K1566" i="1"/>
  <c r="K1562" i="1"/>
  <c r="K1558" i="1"/>
  <c r="K1554" i="1"/>
  <c r="K1550" i="1"/>
  <c r="K1546" i="1"/>
  <c r="K1542" i="1"/>
  <c r="K1538" i="1"/>
  <c r="K1534" i="1"/>
  <c r="K1530" i="1"/>
  <c r="K1526" i="1"/>
  <c r="K1522" i="1"/>
  <c r="K1518" i="1"/>
  <c r="K1514" i="1"/>
  <c r="K1510" i="1"/>
  <c r="K1506" i="1"/>
  <c r="K1502" i="1"/>
  <c r="K1498" i="1"/>
  <c r="K1494" i="1"/>
  <c r="K1490" i="1"/>
  <c r="K1486" i="1"/>
  <c r="K1482" i="1"/>
  <c r="K1478" i="1"/>
  <c r="K1474" i="1"/>
  <c r="K1470" i="1"/>
  <c r="K1466" i="1"/>
  <c r="K1462" i="1"/>
  <c r="K1458" i="1"/>
  <c r="K1454" i="1"/>
  <c r="K1450" i="1"/>
  <c r="K1446" i="1"/>
  <c r="K1442" i="1"/>
  <c r="K1438" i="1"/>
  <c r="K1434" i="1"/>
  <c r="K1430" i="1"/>
  <c r="K1426" i="1"/>
  <c r="K1422" i="1"/>
  <c r="K1418" i="1"/>
  <c r="K1414" i="1"/>
  <c r="K1410" i="1"/>
  <c r="K1406" i="1"/>
  <c r="K1402" i="1"/>
  <c r="K1398" i="1"/>
  <c r="K1394" i="1"/>
  <c r="K1390" i="1"/>
  <c r="K1386" i="1"/>
  <c r="K1382" i="1"/>
  <c r="K1378" i="1"/>
  <c r="K1374" i="1"/>
  <c r="K1370" i="1"/>
  <c r="K1366" i="1"/>
  <c r="K1362" i="1"/>
  <c r="K1358" i="1"/>
  <c r="K1354" i="1"/>
  <c r="K1350" i="1"/>
  <c r="K1346" i="1"/>
  <c r="K1342" i="1"/>
  <c r="K1338" i="1"/>
  <c r="K1334" i="1"/>
  <c r="K1330" i="1"/>
  <c r="K1326" i="1"/>
  <c r="K1322" i="1"/>
  <c r="K1318" i="1"/>
  <c r="K1314" i="1"/>
  <c r="K1310" i="1"/>
  <c r="K1306" i="1"/>
  <c r="K1302" i="1"/>
  <c r="K1298" i="1"/>
  <c r="K1294" i="1"/>
  <c r="K1290" i="1"/>
  <c r="K1286" i="1"/>
  <c r="K1282" i="1"/>
  <c r="K1278" i="1"/>
  <c r="K1274" i="1"/>
  <c r="K1270" i="1"/>
  <c r="K1266" i="1"/>
  <c r="K1262" i="1"/>
  <c r="K1258" i="1"/>
  <c r="K1254" i="1"/>
  <c r="K1250" i="1"/>
  <c r="K1246" i="1"/>
  <c r="K1242" i="1"/>
  <c r="K1238" i="1"/>
  <c r="K1234" i="1"/>
  <c r="K1230" i="1"/>
  <c r="K1226" i="1"/>
  <c r="K1222" i="1"/>
  <c r="K1218" i="1"/>
  <c r="K1214" i="1"/>
  <c r="K1210" i="1"/>
  <c r="K1206" i="1"/>
  <c r="K1202" i="1"/>
  <c r="K1198" i="1"/>
  <c r="K1194" i="1"/>
  <c r="K1190" i="1"/>
  <c r="K1186" i="1"/>
  <c r="K1182" i="1"/>
  <c r="K1178" i="1"/>
  <c r="K1174" i="1"/>
  <c r="K1170" i="1"/>
  <c r="K1166" i="1"/>
  <c r="K1162" i="1"/>
  <c r="K1158" i="1"/>
  <c r="K1154" i="1"/>
  <c r="K1150" i="1"/>
  <c r="K1146" i="1"/>
  <c r="K1142" i="1"/>
  <c r="K1138" i="1"/>
  <c r="K1134" i="1"/>
  <c r="K1130" i="1"/>
  <c r="K1126" i="1"/>
  <c r="K1122" i="1"/>
  <c r="K1118" i="1"/>
  <c r="K1114" i="1"/>
  <c r="K1110" i="1"/>
  <c r="K1106" i="1"/>
  <c r="K1102" i="1"/>
  <c r="K1098" i="1"/>
  <c r="K1094" i="1"/>
  <c r="K1090" i="1"/>
  <c r="K1086" i="1"/>
  <c r="K1082" i="1"/>
  <c r="K1078" i="1"/>
  <c r="K1074" i="1"/>
  <c r="K1070" i="1"/>
  <c r="K1066" i="1"/>
  <c r="K1062" i="1"/>
  <c r="K1058" i="1"/>
  <c r="K1054" i="1"/>
  <c r="K1050" i="1"/>
  <c r="K1046" i="1"/>
  <c r="K1042" i="1"/>
  <c r="K1038" i="1"/>
  <c r="K1034" i="1"/>
  <c r="K1030" i="1"/>
  <c r="K1026" i="1"/>
  <c r="K1022" i="1"/>
  <c r="K1018" i="1"/>
  <c r="K1014" i="1"/>
  <c r="K1010" i="1"/>
  <c r="K1006" i="1"/>
  <c r="K1002" i="1"/>
  <c r="K998" i="1"/>
  <c r="K994" i="1"/>
  <c r="K990" i="1"/>
  <c r="K986" i="1"/>
  <c r="K982" i="1"/>
  <c r="K978" i="1"/>
  <c r="K974" i="1"/>
  <c r="K970" i="1"/>
  <c r="K966" i="1"/>
  <c r="K962" i="1"/>
  <c r="K958" i="1"/>
  <c r="K954" i="1"/>
  <c r="K950" i="1"/>
  <c r="K946" i="1"/>
  <c r="K942" i="1"/>
  <c r="K938" i="1"/>
  <c r="K934" i="1"/>
  <c r="K930" i="1"/>
  <c r="K926" i="1"/>
  <c r="K922" i="1"/>
  <c r="K918" i="1"/>
  <c r="K914" i="1"/>
  <c r="K910" i="1"/>
  <c r="K906" i="1"/>
  <c r="K902" i="1"/>
  <c r="K898" i="1"/>
  <c r="K894" i="1"/>
  <c r="K890" i="1"/>
  <c r="K886" i="1"/>
  <c r="K882" i="1"/>
  <c r="K878" i="1"/>
  <c r="K874" i="1"/>
  <c r="K870" i="1"/>
  <c r="K866" i="1"/>
  <c r="K862" i="1"/>
  <c r="K858" i="1"/>
  <c r="K854" i="1"/>
  <c r="K850" i="1"/>
  <c r="K846" i="1"/>
  <c r="K842" i="1"/>
  <c r="K838" i="1"/>
  <c r="K834" i="1"/>
  <c r="K830" i="1"/>
  <c r="K826" i="1"/>
  <c r="K822" i="1"/>
  <c r="K818" i="1"/>
  <c r="K814" i="1"/>
  <c r="K810" i="1"/>
  <c r="K806" i="1"/>
  <c r="K802" i="1"/>
  <c r="K798" i="1"/>
  <c r="K794" i="1"/>
  <c r="K790" i="1"/>
  <c r="K786" i="1"/>
  <c r="K782" i="1"/>
  <c r="K778" i="1"/>
  <c r="K774" i="1"/>
  <c r="K770" i="1"/>
  <c r="K766" i="1"/>
  <c r="K762" i="1"/>
  <c r="K758" i="1"/>
  <c r="K754" i="1"/>
  <c r="K750" i="1"/>
  <c r="K746" i="1"/>
  <c r="K742" i="1"/>
  <c r="K738" i="1"/>
  <c r="K734" i="1"/>
  <c r="K730" i="1"/>
  <c r="K726" i="1"/>
  <c r="K722" i="1"/>
  <c r="K718" i="1"/>
  <c r="K714" i="1"/>
  <c r="K710" i="1"/>
  <c r="K706" i="1"/>
  <c r="K702" i="1"/>
  <c r="K698" i="1"/>
  <c r="K694" i="1"/>
  <c r="K690" i="1"/>
  <c r="K686" i="1"/>
  <c r="K682" i="1"/>
  <c r="K678" i="1"/>
  <c r="K674" i="1"/>
  <c r="K670" i="1"/>
  <c r="K666" i="1"/>
  <c r="K662" i="1"/>
  <c r="K658" i="1"/>
  <c r="K654" i="1"/>
  <c r="K650" i="1"/>
  <c r="K646" i="1"/>
  <c r="K642" i="1"/>
  <c r="K638" i="1"/>
  <c r="K634" i="1"/>
  <c r="K630" i="1"/>
  <c r="K626" i="1"/>
  <c r="K622" i="1"/>
  <c r="K618" i="1"/>
  <c r="K614" i="1"/>
  <c r="K610" i="1"/>
  <c r="K606" i="1"/>
  <c r="K602" i="1"/>
  <c r="K598" i="1"/>
  <c r="K594" i="1"/>
  <c r="K590" i="1"/>
  <c r="K586" i="1"/>
  <c r="K582" i="1"/>
  <c r="K578" i="1"/>
  <c r="K574" i="1"/>
  <c r="K570" i="1"/>
  <c r="K566" i="1"/>
  <c r="K562" i="1"/>
  <c r="K558" i="1"/>
  <c r="K554" i="1"/>
  <c r="K550" i="1"/>
  <c r="K546" i="1"/>
  <c r="K542" i="1"/>
  <c r="K538" i="1"/>
  <c r="K534" i="1"/>
  <c r="K530" i="1"/>
  <c r="K526" i="1"/>
  <c r="K522" i="1"/>
  <c r="K518" i="1"/>
  <c r="K514" i="1"/>
  <c r="K510" i="1"/>
  <c r="K506" i="1"/>
  <c r="K502" i="1"/>
  <c r="K498" i="1"/>
  <c r="K494" i="1"/>
  <c r="K490" i="1"/>
  <c r="K486" i="1"/>
  <c r="K482" i="1"/>
  <c r="K478" i="1"/>
  <c r="K474" i="1"/>
  <c r="K470" i="1"/>
  <c r="K466" i="1"/>
  <c r="K462" i="1"/>
  <c r="K458" i="1"/>
  <c r="K454" i="1"/>
  <c r="K450" i="1"/>
  <c r="K446" i="1"/>
  <c r="K442" i="1"/>
  <c r="K438" i="1"/>
  <c r="K434" i="1"/>
  <c r="K430" i="1"/>
  <c r="K426" i="1"/>
  <c r="K422" i="1"/>
  <c r="K418" i="1"/>
  <c r="K414" i="1"/>
  <c r="K410" i="1"/>
  <c r="K406" i="1"/>
  <c r="K402" i="1"/>
  <c r="K398" i="1"/>
  <c r="K394" i="1"/>
  <c r="K390" i="1"/>
  <c r="K386" i="1"/>
  <c r="K382" i="1"/>
  <c r="K378" i="1"/>
  <c r="K374" i="1"/>
  <c r="K370" i="1"/>
  <c r="K366" i="1"/>
  <c r="K362" i="1"/>
  <c r="K358" i="1"/>
  <c r="K354" i="1"/>
  <c r="K350" i="1"/>
  <c r="K346" i="1"/>
  <c r="K342" i="1"/>
  <c r="K338" i="1"/>
  <c r="K334" i="1"/>
  <c r="K330" i="1"/>
  <c r="K326" i="1"/>
  <c r="K322" i="1"/>
  <c r="K318" i="1"/>
  <c r="K314" i="1"/>
  <c r="K310" i="1"/>
  <c r="K306" i="1"/>
  <c r="K302" i="1"/>
  <c r="K298" i="1"/>
  <c r="K294" i="1"/>
  <c r="K290" i="1"/>
  <c r="K286" i="1"/>
  <c r="K282" i="1"/>
  <c r="K278" i="1"/>
  <c r="K274" i="1"/>
  <c r="K270" i="1"/>
  <c r="K266" i="1"/>
  <c r="K262" i="1"/>
  <c r="K258" i="1"/>
  <c r="K254" i="1"/>
  <c r="K250" i="1"/>
  <c r="K246" i="1"/>
  <c r="K242" i="1"/>
  <c r="K238" i="1"/>
  <c r="K234" i="1"/>
  <c r="K230" i="1"/>
  <c r="K226" i="1"/>
  <c r="K222" i="1"/>
  <c r="K218" i="1"/>
  <c r="K214" i="1"/>
  <c r="K210" i="1"/>
  <c r="K206" i="1"/>
  <c r="K202" i="1"/>
  <c r="K198" i="1"/>
  <c r="K194" i="1"/>
  <c r="K190" i="1"/>
  <c r="K186" i="1"/>
  <c r="K182" i="1"/>
  <c r="K178" i="1"/>
  <c r="K174" i="1"/>
  <c r="K170" i="1"/>
  <c r="K166" i="1"/>
  <c r="K162" i="1"/>
  <c r="K158" i="1"/>
  <c r="K154" i="1"/>
  <c r="K150" i="1"/>
  <c r="K146" i="1"/>
  <c r="K142" i="1"/>
  <c r="K138" i="1"/>
  <c r="K134" i="1"/>
  <c r="K130" i="1"/>
  <c r="K126" i="1"/>
  <c r="K122" i="1"/>
  <c r="K118" i="1"/>
  <c r="K114" i="1"/>
  <c r="K110" i="1"/>
  <c r="K106" i="1"/>
  <c r="K102" i="1"/>
  <c r="K98" i="1"/>
  <c r="K94" i="1"/>
  <c r="K90" i="1"/>
  <c r="K86" i="1"/>
  <c r="K82" i="1"/>
  <c r="K78" i="1"/>
  <c r="K74" i="1"/>
  <c r="K70" i="1"/>
  <c r="K66" i="1"/>
  <c r="K62" i="1"/>
  <c r="K58" i="1"/>
  <c r="K54" i="1"/>
  <c r="K50" i="1"/>
  <c r="K46" i="1"/>
  <c r="K42" i="1"/>
  <c r="K38" i="1"/>
  <c r="K34" i="1"/>
  <c r="K30" i="1"/>
  <c r="K26" i="1"/>
  <c r="K22" i="1"/>
  <c r="K18" i="1"/>
  <c r="K14" i="1"/>
  <c r="K10" i="1"/>
  <c r="K6" i="1"/>
  <c r="K2" i="1"/>
  <c r="K1648" i="1"/>
  <c r="K1632" i="1"/>
  <c r="K1616" i="1"/>
  <c r="K1600" i="1"/>
  <c r="K1584" i="1"/>
  <c r="K1568" i="1"/>
  <c r="K1552" i="1"/>
  <c r="K1536" i="1"/>
  <c r="K1520" i="1"/>
  <c r="K1504" i="1"/>
  <c r="K1488" i="1"/>
  <c r="K1472" i="1"/>
  <c r="K1456" i="1"/>
  <c r="K1440" i="1"/>
  <c r="K159" i="9"/>
  <c r="K163" i="9"/>
  <c r="K167" i="9"/>
  <c r="K171" i="9"/>
  <c r="K175" i="9"/>
  <c r="K179" i="9"/>
  <c r="K183" i="9"/>
  <c r="K187" i="9"/>
  <c r="K191" i="9"/>
  <c r="K195" i="9"/>
  <c r="K199" i="9"/>
  <c r="K203" i="9"/>
  <c r="K207" i="9"/>
  <c r="K211" i="9"/>
  <c r="K215" i="9"/>
  <c r="K219" i="9"/>
  <c r="K223" i="9"/>
  <c r="K227" i="9"/>
  <c r="K231" i="9"/>
  <c r="K235" i="9"/>
  <c r="K239" i="9"/>
  <c r="K243" i="9"/>
  <c r="K247" i="9"/>
  <c r="K251" i="9"/>
  <c r="K255" i="9"/>
  <c r="K259" i="9"/>
  <c r="K263" i="9"/>
  <c r="K267" i="9"/>
  <c r="K271" i="9"/>
  <c r="K275" i="9"/>
  <c r="K287" i="9"/>
  <c r="K295" i="9"/>
  <c r="K303" i="9"/>
  <c r="K315" i="9"/>
  <c r="K327" i="9"/>
  <c r="K331" i="9"/>
  <c r="K335" i="9"/>
  <c r="K339" i="9"/>
  <c r="K343" i="9"/>
  <c r="K347" i="9"/>
  <c r="K351" i="9"/>
  <c r="K355" i="9"/>
  <c r="K359" i="9"/>
  <c r="K363" i="9"/>
  <c r="K367" i="9"/>
  <c r="K371" i="9"/>
  <c r="K375" i="9"/>
  <c r="K379" i="9"/>
  <c r="K383" i="9"/>
  <c r="K387" i="9"/>
  <c r="K391" i="9"/>
  <c r="K395" i="9"/>
  <c r="K399" i="9"/>
  <c r="K403" i="9"/>
  <c r="K407" i="9"/>
  <c r="K411" i="9"/>
  <c r="K415" i="9"/>
  <c r="K419" i="9"/>
  <c r="K427" i="9"/>
  <c r="K431" i="9"/>
  <c r="K435" i="9"/>
  <c r="K439" i="9"/>
  <c r="K443" i="9"/>
  <c r="K459" i="9"/>
  <c r="K467" i="9"/>
  <c r="K475" i="9"/>
  <c r="K483" i="9"/>
  <c r="K487" i="9"/>
  <c r="K491" i="9"/>
  <c r="K495" i="9"/>
  <c r="K499" i="9"/>
  <c r="K503" i="9"/>
  <c r="K567" i="9"/>
  <c r="K579" i="9"/>
  <c r="K583" i="9"/>
  <c r="K587" i="9"/>
  <c r="K591" i="9"/>
  <c r="K595" i="9"/>
  <c r="K611" i="9"/>
  <c r="K615" i="9"/>
  <c r="K627" i="9"/>
  <c r="K639" i="9"/>
  <c r="K643" i="9"/>
  <c r="K647" i="9"/>
  <c r="K651" i="9"/>
  <c r="K671" i="9"/>
  <c r="K675" i="9"/>
  <c r="K683" i="9"/>
  <c r="K687" i="9"/>
  <c r="K695" i="9"/>
  <c r="K703" i="9"/>
  <c r="K711" i="9"/>
  <c r="K739" i="9"/>
  <c r="K743" i="9"/>
  <c r="K747" i="9"/>
  <c r="K751" i="9"/>
  <c r="K787" i="9"/>
  <c r="K791" i="9"/>
  <c r="K795" i="9"/>
  <c r="K887" i="9"/>
  <c r="K899" i="9"/>
  <c r="K903" i="9"/>
  <c r="K907" i="9"/>
  <c r="K911" i="9"/>
  <c r="K919" i="9"/>
  <c r="K927" i="9"/>
  <c r="K931" i="9"/>
  <c r="K935" i="9"/>
  <c r="K947" i="9"/>
  <c r="K951" i="9"/>
  <c r="K955" i="9"/>
  <c r="K959" i="9"/>
  <c r="K963" i="9"/>
  <c r="K967" i="9"/>
  <c r="K971" i="9"/>
  <c r="K975" i="9"/>
  <c r="K979" i="9"/>
  <c r="K1003" i="9"/>
  <c r="K1007" i="9"/>
  <c r="K1011" i="9"/>
  <c r="K1015" i="9"/>
  <c r="K1027" i="9"/>
  <c r="K1047" i="9"/>
  <c r="K1059" i="9"/>
  <c r="K1095" i="9"/>
  <c r="K1099" i="9"/>
  <c r="K1103" i="9"/>
  <c r="K1119" i="9"/>
  <c r="K1143" i="9"/>
  <c r="K1151" i="9"/>
  <c r="K1155" i="9"/>
  <c r="K1163" i="9"/>
  <c r="K1167" i="9"/>
  <c r="K1171" i="9"/>
  <c r="K1187" i="9"/>
  <c r="K1199" i="9"/>
  <c r="K1207" i="9"/>
  <c r="K1211" i="9"/>
  <c r="K1219" i="9"/>
  <c r="K1223" i="9"/>
  <c r="K1247" i="9"/>
  <c r="K1259" i="9"/>
  <c r="K1263" i="9"/>
  <c r="K1267" i="9"/>
  <c r="K1271" i="9"/>
  <c r="K1279" i="9"/>
  <c r="K1283" i="9"/>
  <c r="K1287" i="9"/>
  <c r="K1652" i="9"/>
  <c r="K1648" i="9"/>
  <c r="K1640" i="9"/>
  <c r="K1636" i="9"/>
  <c r="K1628" i="9"/>
  <c r="K1596" i="9"/>
  <c r="K1592" i="9"/>
  <c r="K1588" i="9"/>
  <c r="K1584" i="9"/>
  <c r="K1580" i="9"/>
  <c r="K1552" i="9"/>
  <c r="K1548" i="9"/>
  <c r="K1524" i="9"/>
  <c r="K1516" i="9"/>
  <c r="K1508" i="9"/>
  <c r="K1492" i="9"/>
  <c r="K1444" i="9"/>
  <c r="K1440" i="9"/>
  <c r="K1436" i="9"/>
  <c r="K1432" i="9"/>
  <c r="K1428" i="9"/>
  <c r="K1424" i="9"/>
  <c r="K1400" i="9"/>
  <c r="K1396" i="9"/>
  <c r="K1392" i="9"/>
  <c r="K1362" i="9"/>
  <c r="K1322" i="9"/>
  <c r="K1234" i="9"/>
  <c r="K1218" i="9"/>
  <c r="K1210" i="9"/>
  <c r="K1202" i="9"/>
  <c r="K1194" i="9"/>
  <c r="K1186" i="9"/>
  <c r="K1178" i="9"/>
  <c r="K1170" i="9"/>
  <c r="K162" i="9"/>
  <c r="K166" i="9"/>
  <c r="K170" i="9"/>
  <c r="K174" i="9"/>
  <c r="K178" i="9"/>
  <c r="K182" i="9"/>
  <c r="K186" i="9"/>
  <c r="K190" i="9"/>
  <c r="K194" i="9"/>
  <c r="K198" i="9"/>
  <c r="K202" i="9"/>
  <c r="K206" i="9"/>
  <c r="K210" i="9"/>
  <c r="K214" i="9"/>
  <c r="K222" i="9"/>
  <c r="K226" i="9"/>
  <c r="K230" i="9"/>
  <c r="K234" i="9"/>
  <c r="K238" i="9"/>
  <c r="K242" i="9"/>
  <c r="K246" i="9"/>
  <c r="K250" i="9"/>
  <c r="K254" i="9"/>
  <c r="K258" i="9"/>
  <c r="K262" i="9"/>
  <c r="K266" i="9"/>
  <c r="K270" i="9"/>
  <c r="K274" i="9"/>
  <c r="K286" i="9"/>
  <c r="K294" i="9"/>
  <c r="K302" i="9"/>
  <c r="K306" i="9"/>
  <c r="K314" i="9"/>
  <c r="K322" i="9"/>
  <c r="K326" i="9"/>
  <c r="K330" i="9"/>
  <c r="K334" i="9"/>
  <c r="K338" i="9"/>
  <c r="K346" i="9"/>
  <c r="K358" i="9"/>
  <c r="K374" i="9"/>
  <c r="K378" i="9"/>
  <c r="K382" i="9"/>
  <c r="K386" i="9"/>
  <c r="K394" i="9"/>
  <c r="K398" i="9"/>
  <c r="K402" i="9"/>
  <c r="K410" i="9"/>
  <c r="K422" i="9"/>
  <c r="K438" i="9"/>
  <c r="K450" i="9"/>
  <c r="K454" i="9"/>
  <c r="K458" i="9"/>
  <c r="K462" i="9"/>
  <c r="K466" i="9"/>
  <c r="K470" i="9"/>
  <c r="K478" i="9"/>
  <c r="K482" i="9"/>
  <c r="K486" i="9"/>
  <c r="K490" i="9"/>
  <c r="K494" i="9"/>
  <c r="K498" i="9"/>
  <c r="K502" i="9"/>
  <c r="K506" i="9"/>
  <c r="K542" i="9"/>
  <c r="K546" i="9"/>
  <c r="K550" i="9"/>
  <c r="K554" i="9"/>
  <c r="K558" i="9"/>
  <c r="K562" i="9"/>
  <c r="K734" i="9"/>
  <c r="K738" i="9"/>
  <c r="K742" i="9"/>
  <c r="K746" i="9"/>
  <c r="K750" i="9"/>
  <c r="K754" i="9"/>
  <c r="K758" i="9"/>
  <c r="K762" i="9"/>
  <c r="K766" i="9"/>
  <c r="K770" i="9"/>
  <c r="K774" i="9"/>
  <c r="K778" i="9"/>
  <c r="K782" i="9"/>
  <c r="K786" i="9"/>
  <c r="K790" i="9"/>
  <c r="K794" i="9"/>
  <c r="K798" i="9"/>
  <c r="K810" i="9"/>
  <c r="K814" i="9"/>
  <c r="K818" i="9"/>
  <c r="K822" i="9"/>
  <c r="K826" i="9"/>
  <c r="K830" i="9"/>
  <c r="K842" i="9"/>
  <c r="K850" i="9"/>
  <c r="K854" i="9"/>
  <c r="K858" i="9"/>
  <c r="K862" i="9"/>
  <c r="K866" i="9"/>
  <c r="K870" i="9"/>
  <c r="K882" i="9"/>
  <c r="K1647" i="9"/>
  <c r="K1643" i="9"/>
  <c r="K1639" i="9"/>
  <c r="K1611" i="9"/>
  <c r="K1579" i="9"/>
  <c r="K1575" i="9"/>
  <c r="K1567" i="9"/>
  <c r="K1559" i="9"/>
  <c r="K1547" i="9"/>
  <c r="K1535" i="9"/>
  <c r="K1531" i="9"/>
  <c r="K1527" i="9"/>
  <c r="K1523" i="9"/>
  <c r="K1519" i="9"/>
  <c r="K1515" i="9"/>
  <c r="K1511" i="9"/>
  <c r="K1507" i="9"/>
  <c r="K1503" i="9"/>
  <c r="K1499" i="9"/>
  <c r="K1495" i="9"/>
  <c r="K1491" i="9"/>
  <c r="K1487" i="9"/>
  <c r="K1483" i="9"/>
  <c r="K1467" i="9"/>
  <c r="K1463" i="9"/>
  <c r="K1459" i="9"/>
  <c r="K1455" i="9"/>
  <c r="K1451" i="9"/>
  <c r="K1447" i="9"/>
  <c r="K1443" i="9"/>
  <c r="K1439" i="9"/>
  <c r="K1435" i="9"/>
  <c r="K1375" i="9"/>
  <c r="K1360" i="9"/>
  <c r="K1352" i="9"/>
  <c r="K1344" i="9"/>
  <c r="K1320" i="9"/>
  <c r="K1240" i="9"/>
  <c r="K1232" i="9"/>
  <c r="K1224" i="9"/>
  <c r="K1216" i="9"/>
  <c r="K1208" i="9"/>
  <c r="K1200" i="9"/>
  <c r="K1192" i="9"/>
  <c r="K1184" i="9"/>
  <c r="K1176" i="9"/>
  <c r="K161" i="9"/>
  <c r="K165" i="9"/>
  <c r="K169" i="9"/>
  <c r="K173" i="9"/>
  <c r="K177" i="9"/>
  <c r="K181" i="9"/>
  <c r="K185" i="9"/>
  <c r="K189" i="9"/>
  <c r="K193" i="9"/>
  <c r="K197" i="9"/>
  <c r="K201" i="9"/>
  <c r="K205" i="9"/>
  <c r="K209" i="9"/>
  <c r="K213" i="9"/>
  <c r="K217" i="9"/>
  <c r="K221" i="9"/>
  <c r="K225" i="9"/>
  <c r="K229" i="9"/>
  <c r="K233" i="9"/>
  <c r="K237" i="9"/>
  <c r="K241" i="9"/>
  <c r="K245" i="9"/>
  <c r="K249" i="9"/>
  <c r="K253" i="9"/>
  <c r="K257" i="9"/>
  <c r="K261" i="9"/>
  <c r="K265" i="9"/>
  <c r="K269" i="9"/>
  <c r="K273" i="9"/>
  <c r="K285" i="9"/>
  <c r="K289" i="9"/>
  <c r="K293" i="9"/>
  <c r="K297" i="9"/>
  <c r="K305" i="9"/>
  <c r="K321" i="9"/>
  <c r="K329" i="9"/>
  <c r="K337" i="9"/>
  <c r="K341" i="9"/>
  <c r="K345" i="9"/>
  <c r="K349" i="9"/>
  <c r="K353" i="9"/>
  <c r="K357" i="9"/>
  <c r="K361" i="9"/>
  <c r="K365" i="9"/>
  <c r="K369" i="9"/>
  <c r="K373" i="9"/>
  <c r="K393" i="9"/>
  <c r="K397" i="9"/>
  <c r="K401" i="9"/>
  <c r="K405" i="9"/>
  <c r="K413" i="9"/>
  <c r="K417" i="9"/>
  <c r="K433" i="9"/>
  <c r="K437" i="9"/>
  <c r="K449" i="9"/>
  <c r="K457" i="9"/>
  <c r="K465" i="9"/>
  <c r="K473" i="9"/>
  <c r="K477" i="9"/>
  <c r="K489" i="9"/>
  <c r="K493" i="9"/>
  <c r="K497" i="9"/>
  <c r="K501" i="9"/>
  <c r="K505" i="9"/>
  <c r="K565" i="9"/>
  <c r="K593" i="9"/>
  <c r="K605" i="9"/>
  <c r="K621" i="9"/>
  <c r="K629" i="9"/>
  <c r="K633" i="9"/>
  <c r="K657" i="9"/>
  <c r="K685" i="9"/>
  <c r="K697" i="9"/>
  <c r="K709" i="9"/>
  <c r="K713" i="9"/>
  <c r="K737" i="9"/>
  <c r="K753" i="9"/>
  <c r="K761" i="9"/>
  <c r="K781" i="9"/>
  <c r="K785" i="9"/>
  <c r="K797" i="9"/>
  <c r="K885" i="9"/>
  <c r="K889" i="9"/>
  <c r="K897" i="9"/>
  <c r="K901" i="9"/>
  <c r="K905" i="9"/>
  <c r="K909" i="9"/>
  <c r="K913" i="9"/>
  <c r="K917" i="9"/>
  <c r="K921" i="9"/>
  <c r="K925" i="9"/>
  <c r="K929" i="9"/>
  <c r="K937" i="9"/>
  <c r="K949" i="9"/>
  <c r="K953" i="9"/>
  <c r="K957" i="9"/>
  <c r="K961" i="9"/>
  <c r="K981" i="9"/>
  <c r="K985" i="9"/>
  <c r="K1001" i="9"/>
  <c r="K1009" i="9"/>
  <c r="K1017" i="9"/>
  <c r="K1021" i="9"/>
  <c r="K1029" i="9"/>
  <c r="K1033" i="9"/>
  <c r="K1037" i="9"/>
  <c r="K1041" i="9"/>
  <c r="K1053" i="9"/>
  <c r="K1057" i="9"/>
  <c r="K1061" i="9"/>
  <c r="K1065" i="9"/>
  <c r="K1093" i="9"/>
  <c r="K1105" i="9"/>
  <c r="K1121" i="9"/>
  <c r="K1133" i="9"/>
  <c r="K1141" i="9"/>
  <c r="K1165" i="9"/>
  <c r="K1173" i="9"/>
  <c r="K1181" i="9"/>
  <c r="K1189" i="9"/>
  <c r="K1193" i="9"/>
  <c r="K1197" i="9"/>
  <c r="K1201" i="9"/>
  <c r="K1205" i="9"/>
  <c r="K1213" i="9"/>
  <c r="K1217" i="9"/>
  <c r="K1225" i="9"/>
  <c r="K1229" i="9"/>
  <c r="K1233" i="9"/>
  <c r="K1241" i="9"/>
  <c r="K1245" i="9"/>
  <c r="K1249" i="9"/>
  <c r="K1261" i="9"/>
  <c r="K1269" i="9"/>
  <c r="K1285" i="9"/>
  <c r="K1650" i="9"/>
  <c r="K1642" i="9"/>
  <c r="K1634" i="9"/>
  <c r="K1626" i="9"/>
  <c r="K1618" i="9"/>
  <c r="K1614" i="9"/>
  <c r="K1602" i="9"/>
  <c r="K1598" i="9"/>
  <c r="K1594" i="9"/>
  <c r="K1590" i="9"/>
  <c r="K1582" i="9"/>
  <c r="K1570" i="9"/>
  <c r="K1566" i="9"/>
  <c r="K1562" i="9"/>
  <c r="K1558" i="9"/>
  <c r="K1554" i="9"/>
  <c r="K1550" i="9"/>
  <c r="K1542" i="9"/>
  <c r="K1534" i="9"/>
  <c r="K1530" i="9"/>
  <c r="K1526" i="9"/>
  <c r="K1510" i="9"/>
  <c r="K1502" i="9"/>
  <c r="K1486" i="9"/>
  <c r="K1482" i="9"/>
  <c r="K1466" i="9"/>
  <c r="K1458" i="9"/>
  <c r="K1454" i="9"/>
  <c r="K1446" i="9"/>
  <c r="K1442" i="9"/>
  <c r="K1438" i="9"/>
  <c r="K1434" i="9"/>
  <c r="K1430" i="9"/>
  <c r="K1426" i="9"/>
  <c r="K1422" i="9"/>
  <c r="K1418" i="9"/>
  <c r="K1414" i="9"/>
  <c r="K1410" i="9"/>
  <c r="K1406" i="9"/>
  <c r="K1402" i="9"/>
  <c r="K1398" i="9"/>
  <c r="K1394" i="9"/>
  <c r="K1366" i="9"/>
  <c r="K1342" i="9"/>
  <c r="K1318" i="9"/>
  <c r="K1302" i="9"/>
  <c r="K1238" i="9"/>
  <c r="K1230" i="9"/>
  <c r="K1222" i="9"/>
  <c r="K1214" i="9"/>
  <c r="K1206" i="9"/>
  <c r="K1198" i="9"/>
  <c r="K1190" i="9"/>
  <c r="K1182" i="9"/>
  <c r="K1174" i="9"/>
  <c r="K160" i="9"/>
  <c r="K164" i="9"/>
  <c r="K168" i="9"/>
  <c r="K172" i="9"/>
  <c r="K176" i="9"/>
  <c r="K180" i="9"/>
  <c r="K184" i="9"/>
  <c r="K188" i="9"/>
  <c r="K192" i="9"/>
  <c r="K196" i="9"/>
  <c r="K200" i="9"/>
  <c r="K204" i="9"/>
  <c r="K208" i="9"/>
  <c r="K212" i="9"/>
  <c r="K216" i="9"/>
  <c r="K224" i="9"/>
  <c r="K228" i="9"/>
  <c r="K232" i="9"/>
  <c r="K236" i="9"/>
  <c r="K240" i="9"/>
  <c r="K244" i="9"/>
  <c r="K248" i="9"/>
  <c r="K252" i="9"/>
  <c r="K256" i="9"/>
  <c r="K260" i="9"/>
  <c r="K264" i="9"/>
  <c r="K268" i="9"/>
  <c r="K272" i="9"/>
  <c r="K276" i="9"/>
  <c r="K284" i="9"/>
  <c r="K288" i="9"/>
  <c r="K296" i="9"/>
  <c r="K304" i="9"/>
  <c r="K328" i="9"/>
  <c r="K332" i="9"/>
  <c r="K336" i="9"/>
  <c r="K340" i="9"/>
  <c r="K344" i="9"/>
  <c r="K348" i="9"/>
  <c r="K356" i="9"/>
  <c r="K364" i="9"/>
  <c r="K368" i="9"/>
  <c r="K372" i="9"/>
  <c r="K376" i="9"/>
  <c r="K388" i="9"/>
  <c r="K400" i="9"/>
  <c r="K404" i="9"/>
  <c r="K408" i="9"/>
  <c r="K416" i="9"/>
  <c r="K428" i="9"/>
  <c r="K432" i="9"/>
  <c r="K436" i="9"/>
  <c r="K448" i="9"/>
  <c r="K452" i="9"/>
  <c r="K456" i="9"/>
  <c r="K460" i="9"/>
  <c r="K464" i="9"/>
  <c r="K468" i="9"/>
  <c r="K472" i="9"/>
  <c r="K476" i="9"/>
  <c r="K480" i="9"/>
  <c r="K484" i="9"/>
  <c r="K488" i="9"/>
  <c r="K492" i="9"/>
  <c r="K496" i="9"/>
  <c r="K500" i="9"/>
  <c r="K504" i="9"/>
  <c r="K508" i="9"/>
  <c r="K512" i="9"/>
  <c r="K540" i="9"/>
  <c r="K544" i="9"/>
  <c r="K548" i="9"/>
  <c r="K552" i="9"/>
  <c r="K556" i="9"/>
  <c r="K560" i="9"/>
  <c r="K564" i="9"/>
  <c r="K736" i="9"/>
  <c r="K740" i="9"/>
  <c r="K744" i="9"/>
  <c r="K748" i="9"/>
  <c r="K752" i="9"/>
  <c r="K756" i="9"/>
  <c r="K760" i="9"/>
  <c r="K764" i="9"/>
  <c r="K768" i="9"/>
  <c r="K772" i="9"/>
  <c r="K776" i="9"/>
  <c r="K780" i="9"/>
  <c r="K784" i="9"/>
  <c r="K788" i="9"/>
  <c r="K792" i="9"/>
  <c r="K796" i="9"/>
  <c r="K804" i="9"/>
  <c r="K812" i="9"/>
  <c r="K816" i="9"/>
  <c r="K824" i="9"/>
  <c r="K828" i="9"/>
  <c r="K836" i="9"/>
  <c r="K840" i="9"/>
  <c r="K844" i="9"/>
  <c r="K848" i="9"/>
  <c r="K852" i="9"/>
  <c r="K860" i="9"/>
  <c r="K864" i="9"/>
  <c r="K868" i="9"/>
  <c r="K876" i="9"/>
  <c r="K884" i="9"/>
  <c r="K1645" i="9"/>
  <c r="K1613" i="9"/>
  <c r="K1581" i="9"/>
  <c r="K1573" i="9"/>
  <c r="K1569" i="9"/>
  <c r="K1565" i="9"/>
  <c r="K1561" i="9"/>
  <c r="K1557" i="9"/>
  <c r="K1549" i="9"/>
  <c r="K1541" i="9"/>
  <c r="K1537" i="9"/>
  <c r="K1533" i="9"/>
  <c r="K1529" i="9"/>
  <c r="K1525" i="9"/>
  <c r="K1521" i="9"/>
  <c r="K1517" i="9"/>
  <c r="K1513" i="9"/>
  <c r="K1509" i="9"/>
  <c r="K1505" i="9"/>
  <c r="K1501" i="9"/>
  <c r="K1497" i="9"/>
  <c r="K1493" i="9"/>
  <c r="K1489" i="9"/>
  <c r="K1485" i="9"/>
  <c r="K1401" i="9"/>
  <c r="K1356" i="9"/>
  <c r="K1348" i="9"/>
  <c r="K1332" i="9"/>
  <c r="K1324" i="9"/>
  <c r="K1300" i="9"/>
  <c r="K1292" i="9"/>
  <c r="K1244" i="9"/>
  <c r="K1228" i="9"/>
  <c r="K1220" i="9"/>
  <c r="K1212" i="9"/>
  <c r="K1204" i="9"/>
  <c r="K1196" i="9"/>
  <c r="K1188" i="9"/>
  <c r="K1180" i="9"/>
  <c r="K1172" i="9"/>
  <c r="L883" i="9"/>
  <c r="L455" i="9"/>
  <c r="M1115" i="9"/>
  <c r="L186" i="9"/>
  <c r="M383" i="9"/>
  <c r="L1312" i="9"/>
  <c r="M195" i="9"/>
  <c r="L339" i="9"/>
  <c r="L927" i="9"/>
  <c r="L594" i="9"/>
  <c r="L1024" i="9"/>
  <c r="L1254" i="9"/>
  <c r="M215" i="9"/>
  <c r="M262" i="9"/>
  <c r="L545" i="9"/>
  <c r="L751" i="9"/>
  <c r="M841" i="9"/>
  <c r="L917" i="9"/>
  <c r="L953" i="9"/>
  <c r="M1073" i="9"/>
  <c r="L1148" i="9"/>
  <c r="L1229" i="9"/>
  <c r="M1381" i="9"/>
  <c r="M1441" i="9"/>
  <c r="L1526" i="9"/>
  <c r="M462" i="9"/>
  <c r="L591" i="9"/>
  <c r="L791" i="9"/>
  <c r="M1205" i="9"/>
  <c r="L1232" i="9"/>
  <c r="M1294" i="9"/>
  <c r="L1392" i="9"/>
  <c r="M1478" i="9"/>
  <c r="L1602" i="9"/>
  <c r="L221" i="9"/>
  <c r="M446" i="9"/>
  <c r="M276" i="9"/>
  <c r="M375" i="9"/>
  <c r="M482" i="9"/>
  <c r="L694" i="9"/>
  <c r="M901" i="9"/>
  <c r="L1128" i="9"/>
  <c r="M1552" i="9"/>
  <c r="M1356" i="9"/>
  <c r="L1590" i="9"/>
  <c r="L1619" i="9"/>
  <c r="M160" i="9"/>
  <c r="L284" i="9"/>
  <c r="L305" i="9"/>
  <c r="L389" i="9"/>
  <c r="L428" i="9"/>
  <c r="L467" i="9"/>
  <c r="L497" i="9"/>
  <c r="L557" i="9"/>
  <c r="L637" i="9"/>
  <c r="M649" i="9"/>
  <c r="M767" i="9"/>
  <c r="L823" i="9"/>
  <c r="L851" i="9"/>
  <c r="M885" i="9"/>
  <c r="L919" i="9"/>
  <c r="L979" i="9"/>
  <c r="L1052" i="9"/>
  <c r="M1131" i="9"/>
  <c r="L1187" i="9"/>
  <c r="L1284" i="9"/>
  <c r="L1508" i="9"/>
  <c r="L1534" i="9"/>
  <c r="L1547" i="9"/>
  <c r="M1581" i="9"/>
  <c r="M205" i="9"/>
  <c r="M217" i="9"/>
  <c r="L241" i="9"/>
  <c r="M324" i="9"/>
  <c r="M365" i="9"/>
  <c r="M379" i="9"/>
  <c r="M411" i="9"/>
  <c r="L503" i="9"/>
  <c r="M577" i="9"/>
  <c r="M677" i="9"/>
  <c r="L785" i="9"/>
  <c r="M895" i="9"/>
  <c r="L950" i="9"/>
  <c r="M1059" i="9"/>
  <c r="M1095" i="9"/>
  <c r="L1144" i="9"/>
  <c r="M372" i="9"/>
  <c r="L394" i="9"/>
  <c r="M405" i="9"/>
  <c r="M422" i="9"/>
  <c r="M450" i="9"/>
  <c r="M458" i="9"/>
  <c r="L471" i="9"/>
  <c r="L481" i="9"/>
  <c r="L495" i="9"/>
  <c r="L555" i="9"/>
  <c r="L609" i="9"/>
  <c r="M625" i="9"/>
  <c r="L707" i="9"/>
  <c r="M743" i="9"/>
  <c r="L815" i="9"/>
  <c r="M829" i="9"/>
  <c r="L859" i="9"/>
  <c r="L939" i="9"/>
  <c r="L961" i="9"/>
  <c r="L974" i="9"/>
  <c r="L1001" i="9"/>
  <c r="M1011" i="9"/>
  <c r="L1044" i="9"/>
  <c r="L1085" i="9"/>
  <c r="M1165" i="9"/>
  <c r="M1217" i="9"/>
  <c r="L1248" i="9"/>
  <c r="M1263" i="9"/>
  <c r="L1291" i="9"/>
  <c r="L1344" i="9"/>
  <c r="L1370" i="9"/>
  <c r="M1425" i="9"/>
  <c r="M1488" i="9"/>
  <c r="L1530" i="9"/>
  <c r="L1542" i="9"/>
  <c r="L1623" i="9"/>
  <c r="M231" i="9"/>
  <c r="M278" i="9"/>
  <c r="M351" i="9"/>
  <c r="L452" i="9"/>
  <c r="M1409" i="9"/>
  <c r="M1459" i="9"/>
  <c r="M1492" i="9"/>
  <c r="M1518" i="9"/>
  <c r="M1550" i="9"/>
  <c r="L1611" i="9"/>
  <c r="L1632" i="9"/>
  <c r="M197" i="9"/>
  <c r="M219" i="9"/>
  <c r="M232" i="9"/>
  <c r="M249" i="9"/>
  <c r="L272" i="9"/>
  <c r="L273" i="9"/>
  <c r="L274" i="9"/>
  <c r="L275" i="9"/>
  <c r="L285" i="9"/>
  <c r="M288" i="9"/>
  <c r="M178" i="9"/>
  <c r="L191" i="9"/>
  <c r="M201" i="9"/>
  <c r="M255" i="9"/>
  <c r="M306" i="9"/>
  <c r="M341" i="9"/>
  <c r="L371" i="9"/>
  <c r="M391" i="9"/>
  <c r="L447" i="9"/>
  <c r="M464" i="9"/>
  <c r="M468" i="9"/>
  <c r="L489" i="9"/>
  <c r="L505" i="9"/>
  <c r="L547" i="9"/>
  <c r="M603" i="9"/>
  <c r="M613" i="9"/>
  <c r="L671" i="9"/>
  <c r="M701" i="9"/>
  <c r="L709" i="9"/>
  <c r="M773" i="9"/>
  <c r="M801" i="9"/>
  <c r="M905" i="9"/>
  <c r="L967" i="9"/>
  <c r="L1042" i="9"/>
  <c r="L1081" i="9"/>
  <c r="M1135" i="9"/>
  <c r="L1164" i="9"/>
  <c r="L1360" i="9"/>
  <c r="M386" i="9"/>
  <c r="L386" i="9"/>
  <c r="M403" i="9"/>
  <c r="L403" i="9"/>
  <c r="L440" i="9"/>
  <c r="M440" i="9"/>
  <c r="M499" i="9"/>
  <c r="L499" i="9"/>
  <c r="M541" i="9"/>
  <c r="L541" i="9"/>
  <c r="L560" i="9"/>
  <c r="M560" i="9"/>
  <c r="L174" i="9"/>
  <c r="M202" i="9"/>
  <c r="L227" i="9"/>
  <c r="M227" i="9"/>
  <c r="L234" i="9"/>
  <c r="L258" i="9"/>
  <c r="L283" i="9"/>
  <c r="L287" i="9"/>
  <c r="M318" i="9"/>
  <c r="L331" i="9"/>
  <c r="M332" i="9"/>
  <c r="L332" i="9"/>
  <c r="M340" i="9"/>
  <c r="M347" i="9"/>
  <c r="M350" i="9"/>
  <c r="L350" i="9"/>
  <c r="L364" i="9"/>
  <c r="M364" i="9"/>
  <c r="L368" i="9"/>
  <c r="M456" i="9"/>
  <c r="L459" i="9"/>
  <c r="M466" i="9"/>
  <c r="L484" i="9"/>
  <c r="M599" i="9"/>
  <c r="L599" i="9"/>
  <c r="M168" i="9"/>
  <c r="L182" i="9"/>
  <c r="L190" i="9"/>
  <c r="L192" i="9"/>
  <c r="L204" i="9"/>
  <c r="M225" i="9"/>
  <c r="M235" i="9"/>
  <c r="L246" i="9"/>
  <c r="M263" i="9"/>
  <c r="L263" i="9"/>
  <c r="M264" i="9"/>
  <c r="L286" i="9"/>
  <c r="M297" i="9"/>
  <c r="M301" i="9"/>
  <c r="L301" i="9"/>
  <c r="L302" i="9"/>
  <c r="L355" i="9"/>
  <c r="M356" i="9"/>
  <c r="L356" i="9"/>
  <c r="L363" i="9"/>
  <c r="L378" i="9"/>
  <c r="L380" i="9"/>
  <c r="M380" i="9"/>
  <c r="M387" i="9"/>
  <c r="M404" i="9"/>
  <c r="L410" i="9"/>
  <c r="M412" i="9"/>
  <c r="L412" i="9"/>
  <c r="L413" i="9"/>
  <c r="M472" i="9"/>
  <c r="L487" i="9"/>
  <c r="M491" i="9"/>
  <c r="L491" i="9"/>
  <c r="M549" i="9"/>
  <c r="L549" i="9"/>
  <c r="M619" i="9"/>
  <c r="L619" i="9"/>
  <c r="L218" i="9"/>
  <c r="M218" i="9"/>
  <c r="M257" i="9"/>
  <c r="L257" i="9"/>
  <c r="M314" i="9"/>
  <c r="L314" i="9"/>
  <c r="M346" i="9"/>
  <c r="L346" i="9"/>
  <c r="L390" i="9"/>
  <c r="M390" i="9"/>
  <c r="M431" i="9"/>
  <c r="L431" i="9"/>
  <c r="L448" i="9"/>
  <c r="M448" i="9"/>
  <c r="M631" i="9"/>
  <c r="L681" i="9"/>
  <c r="M681" i="9"/>
  <c r="M739" i="9"/>
  <c r="M809" i="9"/>
  <c r="M847" i="9"/>
  <c r="M857" i="9"/>
  <c r="M891" i="9"/>
  <c r="M898" i="9"/>
  <c r="L898" i="9"/>
  <c r="M900" i="9"/>
  <c r="L900" i="9"/>
  <c r="M1302" i="9"/>
  <c r="L1302" i="9"/>
  <c r="M1309" i="9"/>
  <c r="L1309" i="9"/>
  <c r="M1348" i="9"/>
  <c r="L1348" i="9"/>
  <c r="M1352" i="9"/>
  <c r="L1352" i="9"/>
  <c r="L1433" i="9"/>
  <c r="M1433" i="9"/>
  <c r="M1573" i="9"/>
  <c r="L1573" i="9"/>
  <c r="M733" i="9"/>
  <c r="L733" i="9"/>
  <c r="M779" i="9"/>
  <c r="L779" i="9"/>
  <c r="M935" i="9"/>
  <c r="L935" i="9"/>
  <c r="M987" i="9"/>
  <c r="L987" i="9"/>
  <c r="M1033" i="9"/>
  <c r="L1033" i="9"/>
  <c r="M1080" i="9"/>
  <c r="L1080" i="9"/>
  <c r="L1111" i="9"/>
  <c r="M1111" i="9"/>
  <c r="M1133" i="9"/>
  <c r="L1133" i="9"/>
  <c r="M1238" i="9"/>
  <c r="L1238" i="9"/>
  <c r="L1387" i="9"/>
  <c r="M1387" i="9"/>
  <c r="L1417" i="9"/>
  <c r="M1417" i="9"/>
  <c r="M1524" i="9"/>
  <c r="L1524" i="9"/>
  <c r="L626" i="9"/>
  <c r="L657" i="9"/>
  <c r="M665" i="9"/>
  <c r="L665" i="9"/>
  <c r="L731" i="9"/>
  <c r="M747" i="9"/>
  <c r="M763" i="9"/>
  <c r="L763" i="9"/>
  <c r="M803" i="9"/>
  <c r="L803" i="9"/>
  <c r="M835" i="9"/>
  <c r="L835" i="9"/>
  <c r="M907" i="9"/>
  <c r="L907" i="9"/>
  <c r="L957" i="9"/>
  <c r="M957" i="9"/>
  <c r="M1197" i="9"/>
  <c r="L1197" i="9"/>
  <c r="M1245" i="9"/>
  <c r="L1245" i="9"/>
  <c r="M1289" i="9"/>
  <c r="L1289" i="9"/>
  <c r="M1324" i="9"/>
  <c r="L1324" i="9"/>
  <c r="L1399" i="9"/>
  <c r="M1399" i="9"/>
  <c r="L1583" i="9"/>
  <c r="M1583" i="9"/>
  <c r="L1609" i="9"/>
  <c r="M1609" i="9"/>
  <c r="L451" i="9"/>
  <c r="M454" i="9"/>
  <c r="M460" i="9"/>
  <c r="L463" i="9"/>
  <c r="M470" i="9"/>
  <c r="L476" i="9"/>
  <c r="L480" i="9"/>
  <c r="L485" i="9"/>
  <c r="L493" i="9"/>
  <c r="L501" i="9"/>
  <c r="L542" i="9"/>
  <c r="M552" i="9"/>
  <c r="M585" i="9"/>
  <c r="M663" i="9"/>
  <c r="M863" i="9"/>
  <c r="M867" i="9"/>
  <c r="L867" i="9"/>
  <c r="M949" i="9"/>
  <c r="L949" i="9"/>
  <c r="L977" i="9"/>
  <c r="M977" i="9"/>
  <c r="M1017" i="9"/>
  <c r="L1017" i="9"/>
  <c r="M1047" i="9"/>
  <c r="L1047" i="9"/>
  <c r="M1067" i="9"/>
  <c r="L1067" i="9"/>
  <c r="M1121" i="9"/>
  <c r="L1121" i="9"/>
  <c r="M1171" i="9"/>
  <c r="L1171" i="9"/>
  <c r="M1270" i="9"/>
  <c r="L1270" i="9"/>
  <c r="M1594" i="9"/>
  <c r="L1594" i="9"/>
  <c r="M1630" i="9"/>
  <c r="L1630" i="9"/>
  <c r="L946" i="9"/>
  <c r="M965" i="9"/>
  <c r="M975" i="9"/>
  <c r="M983" i="9"/>
  <c r="L995" i="9"/>
  <c r="L1039" i="9"/>
  <c r="M1053" i="9"/>
  <c r="L1066" i="9"/>
  <c r="L1087" i="9"/>
  <c r="M1097" i="9"/>
  <c r="L1125" i="9"/>
  <c r="L1137" i="9"/>
  <c r="L1153" i="9"/>
  <c r="L1185" i="9"/>
  <c r="L1203" i="9"/>
  <c r="L1227" i="9"/>
  <c r="L1246" i="9"/>
  <c r="L1256" i="9"/>
  <c r="M1306" i="9"/>
  <c r="L1319" i="9"/>
  <c r="L1334" i="9"/>
  <c r="L1350" i="9"/>
  <c r="L1366" i="9"/>
  <c r="L1396" i="9"/>
  <c r="M1449" i="9"/>
  <c r="M1480" i="9"/>
  <c r="M1496" i="9"/>
  <c r="L1514" i="9"/>
  <c r="L1540" i="9"/>
  <c r="L1544" i="9"/>
  <c r="L1586" i="9"/>
  <c r="M1600" i="9"/>
  <c r="M1605" i="9"/>
  <c r="L675" i="9"/>
  <c r="M675" i="9"/>
  <c r="M795" i="9"/>
  <c r="L795" i="9"/>
  <c r="M845" i="9"/>
  <c r="L845" i="9"/>
  <c r="M853" i="9"/>
  <c r="L853" i="9"/>
  <c r="M873" i="9"/>
  <c r="L873" i="9"/>
  <c r="M925" i="9"/>
  <c r="L925" i="9"/>
  <c r="L167" i="9"/>
  <c r="M170" i="9"/>
  <c r="L175" i="9"/>
  <c r="L189" i="9"/>
  <c r="L196" i="9"/>
  <c r="M198" i="9"/>
  <c r="M206" i="9"/>
  <c r="L220" i="9"/>
  <c r="M228" i="9"/>
  <c r="M236" i="9"/>
  <c r="M240" i="9"/>
  <c r="L245" i="9"/>
  <c r="M251" i="9"/>
  <c r="M259" i="9"/>
  <c r="L267" i="9"/>
  <c r="M279" i="9"/>
  <c r="M289" i="9"/>
  <c r="L304" i="9"/>
  <c r="M309" i="9"/>
  <c r="M319" i="9"/>
  <c r="M322" i="9"/>
  <c r="L359" i="9"/>
  <c r="L367" i="9"/>
  <c r="L374" i="9"/>
  <c r="L382" i="9"/>
  <c r="L393" i="9"/>
  <c r="L417" i="9"/>
  <c r="M427" i="9"/>
  <c r="L427" i="9"/>
  <c r="L432" i="9"/>
  <c r="L443" i="9"/>
  <c r="M443" i="9"/>
  <c r="M544" i="9"/>
  <c r="L559" i="9"/>
  <c r="L565" i="9"/>
  <c r="M593" i="9"/>
  <c r="L615" i="9"/>
  <c r="L621" i="9"/>
  <c r="L628" i="9"/>
  <c r="L647" i="9"/>
  <c r="M661" i="9"/>
  <c r="M669" i="9"/>
  <c r="M817" i="9"/>
  <c r="L817" i="9"/>
  <c r="M837" i="9"/>
  <c r="L837" i="9"/>
  <c r="M937" i="9"/>
  <c r="L937" i="9"/>
  <c r="M952" i="9"/>
  <c r="L952" i="9"/>
  <c r="M970" i="9"/>
  <c r="L970" i="9"/>
  <c r="L159" i="9"/>
  <c r="L162" i="9"/>
  <c r="L163" i="9"/>
  <c r="L164" i="9"/>
  <c r="L172" i="9"/>
  <c r="M176" i="9"/>
  <c r="L180" i="9"/>
  <c r="L185" i="9"/>
  <c r="L200" i="9"/>
  <c r="L209" i="9"/>
  <c r="L210" i="9"/>
  <c r="L211" i="9"/>
  <c r="L212" i="9"/>
  <c r="L216" i="9"/>
  <c r="L222" i="9"/>
  <c r="L230" i="9"/>
  <c r="L237" i="9"/>
  <c r="L242" i="9"/>
  <c r="L243" i="9"/>
  <c r="L244" i="9"/>
  <c r="M253" i="9"/>
  <c r="L261" i="9"/>
  <c r="M265" i="9"/>
  <c r="M270" i="9"/>
  <c r="M282" i="9"/>
  <c r="L292" i="9"/>
  <c r="L303" i="9"/>
  <c r="M310" i="9"/>
  <c r="L321" i="9"/>
  <c r="M323" i="9"/>
  <c r="L349" i="9"/>
  <c r="L357" i="9"/>
  <c r="M369" i="9"/>
  <c r="M384" i="9"/>
  <c r="L397" i="9"/>
  <c r="M408" i="9"/>
  <c r="L416" i="9"/>
  <c r="M418" i="9"/>
  <c r="M425" i="9"/>
  <c r="L449" i="9"/>
  <c r="L453" i="9"/>
  <c r="L457" i="9"/>
  <c r="L461" i="9"/>
  <c r="L465" i="9"/>
  <c r="L469" i="9"/>
  <c r="L473" i="9"/>
  <c r="M474" i="9"/>
  <c r="L474" i="9"/>
  <c r="L475" i="9"/>
  <c r="L483" i="9"/>
  <c r="L539" i="9"/>
  <c r="L575" i="9"/>
  <c r="L583" i="9"/>
  <c r="L611" i="9"/>
  <c r="L622" i="9"/>
  <c r="L643" i="9"/>
  <c r="M668" i="9"/>
  <c r="L668" i="9"/>
  <c r="L683" i="9"/>
  <c r="L721" i="9"/>
  <c r="L735" i="9"/>
  <c r="M761" i="9"/>
  <c r="M833" i="9"/>
  <c r="L833" i="9"/>
  <c r="M865" i="9"/>
  <c r="L865" i="9"/>
  <c r="M943" i="9"/>
  <c r="L943" i="9"/>
  <c r="M981" i="9"/>
  <c r="L981" i="9"/>
  <c r="M989" i="9"/>
  <c r="L989" i="9"/>
  <c r="L208" i="9"/>
  <c r="M315" i="9"/>
  <c r="M442" i="9"/>
  <c r="L442" i="9"/>
  <c r="L477" i="9"/>
  <c r="M478" i="9"/>
  <c r="L478" i="9"/>
  <c r="L479" i="9"/>
  <c r="L486" i="9"/>
  <c r="L488" i="9"/>
  <c r="L490" i="9"/>
  <c r="L492" i="9"/>
  <c r="L494" i="9"/>
  <c r="L496" i="9"/>
  <c r="L498" i="9"/>
  <c r="L500" i="9"/>
  <c r="L502" i="9"/>
  <c r="L504" i="9"/>
  <c r="L563" i="9"/>
  <c r="M595" i="9"/>
  <c r="L693" i="9"/>
  <c r="L699" i="9"/>
  <c r="M783" i="9"/>
  <c r="L783" i="9"/>
  <c r="M807" i="9"/>
  <c r="L807" i="9"/>
  <c r="M890" i="9"/>
  <c r="L890" i="9"/>
  <c r="M909" i="9"/>
  <c r="L909" i="9"/>
  <c r="M948" i="9"/>
  <c r="L948" i="9"/>
  <c r="M993" i="9"/>
  <c r="L993" i="9"/>
  <c r="M1037" i="9"/>
  <c r="L1037" i="9"/>
  <c r="L1051" i="9"/>
  <c r="M1051" i="9"/>
  <c r="L1071" i="9"/>
  <c r="M1071" i="9"/>
  <c r="M1083" i="9"/>
  <c r="L1083" i="9"/>
  <c r="M1107" i="9"/>
  <c r="L1107" i="9"/>
  <c r="M1152" i="9"/>
  <c r="L1152" i="9"/>
  <c r="M1167" i="9"/>
  <c r="L1167" i="9"/>
  <c r="L1199" i="9"/>
  <c r="M1199" i="9"/>
  <c r="M1252" i="9"/>
  <c r="L1252" i="9"/>
  <c r="M1340" i="9"/>
  <c r="L1340" i="9"/>
  <c r="L1405" i="9"/>
  <c r="M1405" i="9"/>
  <c r="L1421" i="9"/>
  <c r="M1421" i="9"/>
  <c r="L1437" i="9"/>
  <c r="M1437" i="9"/>
  <c r="L1482" i="9"/>
  <c r="M1482" i="9"/>
  <c r="M1614" i="9"/>
  <c r="L1614" i="9"/>
  <c r="M1627" i="9"/>
  <c r="L1627" i="9"/>
  <c r="M548" i="9"/>
  <c r="M558" i="9"/>
  <c r="M597" i="9"/>
  <c r="L601" i="9"/>
  <c r="M607" i="9"/>
  <c r="L629" i="9"/>
  <c r="M635" i="9"/>
  <c r="M641" i="9"/>
  <c r="L696" i="9"/>
  <c r="L702" i="9"/>
  <c r="L717" i="9"/>
  <c r="M749" i="9"/>
  <c r="L759" i="9"/>
  <c r="L813" i="9"/>
  <c r="L821" i="9"/>
  <c r="M825" i="9"/>
  <c r="L839" i="9"/>
  <c r="M875" i="9"/>
  <c r="M887" i="9"/>
  <c r="L947" i="9"/>
  <c r="L951" i="9"/>
  <c r="L992" i="9"/>
  <c r="L1009" i="9"/>
  <c r="L1015" i="9"/>
  <c r="L1027" i="9"/>
  <c r="M1031" i="9"/>
  <c r="L1031" i="9"/>
  <c r="M1045" i="9"/>
  <c r="L1045" i="9"/>
  <c r="M1063" i="9"/>
  <c r="L1063" i="9"/>
  <c r="M1105" i="9"/>
  <c r="M1193" i="9"/>
  <c r="L1193" i="9"/>
  <c r="M1233" i="9"/>
  <c r="L1233" i="9"/>
  <c r="L1244" i="9"/>
  <c r="M1244" i="9"/>
  <c r="M1376" i="9"/>
  <c r="L1376" i="9"/>
  <c r="M1389" i="9"/>
  <c r="L1389" i="9"/>
  <c r="L1467" i="9"/>
  <c r="M1467" i="9"/>
  <c r="M1470" i="9"/>
  <c r="L1470" i="9"/>
  <c r="L1516" i="9"/>
  <c r="M1516" i="9"/>
  <c r="M1561" i="9"/>
  <c r="L1561" i="9"/>
  <c r="M1569" i="9"/>
  <c r="L1569" i="9"/>
  <c r="M1588" i="9"/>
  <c r="L1588" i="9"/>
  <c r="L1610" i="9"/>
  <c r="M1610" i="9"/>
  <c r="L986" i="9"/>
  <c r="L1007" i="9"/>
  <c r="L1018" i="9"/>
  <c r="M1021" i="9"/>
  <c r="L1028" i="9"/>
  <c r="M1057" i="9"/>
  <c r="L1057" i="9"/>
  <c r="M1076" i="9"/>
  <c r="L1076" i="9"/>
  <c r="M1078" i="9"/>
  <c r="L1078" i="9"/>
  <c r="L1127" i="9"/>
  <c r="M1127" i="9"/>
  <c r="M1159" i="9"/>
  <c r="L1159" i="9"/>
  <c r="M1211" i="9"/>
  <c r="L1211" i="9"/>
  <c r="L1259" i="9"/>
  <c r="M1259" i="9"/>
  <c r="M1300" i="9"/>
  <c r="L1300" i="9"/>
  <c r="M1314" i="9"/>
  <c r="L1314" i="9"/>
  <c r="M1346" i="9"/>
  <c r="L1346" i="9"/>
  <c r="M1362" i="9"/>
  <c r="L1362" i="9"/>
  <c r="L1395" i="9"/>
  <c r="M1395" i="9"/>
  <c r="L1413" i="9"/>
  <c r="M1413" i="9"/>
  <c r="L1429" i="9"/>
  <c r="M1429" i="9"/>
  <c r="L1445" i="9"/>
  <c r="M1445" i="9"/>
  <c r="M1512" i="9"/>
  <c r="L1512" i="9"/>
  <c r="M1598" i="9"/>
  <c r="L1598" i="9"/>
  <c r="M1603" i="9"/>
  <c r="L1603" i="9"/>
  <c r="L1634" i="9"/>
  <c r="M1634" i="9"/>
  <c r="M1635" i="9"/>
  <c r="L1635" i="9"/>
  <c r="L1041" i="9"/>
  <c r="M1041" i="9"/>
  <c r="M1090" i="9"/>
  <c r="L1090" i="9"/>
  <c r="M1228" i="9"/>
  <c r="L1228" i="9"/>
  <c r="M1247" i="9"/>
  <c r="L1247" i="9"/>
  <c r="M1286" i="9"/>
  <c r="L1286" i="9"/>
  <c r="M1322" i="9"/>
  <c r="L1322" i="9"/>
  <c r="M1384" i="9"/>
  <c r="L1384" i="9"/>
  <c r="M1557" i="9"/>
  <c r="L1557" i="9"/>
  <c r="M1565" i="9"/>
  <c r="L1565" i="9"/>
  <c r="M1117" i="9"/>
  <c r="L1129" i="9"/>
  <c r="L1132" i="9"/>
  <c r="L1136" i="9"/>
  <c r="L1140" i="9"/>
  <c r="L1156" i="9"/>
  <c r="L1161" i="9"/>
  <c r="L1179" i="9"/>
  <c r="M1215" i="9"/>
  <c r="M1221" i="9"/>
  <c r="L1250" i="9"/>
  <c r="L1278" i="9"/>
  <c r="L1288" i="9"/>
  <c r="L1292" i="9"/>
  <c r="L1308" i="9"/>
  <c r="L1321" i="9"/>
  <c r="M1330" i="9"/>
  <c r="L1338" i="9"/>
  <c r="L1354" i="9"/>
  <c r="L1364" i="9"/>
  <c r="L1368" i="9"/>
  <c r="M1375" i="9"/>
  <c r="M1383" i="9"/>
  <c r="L1388" i="9"/>
  <c r="L1394" i="9"/>
  <c r="M1453" i="9"/>
  <c r="M1463" i="9"/>
  <c r="L1476" i="9"/>
  <c r="M1484" i="9"/>
  <c r="L1484" i="9"/>
  <c r="L1502" i="9"/>
  <c r="L1506" i="9"/>
  <c r="M1506" i="9"/>
  <c r="L1510" i="9"/>
  <c r="L1528" i="9"/>
  <c r="M1528" i="9"/>
  <c r="M1538" i="9"/>
  <c r="L1538" i="9"/>
  <c r="L1539" i="9"/>
  <c r="M1539" i="9"/>
  <c r="M1543" i="9"/>
  <c r="L1543" i="9"/>
  <c r="M1558" i="9"/>
  <c r="L1558" i="9"/>
  <c r="M1562" i="9"/>
  <c r="L1562" i="9"/>
  <c r="M1566" i="9"/>
  <c r="L1566" i="9"/>
  <c r="M1570" i="9"/>
  <c r="L1570" i="9"/>
  <c r="M1584" i="9"/>
  <c r="L1584" i="9"/>
  <c r="L1114" i="9"/>
  <c r="L1123" i="9"/>
  <c r="L1169" i="9"/>
  <c r="L1195" i="9"/>
  <c r="M1236" i="9"/>
  <c r="L1554" i="9"/>
  <c r="M1554" i="9"/>
  <c r="M1555" i="9"/>
  <c r="L1555" i="9"/>
  <c r="M1559" i="9"/>
  <c r="L1559" i="9"/>
  <c r="M1563" i="9"/>
  <c r="L1563" i="9"/>
  <c r="M1567" i="9"/>
  <c r="L1567" i="9"/>
  <c r="M1571" i="9"/>
  <c r="L1571" i="9"/>
  <c r="M1575" i="9"/>
  <c r="L1575" i="9"/>
  <c r="L1582" i="9"/>
  <c r="M1582" i="9"/>
  <c r="L1596" i="9"/>
  <c r="M1596" i="9"/>
  <c r="L1601" i="9"/>
  <c r="M1601" i="9"/>
  <c r="M1612" i="9"/>
  <c r="L1612" i="9"/>
  <c r="M1622" i="9"/>
  <c r="L1622" i="9"/>
  <c r="M1631" i="9"/>
  <c r="L1631" i="9"/>
  <c r="L1500" i="9"/>
  <c r="M1500" i="9"/>
  <c r="L1532" i="9"/>
  <c r="M1532" i="9"/>
  <c r="M1541" i="9"/>
  <c r="L1541" i="9"/>
  <c r="L1546" i="9"/>
  <c r="M1546" i="9"/>
  <c r="M1556" i="9"/>
  <c r="L1556" i="9"/>
  <c r="M1560" i="9"/>
  <c r="L1560" i="9"/>
  <c r="M1564" i="9"/>
  <c r="L1564" i="9"/>
  <c r="M1568" i="9"/>
  <c r="L1568" i="9"/>
  <c r="M1572" i="9"/>
  <c r="L1572" i="9"/>
  <c r="M1577" i="9"/>
  <c r="L1577" i="9"/>
  <c r="L1580" i="9"/>
  <c r="M1580" i="9"/>
  <c r="M1592" i="9"/>
  <c r="L1592" i="9"/>
  <c r="M1597" i="9"/>
  <c r="L1597" i="9"/>
  <c r="M1606" i="9"/>
  <c r="L1606" i="9"/>
  <c r="M1474" i="9"/>
  <c r="M294" i="9"/>
  <c r="L294" i="9"/>
  <c r="L320" i="9"/>
  <c r="M325" i="9"/>
  <c r="L325" i="9"/>
  <c r="M334" i="9"/>
  <c r="L334" i="9"/>
  <c r="M342" i="9"/>
  <c r="L342" i="9"/>
  <c r="M366" i="9"/>
  <c r="L366" i="9"/>
  <c r="M381" i="9"/>
  <c r="L381" i="9"/>
  <c r="M436" i="9"/>
  <c r="L436" i="9"/>
  <c r="L444" i="9"/>
  <c r="M444" i="9"/>
  <c r="L445" i="9"/>
  <c r="M445" i="9"/>
  <c r="M579" i="9"/>
  <c r="L579" i="9"/>
  <c r="L711" i="9"/>
  <c r="M711" i="9"/>
  <c r="M713" i="9"/>
  <c r="L713" i="9"/>
  <c r="M966" i="9"/>
  <c r="L966" i="9"/>
  <c r="L971" i="9"/>
  <c r="M971" i="9"/>
  <c r="L1223" i="9"/>
  <c r="M1223" i="9"/>
  <c r="M266" i="9"/>
  <c r="L181" i="9"/>
  <c r="M295" i="9"/>
  <c r="L295" i="9"/>
  <c r="M330" i="9"/>
  <c r="L330" i="9"/>
  <c r="L358" i="9"/>
  <c r="M362" i="9"/>
  <c r="L362" i="9"/>
  <c r="L373" i="9"/>
  <c r="M377" i="9"/>
  <c r="L377" i="9"/>
  <c r="M401" i="9"/>
  <c r="L401" i="9"/>
  <c r="M424" i="9"/>
  <c r="L424" i="9"/>
  <c r="M434" i="9"/>
  <c r="L434" i="9"/>
  <c r="M513" i="9"/>
  <c r="L513" i="9"/>
  <c r="M514" i="9"/>
  <c r="L514" i="9"/>
  <c r="M515" i="9"/>
  <c r="L515" i="9"/>
  <c r="M516" i="9"/>
  <c r="L516" i="9"/>
  <c r="M517" i="9"/>
  <c r="L517" i="9"/>
  <c r="M518" i="9"/>
  <c r="L518" i="9"/>
  <c r="M519" i="9"/>
  <c r="L519" i="9"/>
  <c r="M520" i="9"/>
  <c r="L520" i="9"/>
  <c r="M521" i="9"/>
  <c r="L521" i="9"/>
  <c r="M522" i="9"/>
  <c r="L522" i="9"/>
  <c r="M523" i="9"/>
  <c r="L523" i="9"/>
  <c r="M524" i="9"/>
  <c r="L524" i="9"/>
  <c r="M525" i="9"/>
  <c r="L525" i="9"/>
  <c r="M526" i="9"/>
  <c r="L526" i="9"/>
  <c r="M527" i="9"/>
  <c r="L527" i="9"/>
  <c r="M528" i="9"/>
  <c r="L528" i="9"/>
  <c r="M529" i="9"/>
  <c r="L529" i="9"/>
  <c r="M530" i="9"/>
  <c r="L530" i="9"/>
  <c r="M531" i="9"/>
  <c r="L531" i="9"/>
  <c r="M532" i="9"/>
  <c r="L532" i="9"/>
  <c r="M533" i="9"/>
  <c r="L533" i="9"/>
  <c r="M534" i="9"/>
  <c r="L534" i="9"/>
  <c r="M535" i="9"/>
  <c r="L535" i="9"/>
  <c r="M536" i="9"/>
  <c r="L536" i="9"/>
  <c r="M537" i="9"/>
  <c r="L537" i="9"/>
  <c r="M538" i="9"/>
  <c r="L538" i="9"/>
  <c r="M543" i="9"/>
  <c r="L543" i="9"/>
  <c r="M576" i="9"/>
  <c r="L576" i="9"/>
  <c r="M667" i="9"/>
  <c r="L667" i="9"/>
  <c r="M695" i="9"/>
  <c r="L695" i="9"/>
  <c r="L769" i="9"/>
  <c r="M769" i="9"/>
  <c r="L797" i="9"/>
  <c r="M797" i="9"/>
  <c r="M945" i="9"/>
  <c r="L945" i="9"/>
  <c r="M161" i="9"/>
  <c r="M193" i="9"/>
  <c r="M213" i="9"/>
  <c r="L166" i="9"/>
  <c r="L173" i="9"/>
  <c r="M177" i="9"/>
  <c r="M179" i="9"/>
  <c r="L184" i="9"/>
  <c r="L194" i="9"/>
  <c r="L203" i="9"/>
  <c r="L207" i="9"/>
  <c r="L214" i="9"/>
  <c r="L229" i="9"/>
  <c r="L233" i="9"/>
  <c r="L239" i="9"/>
  <c r="L260" i="9"/>
  <c r="M280" i="9"/>
  <c r="M290" i="9"/>
  <c r="M296" i="9"/>
  <c r="L296" i="9"/>
  <c r="M298" i="9"/>
  <c r="L300" i="9"/>
  <c r="M307" i="9"/>
  <c r="M311" i="9"/>
  <c r="L313" i="9"/>
  <c r="M316" i="9"/>
  <c r="M337" i="9"/>
  <c r="L337" i="9"/>
  <c r="M354" i="9"/>
  <c r="L354" i="9"/>
  <c r="M361" i="9"/>
  <c r="M376" i="9"/>
  <c r="M396" i="9"/>
  <c r="L396" i="9"/>
  <c r="M414" i="9"/>
  <c r="L414" i="9"/>
  <c r="M419" i="9"/>
  <c r="M421" i="9"/>
  <c r="L421" i="9"/>
  <c r="L423" i="9"/>
  <c r="M430" i="9"/>
  <c r="L430" i="9"/>
  <c r="M433" i="9"/>
  <c r="M439" i="9"/>
  <c r="L439" i="9"/>
  <c r="L441" i="9"/>
  <c r="M441" i="9"/>
  <c r="L685" i="9"/>
  <c r="M685" i="9"/>
  <c r="M687" i="9"/>
  <c r="L687" i="9"/>
  <c r="M921" i="9"/>
  <c r="L921" i="9"/>
  <c r="L165" i="9"/>
  <c r="M169" i="9"/>
  <c r="M171" i="9"/>
  <c r="L183" i="9"/>
  <c r="L187" i="9"/>
  <c r="M188" i="9"/>
  <c r="M199" i="9"/>
  <c r="L223" i="9"/>
  <c r="M224" i="9"/>
  <c r="M226" i="9"/>
  <c r="L238" i="9"/>
  <c r="L247" i="9"/>
  <c r="M248" i="9"/>
  <c r="M250" i="9"/>
  <c r="M252" i="9"/>
  <c r="M254" i="9"/>
  <c r="M256" i="9"/>
  <c r="L268" i="9"/>
  <c r="M269" i="9"/>
  <c r="M271" i="9"/>
  <c r="M277" i="9"/>
  <c r="M281" i="9"/>
  <c r="M291" i="9"/>
  <c r="M299" i="9"/>
  <c r="M308" i="9"/>
  <c r="M312" i="9"/>
  <c r="M317" i="9"/>
  <c r="M327" i="9"/>
  <c r="L327" i="9"/>
  <c r="M333" i="9"/>
  <c r="L333" i="9"/>
  <c r="M344" i="9"/>
  <c r="L344" i="9"/>
  <c r="L348" i="9"/>
  <c r="M352" i="9"/>
  <c r="L352" i="9"/>
  <c r="M360" i="9"/>
  <c r="L360" i="9"/>
  <c r="M370" i="9"/>
  <c r="L370" i="9"/>
  <c r="M385" i="9"/>
  <c r="L385" i="9"/>
  <c r="M388" i="9"/>
  <c r="M392" i="9"/>
  <c r="L392" i="9"/>
  <c r="M395" i="9"/>
  <c r="M406" i="9"/>
  <c r="L406" i="9"/>
  <c r="M409" i="9"/>
  <c r="L409" i="9"/>
  <c r="M415" i="9"/>
  <c r="L415" i="9"/>
  <c r="L420" i="9"/>
  <c r="M426" i="9"/>
  <c r="L426" i="9"/>
  <c r="M429" i="9"/>
  <c r="M562" i="9"/>
  <c r="L562" i="9"/>
  <c r="M567" i="9"/>
  <c r="L567" i="9"/>
  <c r="M600" i="9"/>
  <c r="L600" i="9"/>
  <c r="M682" i="9"/>
  <c r="L682" i="9"/>
  <c r="M729" i="9"/>
  <c r="L729" i="9"/>
  <c r="L1099" i="9"/>
  <c r="M1099" i="9"/>
  <c r="L293" i="9"/>
  <c r="L328" i="9"/>
  <c r="L335" i="9"/>
  <c r="L338" i="9"/>
  <c r="L345" i="9"/>
  <c r="L398" i="9"/>
  <c r="L399" i="9"/>
  <c r="L402" i="9"/>
  <c r="L437" i="9"/>
  <c r="M573" i="9"/>
  <c r="L573" i="9"/>
  <c r="M587" i="9"/>
  <c r="L587" i="9"/>
  <c r="M605" i="9"/>
  <c r="L605" i="9"/>
  <c r="M627" i="9"/>
  <c r="L627" i="9"/>
  <c r="M658" i="9"/>
  <c r="L658" i="9"/>
  <c r="M697" i="9"/>
  <c r="L697" i="9"/>
  <c r="M703" i="9"/>
  <c r="L703" i="9"/>
  <c r="M985" i="9"/>
  <c r="L985" i="9"/>
  <c r="M988" i="9"/>
  <c r="L988" i="9"/>
  <c r="M1341" i="9"/>
  <c r="L1341" i="9"/>
  <c r="L326" i="9"/>
  <c r="L329" i="9"/>
  <c r="L336" i="9"/>
  <c r="L343" i="9"/>
  <c r="L353" i="9"/>
  <c r="L400" i="9"/>
  <c r="L407" i="9"/>
  <c r="L435" i="9"/>
  <c r="L438" i="9"/>
  <c r="M554" i="9"/>
  <c r="L554" i="9"/>
  <c r="M633" i="9"/>
  <c r="L633" i="9"/>
  <c r="M651" i="9"/>
  <c r="L651" i="9"/>
  <c r="M659" i="9"/>
  <c r="L659" i="9"/>
  <c r="L737" i="9"/>
  <c r="M737" i="9"/>
  <c r="L741" i="9"/>
  <c r="M741" i="9"/>
  <c r="L755" i="9"/>
  <c r="M755" i="9"/>
  <c r="L775" i="9"/>
  <c r="M775" i="9"/>
  <c r="M787" i="9"/>
  <c r="L787" i="9"/>
  <c r="M805" i="9"/>
  <c r="L805" i="9"/>
  <c r="M1046" i="9"/>
  <c r="L1046" i="9"/>
  <c r="L506" i="9"/>
  <c r="L507" i="9"/>
  <c r="L508" i="9"/>
  <c r="L509" i="9"/>
  <c r="L510" i="9"/>
  <c r="L511" i="9"/>
  <c r="L540" i="9"/>
  <c r="L546" i="9"/>
  <c r="L550" i="9"/>
  <c r="L553" i="9"/>
  <c r="L556" i="9"/>
  <c r="L561" i="9"/>
  <c r="L564" i="9"/>
  <c r="L571" i="9"/>
  <c r="L581" i="9"/>
  <c r="L608" i="9"/>
  <c r="L610" i="9"/>
  <c r="L612" i="9"/>
  <c r="L614" i="9"/>
  <c r="L617" i="9"/>
  <c r="L623" i="9"/>
  <c r="L636" i="9"/>
  <c r="L638" i="9"/>
  <c r="L639" i="9"/>
  <c r="L645" i="9"/>
  <c r="L655" i="9"/>
  <c r="L670" i="9"/>
  <c r="L672" i="9"/>
  <c r="L673" i="9"/>
  <c r="L679" i="9"/>
  <c r="L691" i="9"/>
  <c r="L705" i="9"/>
  <c r="L715" i="9"/>
  <c r="L727" i="9"/>
  <c r="M745" i="9"/>
  <c r="M753" i="9"/>
  <c r="M757" i="9"/>
  <c r="L757" i="9"/>
  <c r="M765" i="9"/>
  <c r="L765" i="9"/>
  <c r="M771" i="9"/>
  <c r="L771" i="9"/>
  <c r="M831" i="9"/>
  <c r="L831" i="9"/>
  <c r="M896" i="9"/>
  <c r="L896" i="9"/>
  <c r="M978" i="9"/>
  <c r="L978" i="9"/>
  <c r="M1065" i="9"/>
  <c r="L1065" i="9"/>
  <c r="M1069" i="9"/>
  <c r="L1069" i="9"/>
  <c r="M1075" i="9"/>
  <c r="L1075" i="9"/>
  <c r="M1124" i="9"/>
  <c r="L1124" i="9"/>
  <c r="M1328" i="9"/>
  <c r="L1328" i="9"/>
  <c r="M1335" i="9"/>
  <c r="L1335" i="9"/>
  <c r="M1377" i="9"/>
  <c r="L1377" i="9"/>
  <c r="L512" i="9"/>
  <c r="L551" i="9"/>
  <c r="L569" i="9"/>
  <c r="L589" i="9"/>
  <c r="L618" i="9"/>
  <c r="L646" i="9"/>
  <c r="L653" i="9"/>
  <c r="L689" i="9"/>
  <c r="L692" i="9"/>
  <c r="L719" i="9"/>
  <c r="L725" i="9"/>
  <c r="M871" i="9"/>
  <c r="L871" i="9"/>
  <c r="M897" i="9"/>
  <c r="L897" i="9"/>
  <c r="M903" i="9"/>
  <c r="L903" i="9"/>
  <c r="M913" i="9"/>
  <c r="L913" i="9"/>
  <c r="M941" i="9"/>
  <c r="L941" i="9"/>
  <c r="M956" i="9"/>
  <c r="L956" i="9"/>
  <c r="M963" i="9"/>
  <c r="L963" i="9"/>
  <c r="M999" i="9"/>
  <c r="L999" i="9"/>
  <c r="M1008" i="9"/>
  <c r="L1008" i="9"/>
  <c r="M1103" i="9"/>
  <c r="L1103" i="9"/>
  <c r="M1143" i="9"/>
  <c r="L1143" i="9"/>
  <c r="L1175" i="9"/>
  <c r="M1175" i="9"/>
  <c r="M1234" i="9"/>
  <c r="L1234" i="9"/>
  <c r="L723" i="9"/>
  <c r="M777" i="9"/>
  <c r="M781" i="9"/>
  <c r="M869" i="9"/>
  <c r="M877" i="9"/>
  <c r="L877" i="9"/>
  <c r="M889" i="9"/>
  <c r="L889" i="9"/>
  <c r="M893" i="9"/>
  <c r="L893" i="9"/>
  <c r="M911" i="9"/>
  <c r="M929" i="9"/>
  <c r="M931" i="9"/>
  <c r="L931" i="9"/>
  <c r="L955" i="9"/>
  <c r="M969" i="9"/>
  <c r="L969" i="9"/>
  <c r="M991" i="9"/>
  <c r="L991" i="9"/>
  <c r="M994" i="9"/>
  <c r="L994" i="9"/>
  <c r="L997" i="9"/>
  <c r="M1003" i="9"/>
  <c r="L1003" i="9"/>
  <c r="M1061" i="9"/>
  <c r="L1061" i="9"/>
  <c r="M1119" i="9"/>
  <c r="L1119" i="9"/>
  <c r="L1163" i="9"/>
  <c r="M1163" i="9"/>
  <c r="M1272" i="9"/>
  <c r="L1272" i="9"/>
  <c r="L789" i="9"/>
  <c r="L793" i="9"/>
  <c r="L799" i="9"/>
  <c r="L811" i="9"/>
  <c r="L819" i="9"/>
  <c r="L827" i="9"/>
  <c r="L843" i="9"/>
  <c r="L849" i="9"/>
  <c r="L855" i="9"/>
  <c r="L861" i="9"/>
  <c r="L881" i="9"/>
  <c r="L899" i="9"/>
  <c r="L915" i="9"/>
  <c r="L923" i="9"/>
  <c r="L933" i="9"/>
  <c r="L959" i="9"/>
  <c r="L962" i="9"/>
  <c r="L996" i="9"/>
  <c r="L1005" i="9"/>
  <c r="L1019" i="9"/>
  <c r="L1023" i="9"/>
  <c r="L1025" i="9"/>
  <c r="L1029" i="9"/>
  <c r="L1035" i="9"/>
  <c r="L1043" i="9"/>
  <c r="L1055" i="9"/>
  <c r="L1077" i="9"/>
  <c r="L1082" i="9"/>
  <c r="M1086" i="9"/>
  <c r="L1086" i="9"/>
  <c r="L1101" i="9"/>
  <c r="L1102" i="9"/>
  <c r="L1109" i="9"/>
  <c r="M1120" i="9"/>
  <c r="L1120" i="9"/>
  <c r="L1139" i="9"/>
  <c r="L1141" i="9"/>
  <c r="L1145" i="9"/>
  <c r="M1155" i="9"/>
  <c r="M1173" i="9"/>
  <c r="M1177" i="9"/>
  <c r="L1177" i="9"/>
  <c r="M1189" i="9"/>
  <c r="L1189" i="9"/>
  <c r="M1249" i="9"/>
  <c r="L1249" i="9"/>
  <c r="M1304" i="9"/>
  <c r="L1304" i="9"/>
  <c r="M1332" i="9"/>
  <c r="L1332" i="9"/>
  <c r="M1343" i="9"/>
  <c r="L1343" i="9"/>
  <c r="L1357" i="9"/>
  <c r="L879" i="9"/>
  <c r="L973" i="9"/>
  <c r="L1013" i="9"/>
  <c r="L1020" i="9"/>
  <c r="L1049" i="9"/>
  <c r="M1079" i="9"/>
  <c r="L1089" i="9"/>
  <c r="L1091" i="9"/>
  <c r="L1092" i="9"/>
  <c r="L1093" i="9"/>
  <c r="M1113" i="9"/>
  <c r="M1147" i="9"/>
  <c r="L1147" i="9"/>
  <c r="M1157" i="9"/>
  <c r="L1157" i="9"/>
  <c r="M1181" i="9"/>
  <c r="L1181" i="9"/>
  <c r="M1207" i="9"/>
  <c r="L1207" i="9"/>
  <c r="L1213" i="9"/>
  <c r="M1213" i="9"/>
  <c r="L1219" i="9"/>
  <c r="M1219" i="9"/>
  <c r="M1225" i="9"/>
  <c r="L1225" i="9"/>
  <c r="M1230" i="9"/>
  <c r="L1230" i="9"/>
  <c r="M1258" i="9"/>
  <c r="L1258" i="9"/>
  <c r="M1316" i="9"/>
  <c r="L1316" i="9"/>
  <c r="M1130" i="9"/>
  <c r="L1130" i="9"/>
  <c r="M1149" i="9"/>
  <c r="L1149" i="9"/>
  <c r="M1168" i="9"/>
  <c r="L1168" i="9"/>
  <c r="M1201" i="9"/>
  <c r="L1201" i="9"/>
  <c r="M1224" i="9"/>
  <c r="M1262" i="9"/>
  <c r="L1262" i="9"/>
  <c r="M1266" i="9"/>
  <c r="L1266" i="9"/>
  <c r="M1280" i="9"/>
  <c r="L1280" i="9"/>
  <c r="M1296" i="9"/>
  <c r="L1296" i="9"/>
  <c r="M1318" i="9"/>
  <c r="L1318" i="9"/>
  <c r="L1427" i="9"/>
  <c r="M1427" i="9"/>
  <c r="L1435" i="9"/>
  <c r="M1435" i="9"/>
  <c r="L1443" i="9"/>
  <c r="M1443" i="9"/>
  <c r="L1151" i="9"/>
  <c r="L1183" i="9"/>
  <c r="L1191" i="9"/>
  <c r="L1209" i="9"/>
  <c r="L1226" i="9"/>
  <c r="L1231" i="9"/>
  <c r="L1235" i="9"/>
  <c r="L1237" i="9"/>
  <c r="L1239" i="9"/>
  <c r="L1240" i="9"/>
  <c r="L1241" i="9"/>
  <c r="L1242" i="9"/>
  <c r="L1243" i="9"/>
  <c r="L1251" i="9"/>
  <c r="L1253" i="9"/>
  <c r="L1255" i="9"/>
  <c r="M1257" i="9"/>
  <c r="L1260" i="9"/>
  <c r="M1261" i="9"/>
  <c r="L1264" i="9"/>
  <c r="M1265" i="9"/>
  <c r="L1268" i="9"/>
  <c r="L1276" i="9"/>
  <c r="M1277" i="9"/>
  <c r="L1282" i="9"/>
  <c r="L1290" i="9"/>
  <c r="L1298" i="9"/>
  <c r="M1310" i="9"/>
  <c r="M1317" i="9"/>
  <c r="L1317" i="9"/>
  <c r="M1320" i="9"/>
  <c r="L1326" i="9"/>
  <c r="L1336" i="9"/>
  <c r="L1342" i="9"/>
  <c r="L1358" i="9"/>
  <c r="L1361" i="9"/>
  <c r="M1369" i="9"/>
  <c r="L1369" i="9"/>
  <c r="M1382" i="9"/>
  <c r="L1382" i="9"/>
  <c r="M1390" i="9"/>
  <c r="L1390" i="9"/>
  <c r="M1486" i="9"/>
  <c r="L1486" i="9"/>
  <c r="M1267" i="9"/>
  <c r="L1274" i="9"/>
  <c r="M1367" i="9"/>
  <c r="L1367" i="9"/>
  <c r="M1371" i="9"/>
  <c r="L1371" i="9"/>
  <c r="M1391" i="9"/>
  <c r="L1391" i="9"/>
  <c r="L1423" i="9"/>
  <c r="M1423" i="9"/>
  <c r="L1431" i="9"/>
  <c r="M1431" i="9"/>
  <c r="L1439" i="9"/>
  <c r="M1439" i="9"/>
  <c r="L1447" i="9"/>
  <c r="M1447" i="9"/>
  <c r="M1269" i="9"/>
  <c r="M1365" i="9"/>
  <c r="L1365" i="9"/>
  <c r="L1472" i="9"/>
  <c r="M1472" i="9"/>
  <c r="M1576" i="9"/>
  <c r="L1576" i="9"/>
  <c r="L1373" i="9"/>
  <c r="L1379" i="9"/>
  <c r="L1385" i="9"/>
  <c r="L1393" i="9"/>
  <c r="L1397" i="9"/>
  <c r="M1401" i="9"/>
  <c r="L1461" i="9"/>
  <c r="M1461" i="9"/>
  <c r="L1481" i="9"/>
  <c r="M1574" i="9"/>
  <c r="L1574" i="9"/>
  <c r="L1363" i="9"/>
  <c r="L1378" i="9"/>
  <c r="M1490" i="9"/>
  <c r="L1380" i="9"/>
  <c r="L1386" i="9"/>
  <c r="M1403" i="9"/>
  <c r="M1407" i="9"/>
  <c r="M1411" i="9"/>
  <c r="M1415" i="9"/>
  <c r="M1419" i="9"/>
  <c r="M1451" i="9"/>
  <c r="M1455" i="9"/>
  <c r="L1457" i="9"/>
  <c r="M1457" i="9"/>
  <c r="L1465" i="9"/>
  <c r="M1465" i="9"/>
  <c r="L1494" i="9"/>
  <c r="L1498" i="9"/>
  <c r="M1504" i="9"/>
  <c r="L1504" i="9"/>
  <c r="M1536" i="9"/>
  <c r="M1578" i="9"/>
  <c r="L1578" i="9"/>
  <c r="L1520" i="9"/>
  <c r="L1522" i="9"/>
  <c r="L1548" i="9"/>
  <c r="M1549" i="9"/>
  <c r="M1551" i="9"/>
  <c r="M1553" i="9"/>
  <c r="M1579" i="9"/>
  <c r="L1585" i="9"/>
  <c r="L1587" i="9"/>
  <c r="L1589" i="9"/>
  <c r="L1591" i="9"/>
  <c r="L1593" i="9"/>
  <c r="L1595" i="9"/>
  <c r="L1599" i="9"/>
  <c r="M1620" i="9"/>
  <c r="L1545" i="9"/>
  <c r="M1607" i="9"/>
  <c r="L1607" i="9"/>
  <c r="M1608" i="9"/>
  <c r="L1608" i="9"/>
  <c r="M1615" i="9"/>
  <c r="L1615" i="9"/>
  <c r="M1616" i="9"/>
  <c r="L1616" i="9"/>
  <c r="M1628" i="9"/>
  <c r="L1628" i="9"/>
  <c r="M1636" i="9"/>
  <c r="L1636" i="9"/>
  <c r="L1604" i="9"/>
  <c r="L1613" i="9"/>
  <c r="L1624" i="9"/>
  <c r="L1618" i="9"/>
  <c r="L1626" i="9"/>
  <c r="M5" i="9"/>
  <c r="L5" i="9"/>
  <c r="M11" i="9"/>
  <c r="L11" i="9"/>
  <c r="M15" i="9"/>
  <c r="L15" i="9"/>
  <c r="M19" i="9"/>
  <c r="L19" i="9"/>
  <c r="M21" i="9"/>
  <c r="L21" i="9"/>
  <c r="M25" i="9"/>
  <c r="L25" i="9"/>
  <c r="M27" i="9"/>
  <c r="L27" i="9"/>
  <c r="M33" i="9"/>
  <c r="L33" i="9"/>
  <c r="M37" i="9"/>
  <c r="L37" i="9"/>
  <c r="M39" i="9"/>
  <c r="L39" i="9"/>
  <c r="M43" i="9"/>
  <c r="L43" i="9"/>
  <c r="M45" i="9"/>
  <c r="L45" i="9"/>
  <c r="M47" i="9"/>
  <c r="L47" i="9"/>
  <c r="M49" i="9"/>
  <c r="L49" i="9"/>
  <c r="M51" i="9"/>
  <c r="L51" i="9"/>
  <c r="M55" i="9"/>
  <c r="L55" i="9"/>
  <c r="M57" i="9"/>
  <c r="L57" i="9"/>
  <c r="M61" i="9"/>
  <c r="L61" i="9"/>
  <c r="M65" i="9"/>
  <c r="L65" i="9"/>
  <c r="M69" i="9"/>
  <c r="L69" i="9"/>
  <c r="M73" i="9"/>
  <c r="L73" i="9"/>
  <c r="M77" i="9"/>
  <c r="L77" i="9"/>
  <c r="M81" i="9"/>
  <c r="L81" i="9"/>
  <c r="M85" i="9"/>
  <c r="L85" i="9"/>
  <c r="M89" i="9"/>
  <c r="L89" i="9"/>
  <c r="M93" i="9"/>
  <c r="L93" i="9"/>
  <c r="M97" i="9"/>
  <c r="L97" i="9"/>
  <c r="M101" i="9"/>
  <c r="L101" i="9"/>
  <c r="M105" i="9"/>
  <c r="L105" i="9"/>
  <c r="M109" i="9"/>
  <c r="L109" i="9"/>
  <c r="M113" i="9"/>
  <c r="L113" i="9"/>
  <c r="M117" i="9"/>
  <c r="L117" i="9"/>
  <c r="M121" i="9"/>
  <c r="L121" i="9"/>
  <c r="M125" i="9"/>
  <c r="L125" i="9"/>
  <c r="M129" i="9"/>
  <c r="L129" i="9"/>
  <c r="M133" i="9"/>
  <c r="L133" i="9"/>
  <c r="M137" i="9"/>
  <c r="L137" i="9"/>
  <c r="M141" i="9"/>
  <c r="L141" i="9"/>
  <c r="M145" i="9"/>
  <c r="L145" i="9"/>
  <c r="M149" i="9"/>
  <c r="L149" i="9"/>
  <c r="M153" i="9"/>
  <c r="L153" i="9"/>
  <c r="M157" i="9"/>
  <c r="L157" i="9"/>
  <c r="M2" i="9"/>
  <c r="L2" i="9"/>
  <c r="M6" i="9"/>
  <c r="L6" i="9"/>
  <c r="M8" i="9"/>
  <c r="L8" i="9"/>
  <c r="M12" i="9"/>
  <c r="L12" i="9"/>
  <c r="M16" i="9"/>
  <c r="L16" i="9"/>
  <c r="M20" i="9"/>
  <c r="L20" i="9"/>
  <c r="M22" i="9"/>
  <c r="L22" i="9"/>
  <c r="M28" i="9"/>
  <c r="L28" i="9"/>
  <c r="M30" i="9"/>
  <c r="L30" i="9"/>
  <c r="M34" i="9"/>
  <c r="L34" i="9"/>
  <c r="M38" i="9"/>
  <c r="L38" i="9"/>
  <c r="M40" i="9"/>
  <c r="L40" i="9"/>
  <c r="M46" i="9"/>
  <c r="L46" i="9"/>
  <c r="M48" i="9"/>
  <c r="L48" i="9"/>
  <c r="M52" i="9"/>
  <c r="L52" i="9"/>
  <c r="M58" i="9"/>
  <c r="L58" i="9"/>
  <c r="M62" i="9"/>
  <c r="L62" i="9"/>
  <c r="M66" i="9"/>
  <c r="L66" i="9"/>
  <c r="M70" i="9"/>
  <c r="L70" i="9"/>
  <c r="M74" i="9"/>
  <c r="L74" i="9"/>
  <c r="M78" i="9"/>
  <c r="L78" i="9"/>
  <c r="M82" i="9"/>
  <c r="L82" i="9"/>
  <c r="M86" i="9"/>
  <c r="L86" i="9"/>
  <c r="M90" i="9"/>
  <c r="L90" i="9"/>
  <c r="M94" i="9"/>
  <c r="L94" i="9"/>
  <c r="M98" i="9"/>
  <c r="L98" i="9"/>
  <c r="M102" i="9"/>
  <c r="L102" i="9"/>
  <c r="M106" i="9"/>
  <c r="L106" i="9"/>
  <c r="M110" i="9"/>
  <c r="L110" i="9"/>
  <c r="M114" i="9"/>
  <c r="L114" i="9"/>
  <c r="M118" i="9"/>
  <c r="L118" i="9"/>
  <c r="M122" i="9"/>
  <c r="L122" i="9"/>
  <c r="M126" i="9"/>
  <c r="L126" i="9"/>
  <c r="M130" i="9"/>
  <c r="L130" i="9"/>
  <c r="M134" i="9"/>
  <c r="L134" i="9"/>
  <c r="M138" i="9"/>
  <c r="L138" i="9"/>
  <c r="M142" i="9"/>
  <c r="L142" i="9"/>
  <c r="M146" i="9"/>
  <c r="L146" i="9"/>
  <c r="M150" i="9"/>
  <c r="L150" i="9"/>
  <c r="M154" i="9"/>
  <c r="L154" i="9"/>
  <c r="M158" i="9"/>
  <c r="L158" i="9"/>
  <c r="M3" i="9"/>
  <c r="L3" i="9"/>
  <c r="M7" i="9"/>
  <c r="L7" i="9"/>
  <c r="M9" i="9"/>
  <c r="L9" i="9"/>
  <c r="M13" i="9"/>
  <c r="L13" i="9"/>
  <c r="M17" i="9"/>
  <c r="L17" i="9"/>
  <c r="M23" i="9"/>
  <c r="L23" i="9"/>
  <c r="M29" i="9"/>
  <c r="L29" i="9"/>
  <c r="M31" i="9"/>
  <c r="L31" i="9"/>
  <c r="M35" i="9"/>
  <c r="L35" i="9"/>
  <c r="M41" i="9"/>
  <c r="L41" i="9"/>
  <c r="M53" i="9"/>
  <c r="L53" i="9"/>
  <c r="M59" i="9"/>
  <c r="L59" i="9"/>
  <c r="M63" i="9"/>
  <c r="L63" i="9"/>
  <c r="M67" i="9"/>
  <c r="L67" i="9"/>
  <c r="M71" i="9"/>
  <c r="L71" i="9"/>
  <c r="M75" i="9"/>
  <c r="L75" i="9"/>
  <c r="M79" i="9"/>
  <c r="L79" i="9"/>
  <c r="M83" i="9"/>
  <c r="L83" i="9"/>
  <c r="M87" i="9"/>
  <c r="L87" i="9"/>
  <c r="M91" i="9"/>
  <c r="L91" i="9"/>
  <c r="M95" i="9"/>
  <c r="L95" i="9"/>
  <c r="M99" i="9"/>
  <c r="L99" i="9"/>
  <c r="M103" i="9"/>
  <c r="L103" i="9"/>
  <c r="M107" i="9"/>
  <c r="L107" i="9"/>
  <c r="M111" i="9"/>
  <c r="L111" i="9"/>
  <c r="M115" i="9"/>
  <c r="L115" i="9"/>
  <c r="M119" i="9"/>
  <c r="L119" i="9"/>
  <c r="M123" i="9"/>
  <c r="L123" i="9"/>
  <c r="M127" i="9"/>
  <c r="L127" i="9"/>
  <c r="M131" i="9"/>
  <c r="L131" i="9"/>
  <c r="M135" i="9"/>
  <c r="L135" i="9"/>
  <c r="M139" i="9"/>
  <c r="L139" i="9"/>
  <c r="M143" i="9"/>
  <c r="L143" i="9"/>
  <c r="M147" i="9"/>
  <c r="L147" i="9"/>
  <c r="M151" i="9"/>
  <c r="L151" i="9"/>
  <c r="M155" i="9"/>
  <c r="L155" i="9"/>
  <c r="M4" i="9"/>
  <c r="L4" i="9"/>
  <c r="M10" i="9"/>
  <c r="L10" i="9"/>
  <c r="M14" i="9"/>
  <c r="L14" i="9"/>
  <c r="M18" i="9"/>
  <c r="L18" i="9"/>
  <c r="M24" i="9"/>
  <c r="L24" i="9"/>
  <c r="M26" i="9"/>
  <c r="L26" i="9"/>
  <c r="M32" i="9"/>
  <c r="L32" i="9"/>
  <c r="M36" i="9"/>
  <c r="L36" i="9"/>
  <c r="M42" i="9"/>
  <c r="L42" i="9"/>
  <c r="M44" i="9"/>
  <c r="L44" i="9"/>
  <c r="M50" i="9"/>
  <c r="L50" i="9"/>
  <c r="M54" i="9"/>
  <c r="L54" i="9"/>
  <c r="M56" i="9"/>
  <c r="L56" i="9"/>
  <c r="M60" i="9"/>
  <c r="L60" i="9"/>
  <c r="M64" i="9"/>
  <c r="L64" i="9"/>
  <c r="M68" i="9"/>
  <c r="L68" i="9"/>
  <c r="M72" i="9"/>
  <c r="L72" i="9"/>
  <c r="M76" i="9"/>
  <c r="L76" i="9"/>
  <c r="M80" i="9"/>
  <c r="L80" i="9"/>
  <c r="M84" i="9"/>
  <c r="L84" i="9"/>
  <c r="M88" i="9"/>
  <c r="L88" i="9"/>
  <c r="M92" i="9"/>
  <c r="L92" i="9"/>
  <c r="M96" i="9"/>
  <c r="L96" i="9"/>
  <c r="M100" i="9"/>
  <c r="L100" i="9"/>
  <c r="M104" i="9"/>
  <c r="L104" i="9"/>
  <c r="M108" i="9"/>
  <c r="L108" i="9"/>
  <c r="M112" i="9"/>
  <c r="L112" i="9"/>
  <c r="M116" i="9"/>
  <c r="L116" i="9"/>
  <c r="M120" i="9"/>
  <c r="L120" i="9"/>
  <c r="M124" i="9"/>
  <c r="L124" i="9"/>
  <c r="M128" i="9"/>
  <c r="L128" i="9"/>
  <c r="M132" i="9"/>
  <c r="L132" i="9"/>
  <c r="M136" i="9"/>
  <c r="L136" i="9"/>
  <c r="M140" i="9"/>
  <c r="L140" i="9"/>
  <c r="M144" i="9"/>
  <c r="L144" i="9"/>
  <c r="M148" i="9"/>
  <c r="L148" i="9"/>
  <c r="M152" i="9"/>
  <c r="L152" i="9"/>
  <c r="M156" i="9"/>
  <c r="L156" i="9"/>
  <c r="M590" i="9"/>
  <c r="L590" i="9"/>
  <c r="M954" i="9"/>
  <c r="L954" i="9"/>
  <c r="M968" i="9"/>
  <c r="L968" i="9"/>
  <c r="M972" i="9"/>
  <c r="L972" i="9"/>
  <c r="M1658" i="9"/>
  <c r="L1658" i="9"/>
  <c r="L578" i="9"/>
  <c r="L580" i="9"/>
  <c r="L582" i="9"/>
  <c r="L584" i="9"/>
  <c r="L586" i="9"/>
  <c r="L588" i="9"/>
  <c r="L630" i="9"/>
  <c r="L632" i="9"/>
  <c r="L634" i="9"/>
  <c r="L640" i="9"/>
  <c r="M642" i="9"/>
  <c r="L642" i="9"/>
  <c r="M698" i="9"/>
  <c r="L698" i="9"/>
  <c r="M744" i="9"/>
  <c r="L744" i="9"/>
  <c r="M768" i="9"/>
  <c r="L768" i="9"/>
  <c r="M902" i="9"/>
  <c r="L902" i="9"/>
  <c r="L602" i="9"/>
  <c r="L604" i="9"/>
  <c r="L606" i="9"/>
  <c r="M616" i="9"/>
  <c r="L616" i="9"/>
  <c r="L674" i="9"/>
  <c r="M676" i="9"/>
  <c r="L676" i="9"/>
  <c r="M738" i="9"/>
  <c r="L738" i="9"/>
  <c r="M748" i="9"/>
  <c r="L748" i="9"/>
  <c r="M762" i="9"/>
  <c r="L762" i="9"/>
  <c r="M782" i="9"/>
  <c r="L782" i="9"/>
  <c r="M990" i="9"/>
  <c r="L990" i="9"/>
  <c r="M752" i="9"/>
  <c r="L752" i="9"/>
  <c r="M772" i="9"/>
  <c r="L772" i="9"/>
  <c r="M906" i="9"/>
  <c r="L906" i="9"/>
  <c r="M958" i="9"/>
  <c r="L958" i="9"/>
  <c r="L592" i="9"/>
  <c r="L644" i="9"/>
  <c r="L678" i="9"/>
  <c r="L680" i="9"/>
  <c r="L700" i="9"/>
  <c r="M736" i="9"/>
  <c r="L736" i="9"/>
  <c r="M756" i="9"/>
  <c r="L756" i="9"/>
  <c r="M760" i="9"/>
  <c r="L760" i="9"/>
  <c r="M776" i="9"/>
  <c r="L776" i="9"/>
  <c r="M786" i="9"/>
  <c r="L786" i="9"/>
  <c r="M790" i="9"/>
  <c r="L790" i="9"/>
  <c r="L904" i="9"/>
  <c r="L960" i="9"/>
  <c r="M964" i="9"/>
  <c r="L964" i="9"/>
  <c r="M976" i="9"/>
  <c r="L976" i="9"/>
  <c r="M980" i="9"/>
  <c r="L980" i="9"/>
  <c r="M1074" i="9"/>
  <c r="L1074" i="9"/>
  <c r="M1134" i="9"/>
  <c r="L1134" i="9"/>
  <c r="L566" i="9"/>
  <c r="L568" i="9"/>
  <c r="L570" i="9"/>
  <c r="L620" i="9"/>
  <c r="L648" i="9"/>
  <c r="L650" i="9"/>
  <c r="L652" i="9"/>
  <c r="L654" i="9"/>
  <c r="L656" i="9"/>
  <c r="L684" i="9"/>
  <c r="L686" i="9"/>
  <c r="L688" i="9"/>
  <c r="L690" i="9"/>
  <c r="L704" i="9"/>
  <c r="L706" i="9"/>
  <c r="L708" i="9"/>
  <c r="L710" i="9"/>
  <c r="L712" i="9"/>
  <c r="L714" i="9"/>
  <c r="L716" i="9"/>
  <c r="M742" i="9"/>
  <c r="L742" i="9"/>
  <c r="M746" i="9"/>
  <c r="L746" i="9"/>
  <c r="M750" i="9"/>
  <c r="L750" i="9"/>
  <c r="M766" i="9"/>
  <c r="L766" i="9"/>
  <c r="M770" i="9"/>
  <c r="L770" i="9"/>
  <c r="M774" i="9"/>
  <c r="L774" i="9"/>
  <c r="M780" i="9"/>
  <c r="L780" i="9"/>
  <c r="M784" i="9"/>
  <c r="L784" i="9"/>
  <c r="M794" i="9"/>
  <c r="L794" i="9"/>
  <c r="M796" i="9"/>
  <c r="L796" i="9"/>
  <c r="M998" i="9"/>
  <c r="L998" i="9"/>
  <c r="M1094" i="9"/>
  <c r="L1094" i="9"/>
  <c r="L572" i="9"/>
  <c r="L574" i="9"/>
  <c r="L596" i="9"/>
  <c r="L598" i="9"/>
  <c r="L624" i="9"/>
  <c r="L660" i="9"/>
  <c r="L662" i="9"/>
  <c r="L664" i="9"/>
  <c r="L666" i="9"/>
  <c r="L718" i="9"/>
  <c r="L720" i="9"/>
  <c r="L722" i="9"/>
  <c r="L724" i="9"/>
  <c r="L726" i="9"/>
  <c r="L728" i="9"/>
  <c r="L730" i="9"/>
  <c r="L732" i="9"/>
  <c r="M734" i="9"/>
  <c r="L734" i="9"/>
  <c r="M740" i="9"/>
  <c r="L740" i="9"/>
  <c r="M754" i="9"/>
  <c r="L754" i="9"/>
  <c r="M758" i="9"/>
  <c r="L758" i="9"/>
  <c r="M764" i="9"/>
  <c r="L764" i="9"/>
  <c r="M778" i="9"/>
  <c r="L778" i="9"/>
  <c r="M788" i="9"/>
  <c r="L788" i="9"/>
  <c r="M792" i="9"/>
  <c r="L792" i="9"/>
  <c r="M908" i="9"/>
  <c r="L908" i="9"/>
  <c r="M1070" i="9"/>
  <c r="L1070" i="9"/>
  <c r="M1218" i="9"/>
  <c r="L1218" i="9"/>
  <c r="M1142" i="9"/>
  <c r="L1142" i="9"/>
  <c r="M1150" i="9"/>
  <c r="L1150" i="9"/>
  <c r="M1158" i="9"/>
  <c r="L1158" i="9"/>
  <c r="M1166" i="9"/>
  <c r="L1166" i="9"/>
  <c r="M1198" i="9"/>
  <c r="L1198" i="9"/>
  <c r="M1210" i="9"/>
  <c r="L1210" i="9"/>
  <c r="L798" i="9"/>
  <c r="L800" i="9"/>
  <c r="L802" i="9"/>
  <c r="L804" i="9"/>
  <c r="L806" i="9"/>
  <c r="L808" i="9"/>
  <c r="L810" i="9"/>
  <c r="L812" i="9"/>
  <c r="L814" i="9"/>
  <c r="L816" i="9"/>
  <c r="L818" i="9"/>
  <c r="L820" i="9"/>
  <c r="L822" i="9"/>
  <c r="L824" i="9"/>
  <c r="L826" i="9"/>
  <c r="L828" i="9"/>
  <c r="L830" i="9"/>
  <c r="L832" i="9"/>
  <c r="L834" i="9"/>
  <c r="L836" i="9"/>
  <c r="L838" i="9"/>
  <c r="L840" i="9"/>
  <c r="L842" i="9"/>
  <c r="L844" i="9"/>
  <c r="L846" i="9"/>
  <c r="L848" i="9"/>
  <c r="L850" i="9"/>
  <c r="L852" i="9"/>
  <c r="L854" i="9"/>
  <c r="L856" i="9"/>
  <c r="L858" i="9"/>
  <c r="L860" i="9"/>
  <c r="L862" i="9"/>
  <c r="L864" i="9"/>
  <c r="L866" i="9"/>
  <c r="L868" i="9"/>
  <c r="L870" i="9"/>
  <c r="L872" i="9"/>
  <c r="L874" i="9"/>
  <c r="L876" i="9"/>
  <c r="L878" i="9"/>
  <c r="L880" i="9"/>
  <c r="L882" i="9"/>
  <c r="L884" i="9"/>
  <c r="L886" i="9"/>
  <c r="L888" i="9"/>
  <c r="L910" i="9"/>
  <c r="L912" i="9"/>
  <c r="L914" i="9"/>
  <c r="L916" i="9"/>
  <c r="L918" i="9"/>
  <c r="L920" i="9"/>
  <c r="L922" i="9"/>
  <c r="L924" i="9"/>
  <c r="L926" i="9"/>
  <c r="L928" i="9"/>
  <c r="L930" i="9"/>
  <c r="L932" i="9"/>
  <c r="L934" i="9"/>
  <c r="L936" i="9"/>
  <c r="L1000" i="9"/>
  <c r="M1002" i="9"/>
  <c r="L1002" i="9"/>
  <c r="L1022" i="9"/>
  <c r="M1048" i="9"/>
  <c r="L1048" i="9"/>
  <c r="M1096" i="9"/>
  <c r="L1096" i="9"/>
  <c r="M1138" i="9"/>
  <c r="L1138" i="9"/>
  <c r="M1146" i="9"/>
  <c r="L1146" i="9"/>
  <c r="M1190" i="9"/>
  <c r="L1190" i="9"/>
  <c r="M1222" i="9"/>
  <c r="L1222" i="9"/>
  <c r="L892" i="9"/>
  <c r="L894" i="9"/>
  <c r="L938" i="9"/>
  <c r="L940" i="9"/>
  <c r="L942" i="9"/>
  <c r="L944" i="9"/>
  <c r="M1026" i="9"/>
  <c r="L1026" i="9"/>
  <c r="L1068" i="9"/>
  <c r="L1072" i="9"/>
  <c r="L1084" i="9"/>
  <c r="L1088" i="9"/>
  <c r="M1122" i="9"/>
  <c r="L1122" i="9"/>
  <c r="M1126" i="9"/>
  <c r="L1126" i="9"/>
  <c r="M1154" i="9"/>
  <c r="L1154" i="9"/>
  <c r="M1174" i="9"/>
  <c r="L1174" i="9"/>
  <c r="M1220" i="9"/>
  <c r="L1220" i="9"/>
  <c r="L982" i="9"/>
  <c r="L984" i="9"/>
  <c r="L1004" i="9"/>
  <c r="L1006" i="9"/>
  <c r="L1050" i="9"/>
  <c r="L1098" i="9"/>
  <c r="L1100" i="9"/>
  <c r="L1162" i="9"/>
  <c r="M1176" i="9"/>
  <c r="L1176" i="9"/>
  <c r="M1180" i="9"/>
  <c r="L1180" i="9"/>
  <c r="M1192" i="9"/>
  <c r="L1192" i="9"/>
  <c r="M1200" i="9"/>
  <c r="L1200" i="9"/>
  <c r="M1204" i="9"/>
  <c r="L1204" i="9"/>
  <c r="L1010" i="9"/>
  <c r="L1012" i="9"/>
  <c r="L1014" i="9"/>
  <c r="L1016" i="9"/>
  <c r="L1030" i="9"/>
  <c r="L1032" i="9"/>
  <c r="L1034" i="9"/>
  <c r="L1036" i="9"/>
  <c r="L1038" i="9"/>
  <c r="L1040" i="9"/>
  <c r="L1054" i="9"/>
  <c r="L1056" i="9"/>
  <c r="L1058" i="9"/>
  <c r="L1060" i="9"/>
  <c r="L1062" i="9"/>
  <c r="L1064" i="9"/>
  <c r="L1104" i="9"/>
  <c r="L1106" i="9"/>
  <c r="L1108" i="9"/>
  <c r="L1110" i="9"/>
  <c r="L1112" i="9"/>
  <c r="L1160" i="9"/>
  <c r="M1170" i="9"/>
  <c r="L1170" i="9"/>
  <c r="M1178" i="9"/>
  <c r="L1178" i="9"/>
  <c r="M1182" i="9"/>
  <c r="L1182" i="9"/>
  <c r="M1186" i="9"/>
  <c r="L1186" i="9"/>
  <c r="M1194" i="9"/>
  <c r="L1194" i="9"/>
  <c r="M1202" i="9"/>
  <c r="L1202" i="9"/>
  <c r="M1206" i="9"/>
  <c r="L1206" i="9"/>
  <c r="M1325" i="9"/>
  <c r="L1325" i="9"/>
  <c r="L1116" i="9"/>
  <c r="L1118" i="9"/>
  <c r="M1172" i="9"/>
  <c r="L1172" i="9"/>
  <c r="M1184" i="9"/>
  <c r="L1184" i="9"/>
  <c r="M1188" i="9"/>
  <c r="L1188" i="9"/>
  <c r="M1196" i="9"/>
  <c r="L1196" i="9"/>
  <c r="M1208" i="9"/>
  <c r="L1208" i="9"/>
  <c r="M1212" i="9"/>
  <c r="L1212" i="9"/>
  <c r="M1214" i="9"/>
  <c r="L1214" i="9"/>
  <c r="M1216" i="9"/>
  <c r="L1216" i="9"/>
  <c r="M1345" i="9"/>
  <c r="L1345" i="9"/>
  <c r="M1293" i="9"/>
  <c r="L1293" i="9"/>
  <c r="L1323" i="9"/>
  <c r="L1295" i="9"/>
  <c r="L1297" i="9"/>
  <c r="L1299" i="9"/>
  <c r="L1301" i="9"/>
  <c r="L1303" i="9"/>
  <c r="L1305" i="9"/>
  <c r="L1347" i="9"/>
  <c r="M1483" i="9"/>
  <c r="L1483" i="9"/>
  <c r="L1271" i="9"/>
  <c r="L1273" i="9"/>
  <c r="L1275" i="9"/>
  <c r="L1279" i="9"/>
  <c r="L1281" i="9"/>
  <c r="L1283" i="9"/>
  <c r="L1285" i="9"/>
  <c r="L1287" i="9"/>
  <c r="L1307" i="9"/>
  <c r="L1327" i="9"/>
  <c r="L1329" i="9"/>
  <c r="L1331" i="9"/>
  <c r="L1333" i="9"/>
  <c r="L1349" i="9"/>
  <c r="L1351" i="9"/>
  <c r="L1353" i="9"/>
  <c r="L1355" i="9"/>
  <c r="L1359" i="9"/>
  <c r="M1372" i="9"/>
  <c r="L1372" i="9"/>
  <c r="L1430" i="9"/>
  <c r="M1430" i="9"/>
  <c r="L1311" i="9"/>
  <c r="L1313" i="9"/>
  <c r="L1315" i="9"/>
  <c r="L1337" i="9"/>
  <c r="L1339" i="9"/>
  <c r="L1450" i="9"/>
  <c r="M1450" i="9"/>
  <c r="L1374" i="9"/>
  <c r="L1422" i="9"/>
  <c r="M1422" i="9"/>
  <c r="L1434" i="9"/>
  <c r="M1434" i="9"/>
  <c r="M1505" i="9"/>
  <c r="L1505" i="9"/>
  <c r="M1533" i="9"/>
  <c r="L1533" i="9"/>
  <c r="L1416" i="9"/>
  <c r="M1416" i="9"/>
  <c r="M1497" i="9"/>
  <c r="L1497" i="9"/>
  <c r="L1408" i="9"/>
  <c r="M1408" i="9"/>
  <c r="L1466" i="9"/>
  <c r="M1466" i="9"/>
  <c r="M1517" i="9"/>
  <c r="L1517" i="9"/>
  <c r="L1400" i="9"/>
  <c r="M1400" i="9"/>
  <c r="L1402" i="9"/>
  <c r="M1402" i="9"/>
  <c r="L1410" i="9"/>
  <c r="M1410" i="9"/>
  <c r="L1418" i="9"/>
  <c r="M1418" i="9"/>
  <c r="L1424" i="9"/>
  <c r="M1424" i="9"/>
  <c r="L1446" i="9"/>
  <c r="M1446" i="9"/>
  <c r="L1462" i="9"/>
  <c r="M1462" i="9"/>
  <c r="L1398" i="9"/>
  <c r="L1404" i="9"/>
  <c r="M1404" i="9"/>
  <c r="L1412" i="9"/>
  <c r="M1412" i="9"/>
  <c r="L1420" i="9"/>
  <c r="M1420" i="9"/>
  <c r="L1426" i="9"/>
  <c r="M1426" i="9"/>
  <c r="L1442" i="9"/>
  <c r="M1442" i="9"/>
  <c r="L1458" i="9"/>
  <c r="M1458" i="9"/>
  <c r="M1521" i="9"/>
  <c r="L1521" i="9"/>
  <c r="L1406" i="9"/>
  <c r="M1406" i="9"/>
  <c r="L1414" i="9"/>
  <c r="M1414" i="9"/>
  <c r="L1428" i="9"/>
  <c r="M1428" i="9"/>
  <c r="L1438" i="9"/>
  <c r="M1438" i="9"/>
  <c r="L1454" i="9"/>
  <c r="M1454" i="9"/>
  <c r="M1501" i="9"/>
  <c r="L1501" i="9"/>
  <c r="M1537" i="9"/>
  <c r="L1537" i="9"/>
  <c r="M1487" i="9"/>
  <c r="L1487" i="9"/>
  <c r="M1491" i="9"/>
  <c r="L1491" i="9"/>
  <c r="M1499" i="9"/>
  <c r="L1499" i="9"/>
  <c r="M1507" i="9"/>
  <c r="L1507" i="9"/>
  <c r="M1515" i="9"/>
  <c r="L1515" i="9"/>
  <c r="M1523" i="9"/>
  <c r="L1523" i="9"/>
  <c r="M1531" i="9"/>
  <c r="L1531" i="9"/>
  <c r="M1535" i="9"/>
  <c r="L1535" i="9"/>
  <c r="M1485" i="9"/>
  <c r="L1485" i="9"/>
  <c r="M1493" i="9"/>
  <c r="L1493" i="9"/>
  <c r="M1509" i="9"/>
  <c r="L1509" i="9"/>
  <c r="M1513" i="9"/>
  <c r="L1513" i="9"/>
  <c r="M1525" i="9"/>
  <c r="L1525" i="9"/>
  <c r="M1529" i="9"/>
  <c r="L1529" i="9"/>
  <c r="M1432" i="9"/>
  <c r="M1436" i="9"/>
  <c r="M1440" i="9"/>
  <c r="M1444" i="9"/>
  <c r="M1448" i="9"/>
  <c r="M1452" i="9"/>
  <c r="M1456" i="9"/>
  <c r="M1460" i="9"/>
  <c r="M1464" i="9"/>
  <c r="M1468" i="9"/>
  <c r="L1469" i="9"/>
  <c r="L1471" i="9"/>
  <c r="L1473" i="9"/>
  <c r="L1475" i="9"/>
  <c r="L1477" i="9"/>
  <c r="L1479" i="9"/>
  <c r="M1489" i="9"/>
  <c r="L1489" i="9"/>
  <c r="M1495" i="9"/>
  <c r="L1495" i="9"/>
  <c r="M1503" i="9"/>
  <c r="L1503" i="9"/>
  <c r="M1511" i="9"/>
  <c r="L1511" i="9"/>
  <c r="M1519" i="9"/>
  <c r="L1519" i="9"/>
  <c r="M1527" i="9"/>
  <c r="L1527" i="9"/>
  <c r="M1625" i="9"/>
  <c r="L1625" i="9"/>
  <c r="L1629" i="9"/>
  <c r="L1633" i="9"/>
  <c r="L1617" i="9"/>
  <c r="L1621" i="9"/>
  <c r="M1654" i="9"/>
  <c r="L1654" i="9"/>
  <c r="M1655" i="9"/>
  <c r="L1655" i="9"/>
  <c r="L1637" i="9"/>
  <c r="L1638" i="9"/>
  <c r="L1639" i="9"/>
  <c r="L1640" i="9"/>
  <c r="L1641" i="9"/>
  <c r="L1642" i="9"/>
  <c r="L1643" i="9"/>
  <c r="L1644" i="9"/>
  <c r="L1645" i="9"/>
  <c r="L1646" i="9"/>
  <c r="L1647" i="9"/>
  <c r="L1648" i="9"/>
  <c r="L1649" i="9"/>
  <c r="L1650" i="9"/>
  <c r="L1651" i="9"/>
  <c r="M1652" i="9"/>
  <c r="L1652" i="9"/>
  <c r="M1656" i="9"/>
  <c r="L1656" i="9"/>
  <c r="M1653" i="9"/>
  <c r="L1653" i="9"/>
  <c r="M1657" i="9"/>
  <c r="L1657" i="9"/>
  <c r="H1651" i="1"/>
  <c r="H1647" i="1"/>
  <c r="H1639" i="1"/>
  <c r="H1631" i="1"/>
  <c r="H1627" i="1"/>
  <c r="H1619" i="1"/>
  <c r="H1595" i="1"/>
  <c r="H1579" i="1"/>
  <c r="H1571" i="1"/>
  <c r="H1547" i="1"/>
  <c r="H1543" i="1"/>
  <c r="H1531" i="1"/>
  <c r="H1503" i="1"/>
  <c r="H1483" i="1"/>
  <c r="H1427" i="1"/>
  <c r="H1423" i="1"/>
  <c r="H1403" i="1"/>
  <c r="H1359" i="1"/>
  <c r="H1327" i="1"/>
  <c r="H1307" i="1"/>
  <c r="H1303" i="1"/>
  <c r="H1287" i="1"/>
  <c r="H1283" i="1"/>
  <c r="H1271" i="1"/>
  <c r="H1251" i="1"/>
  <c r="H1239" i="1"/>
  <c r="H1235" i="1"/>
  <c r="H1642" i="1"/>
  <c r="H1618" i="1"/>
  <c r="H1602" i="1"/>
  <c r="H1574" i="1"/>
  <c r="H1542" i="1"/>
  <c r="H1538" i="1"/>
  <c r="H1530" i="1"/>
  <c r="H1498" i="1"/>
  <c r="H1422" i="1"/>
  <c r="H1390" i="1"/>
  <c r="H1382" i="1"/>
  <c r="H1378" i="1"/>
  <c r="H1362" i="1"/>
  <c r="H1298" i="1"/>
  <c r="H1286" i="1"/>
  <c r="H1278" i="1"/>
  <c r="H1266" i="1"/>
  <c r="H1254" i="1"/>
  <c r="H1246" i="1"/>
  <c r="H1242" i="1"/>
  <c r="H1230" i="1"/>
  <c r="H1222" i="1"/>
  <c r="H1633" i="1"/>
  <c r="H1621" i="1"/>
  <c r="H1605" i="1"/>
  <c r="H1585" i="1"/>
  <c r="H1573" i="1"/>
  <c r="H1545" i="1"/>
  <c r="H1537" i="1"/>
  <c r="H1505" i="1"/>
  <c r="H1501" i="1"/>
  <c r="H1497" i="1"/>
  <c r="H1481" i="1"/>
  <c r="H1445" i="1"/>
  <c r="H1425" i="1"/>
  <c r="H1421" i="1"/>
  <c r="H1409" i="1"/>
  <c r="H1373" i="1"/>
  <c r="H1333" i="1"/>
  <c r="H1329" i="1"/>
  <c r="H1317" i="1"/>
  <c r="H1313" i="1"/>
  <c r="H1293" i="1"/>
  <c r="H1285" i="1"/>
  <c r="H1281" i="1"/>
  <c r="H1277" i="1"/>
  <c r="H1245" i="1"/>
  <c r="H1205" i="1"/>
  <c r="J1153" i="1"/>
  <c r="H1149" i="1"/>
  <c r="H1145" i="1"/>
  <c r="H1141" i="1"/>
  <c r="H1133" i="1"/>
  <c r="H1129" i="1"/>
  <c r="H1105" i="1"/>
  <c r="I1077" i="1"/>
  <c r="I1057" i="1"/>
  <c r="H1652" i="1"/>
  <c r="H1616" i="1"/>
  <c r="H1596" i="1"/>
  <c r="H1592" i="1"/>
  <c r="H1576" i="1"/>
  <c r="H1544" i="1"/>
  <c r="H1540" i="1"/>
  <c r="H1520" i="1"/>
  <c r="H1500" i="1"/>
  <c r="H1472" i="1"/>
  <c r="H1416" i="1"/>
  <c r="H1412" i="1"/>
  <c r="I1312" i="1"/>
  <c r="I1284" i="1"/>
  <c r="I1280" i="1"/>
  <c r="I1268" i="1"/>
  <c r="I1260" i="1"/>
  <c r="I1248" i="1"/>
  <c r="I1240" i="1"/>
  <c r="I1236" i="1"/>
  <c r="J1232" i="1"/>
  <c r="I1204" i="1"/>
  <c r="I1192" i="1"/>
  <c r="I1168" i="1"/>
  <c r="I1164" i="1"/>
  <c r="I1160" i="1"/>
  <c r="I1144" i="1"/>
  <c r="I1140" i="1"/>
  <c r="I1132" i="1"/>
  <c r="H1219" i="1"/>
  <c r="H1203" i="1"/>
  <c r="H1175" i="1"/>
  <c r="H1171" i="1"/>
  <c r="H1151" i="1"/>
  <c r="H1143" i="1"/>
  <c r="H1123" i="1"/>
  <c r="H1091" i="1"/>
  <c r="H1083" i="1"/>
  <c r="H1067" i="1"/>
  <c r="H1031" i="1"/>
  <c r="H1027" i="1"/>
  <c r="H1011" i="1"/>
  <c r="H1003" i="1"/>
  <c r="H995" i="1"/>
  <c r="H991" i="1"/>
  <c r="H959" i="1"/>
  <c r="H923" i="1"/>
  <c r="H915" i="1"/>
  <c r="H907" i="1"/>
  <c r="H887" i="1"/>
  <c r="H867" i="1"/>
  <c r="H859" i="1"/>
  <c r="I855" i="1"/>
  <c r="H847" i="1"/>
  <c r="H835" i="1"/>
  <c r="H767" i="1"/>
  <c r="H759" i="1"/>
  <c r="H739" i="1"/>
  <c r="I467" i="1"/>
  <c r="I451" i="1"/>
  <c r="I427" i="1"/>
  <c r="H1206" i="1"/>
  <c r="H1202" i="1"/>
  <c r="H1198" i="1"/>
  <c r="H1170" i="1"/>
  <c r="H1154" i="1"/>
  <c r="H1138" i="1"/>
  <c r="H1122" i="1"/>
  <c r="H1098" i="1"/>
  <c r="H1082" i="1"/>
  <c r="H1078" i="1"/>
  <c r="H1066" i="1"/>
  <c r="H990" i="1"/>
  <c r="H962" i="1"/>
  <c r="H958" i="1"/>
  <c r="H930" i="1"/>
  <c r="H926" i="1"/>
  <c r="H914" i="1"/>
  <c r="H882" i="1"/>
  <c r="H878" i="1"/>
  <c r="H874" i="1"/>
  <c r="H866" i="1"/>
  <c r="H862" i="1"/>
  <c r="H798" i="1"/>
  <c r="J762" i="1"/>
  <c r="H722" i="1"/>
  <c r="I622" i="1"/>
  <c r="I606" i="1"/>
  <c r="I598" i="1"/>
  <c r="I590" i="1"/>
  <c r="I566" i="1"/>
  <c r="I542" i="1"/>
  <c r="I478" i="1"/>
  <c r="I470" i="1"/>
  <c r="I450" i="1"/>
  <c r="I438" i="1"/>
  <c r="J406" i="1"/>
  <c r="J394" i="1"/>
  <c r="I386" i="1"/>
  <c r="I382" i="1"/>
  <c r="I1045" i="1"/>
  <c r="I1025" i="1"/>
  <c r="I993" i="1"/>
  <c r="I937" i="1"/>
  <c r="I869" i="1"/>
  <c r="I853" i="1"/>
  <c r="I781" i="1"/>
  <c r="I733" i="1"/>
  <c r="I717" i="1"/>
  <c r="I693" i="1"/>
  <c r="I669" i="1"/>
  <c r="I661" i="1"/>
  <c r="I653" i="1"/>
  <c r="I637" i="1"/>
  <c r="I629" i="1"/>
  <c r="I577" i="1"/>
  <c r="J565" i="1"/>
  <c r="I501" i="1"/>
  <c r="I489" i="1"/>
  <c r="I477" i="1"/>
  <c r="I413" i="1"/>
  <c r="I393" i="1"/>
  <c r="I381" i="1"/>
  <c r="I1080" i="1"/>
  <c r="I1076" i="1"/>
  <c r="I1068" i="1"/>
  <c r="I1052" i="1"/>
  <c r="I1048" i="1"/>
  <c r="I1040" i="1"/>
  <c r="J984" i="1"/>
  <c r="I964" i="1"/>
  <c r="I960" i="1"/>
  <c r="I956" i="1"/>
  <c r="I952" i="1"/>
  <c r="I912" i="1"/>
  <c r="I908" i="1"/>
  <c r="I896" i="1"/>
  <c r="I872" i="1"/>
  <c r="I868" i="1"/>
  <c r="I856" i="1"/>
  <c r="I844" i="1"/>
  <c r="I836" i="1"/>
  <c r="J812" i="1"/>
  <c r="I796" i="1"/>
  <c r="I776" i="1"/>
  <c r="J768" i="1"/>
  <c r="I760" i="1"/>
  <c r="I736" i="1"/>
  <c r="I708" i="1"/>
  <c r="I692" i="1"/>
  <c r="J684" i="1"/>
  <c r="J676" i="1"/>
  <c r="I660" i="1"/>
  <c r="I636" i="1"/>
  <c r="I620" i="1"/>
  <c r="I612" i="1"/>
  <c r="J604" i="1"/>
  <c r="I596" i="1"/>
  <c r="I588" i="1"/>
  <c r="I576" i="1"/>
  <c r="I572" i="1"/>
  <c r="I552" i="1"/>
  <c r="I524" i="1"/>
  <c r="J488" i="1"/>
  <c r="I468" i="1"/>
  <c r="I432" i="1"/>
  <c r="I408" i="1"/>
  <c r="I369" i="1"/>
  <c r="I285" i="1"/>
  <c r="I277" i="1"/>
  <c r="I253" i="1"/>
  <c r="I249" i="1"/>
  <c r="I241" i="1"/>
  <c r="I233" i="1"/>
  <c r="I221" i="1"/>
  <c r="I209" i="1"/>
  <c r="I157" i="1"/>
  <c r="I121" i="1"/>
  <c r="J85" i="1"/>
  <c r="I49" i="1"/>
  <c r="I29" i="1"/>
  <c r="I21" i="1"/>
  <c r="I376" i="1"/>
  <c r="I364" i="1"/>
  <c r="I360" i="1"/>
  <c r="I356" i="1"/>
  <c r="I348" i="1"/>
  <c r="J344" i="1"/>
  <c r="J328" i="1"/>
  <c r="J316" i="1"/>
  <c r="I308" i="1"/>
  <c r="J292" i="1"/>
  <c r="I276" i="1"/>
  <c r="I260" i="1"/>
  <c r="I216" i="1"/>
  <c r="I196" i="1"/>
  <c r="I188" i="1"/>
  <c r="I180" i="1"/>
  <c r="I172" i="1"/>
  <c r="I144" i="1"/>
  <c r="I92" i="1"/>
  <c r="I76" i="1"/>
  <c r="I68" i="1"/>
  <c r="I48" i="1"/>
  <c r="I20" i="1"/>
  <c r="I387" i="1"/>
  <c r="I379" i="1"/>
  <c r="I359" i="1"/>
  <c r="I343" i="1"/>
  <c r="I339" i="1"/>
  <c r="I323" i="1"/>
  <c r="I315" i="1"/>
  <c r="I299" i="1"/>
  <c r="I291" i="1"/>
  <c r="I275" i="1"/>
  <c r="I271" i="1"/>
  <c r="I255" i="1"/>
  <c r="I251" i="1"/>
  <c r="I243" i="1"/>
  <c r="I239" i="1"/>
  <c r="I235" i="1"/>
  <c r="I227" i="1"/>
  <c r="I223" i="1"/>
  <c r="I215" i="1"/>
  <c r="I195" i="1"/>
  <c r="I167" i="1"/>
  <c r="I127" i="1"/>
  <c r="I119" i="1"/>
  <c r="I103" i="1"/>
  <c r="I95" i="1"/>
  <c r="I71" i="1"/>
  <c r="J43" i="1"/>
  <c r="I23" i="1"/>
  <c r="I11" i="1"/>
  <c r="I3" i="1"/>
  <c r="I374" i="1"/>
  <c r="I342" i="1"/>
  <c r="I322" i="1"/>
  <c r="I314" i="1"/>
  <c r="I290" i="1"/>
  <c r="I274" i="1"/>
  <c r="I258" i="1"/>
  <c r="I234" i="1"/>
  <c r="J230" i="1"/>
  <c r="I222" i="1"/>
  <c r="I202" i="1"/>
  <c r="I198" i="1"/>
  <c r="I154" i="1"/>
  <c r="I130" i="1"/>
  <c r="I126" i="1"/>
  <c r="I122" i="1"/>
  <c r="I110" i="1"/>
  <c r="I86" i="1"/>
  <c r="I66" i="1"/>
  <c r="I10" i="1"/>
  <c r="J2" i="1"/>
  <c r="H1638" i="1"/>
  <c r="H1462" i="1"/>
  <c r="H1430" i="1"/>
  <c r="H1386" i="1"/>
  <c r="H1370" i="1"/>
  <c r="H1306" i="1"/>
  <c r="H1234" i="1"/>
  <c r="H1026" i="1"/>
  <c r="H858" i="1"/>
  <c r="H786" i="1"/>
  <c r="H774" i="1"/>
  <c r="H754" i="1"/>
  <c r="I670" i="1"/>
  <c r="I662" i="1"/>
  <c r="I614" i="1"/>
  <c r="I226" i="1"/>
  <c r="I190" i="1"/>
  <c r="I178" i="1"/>
  <c r="I106" i="1"/>
  <c r="I98" i="1"/>
  <c r="I90" i="1"/>
  <c r="H1617" i="1"/>
  <c r="H1489" i="1"/>
  <c r="H1473" i="1"/>
  <c r="H1381" i="1"/>
  <c r="H1257" i="1"/>
  <c r="H1209" i="1"/>
  <c r="H1157" i="1"/>
  <c r="I765" i="1"/>
  <c r="I701" i="1"/>
  <c r="I585" i="1"/>
  <c r="I533" i="1"/>
  <c r="I417" i="1"/>
  <c r="I365" i="1"/>
  <c r="I337" i="1"/>
  <c r="I273" i="1"/>
  <c r="I45" i="1"/>
  <c r="I5" i="1"/>
  <c r="H1628" i="1"/>
  <c r="H1588" i="1"/>
  <c r="H1548" i="1"/>
  <c r="H1524" i="1"/>
  <c r="H1428" i="1"/>
  <c r="I1304" i="1"/>
  <c r="I1104" i="1"/>
  <c r="I1060" i="1"/>
  <c r="I972" i="1"/>
  <c r="I924" i="1"/>
  <c r="I876" i="1"/>
  <c r="I832" i="1"/>
  <c r="I804" i="1"/>
  <c r="I784" i="1"/>
  <c r="I492" i="1"/>
  <c r="I284" i="1"/>
  <c r="I128" i="1"/>
  <c r="H1556" i="1"/>
  <c r="H1646" i="1"/>
  <c r="H1453" i="1"/>
  <c r="H1615" i="1"/>
  <c r="H1649" i="1"/>
  <c r="H1539" i="1"/>
  <c r="H1475" i="1"/>
  <c r="H1435" i="1"/>
  <c r="H1476" i="1"/>
  <c r="H1533" i="1"/>
  <c r="H1491" i="1"/>
  <c r="H1517" i="1"/>
  <c r="H1577" i="1"/>
  <c r="H1513" i="1"/>
  <c r="H1449" i="1"/>
  <c r="H1467" i="1"/>
  <c r="H1600" i="1"/>
  <c r="H1583" i="1"/>
  <c r="H1406" i="1"/>
  <c r="H1565" i="1"/>
  <c r="H1623" i="1"/>
  <c r="H1455" i="1"/>
  <c r="H1593" i="1"/>
  <c r="H1410" i="1"/>
  <c r="H1417" i="1"/>
  <c r="H1640" i="1"/>
  <c r="H1504" i="1"/>
  <c r="H1508" i="1"/>
  <c r="H1572" i="1"/>
  <c r="H1599" i="1"/>
  <c r="H1511" i="1"/>
  <c r="I42" i="1"/>
  <c r="H1590" i="1"/>
  <c r="H1433" i="1"/>
  <c r="H1391" i="1"/>
  <c r="H1485" i="1"/>
  <c r="H1429" i="1"/>
  <c r="H1407" i="1"/>
  <c r="H1457" i="1"/>
  <c r="H1493" i="1"/>
  <c r="H1657" i="1"/>
  <c r="H1613" i="1"/>
  <c r="I4" i="1"/>
  <c r="H1580" i="1"/>
  <c r="H1488" i="1"/>
  <c r="H1480" i="1"/>
  <c r="H1561" i="1"/>
  <c r="H1512" i="1"/>
  <c r="H1636" i="1"/>
  <c r="H1609" i="1"/>
  <c r="H1420" i="1"/>
  <c r="H1648" i="1"/>
  <c r="H1441" i="1"/>
  <c r="H1402" i="1"/>
  <c r="H1612" i="1"/>
  <c r="H1432" i="1"/>
  <c r="H1437" i="1"/>
  <c r="H1516" i="1"/>
  <c r="H1608" i="1"/>
  <c r="H1461" i="1"/>
  <c r="I62" i="1"/>
  <c r="I58" i="1"/>
  <c r="I50" i="1"/>
  <c r="I238" i="1"/>
  <c r="I89" i="1"/>
  <c r="H823" i="1"/>
  <c r="H871" i="1"/>
  <c r="H1210" i="1"/>
  <c r="I370" i="1"/>
  <c r="I740" i="1"/>
  <c r="I702" i="1"/>
  <c r="H770" i="1"/>
  <c r="H1341" i="1"/>
  <c r="I433" i="1"/>
  <c r="H1194" i="1"/>
  <c r="I107" i="1"/>
  <c r="I320" i="1"/>
  <c r="I347" i="1"/>
  <c r="H863" i="1"/>
  <c r="H1238" i="1"/>
  <c r="I55" i="1"/>
  <c r="H1195" i="1"/>
  <c r="I425" i="1"/>
  <c r="I1228" i="1"/>
  <c r="I87" i="1"/>
  <c r="I261" i="1"/>
  <c r="I437" i="1"/>
  <c r="H1267" i="1"/>
  <c r="I1072" i="1"/>
  <c r="I149" i="1"/>
  <c r="H1179" i="1"/>
  <c r="H1258" i="1"/>
  <c r="H1263" i="1"/>
  <c r="I83" i="1"/>
  <c r="I861" i="1"/>
  <c r="H1142" i="1"/>
  <c r="H1167" i="1"/>
  <c r="I424" i="1"/>
  <c r="I1148" i="1"/>
  <c r="H1051" i="1"/>
  <c r="I194" i="1"/>
  <c r="I646" i="1"/>
  <c r="H1383" i="1"/>
  <c r="I51" i="1"/>
  <c r="I287" i="1"/>
  <c r="I205" i="1"/>
  <c r="I581" i="1"/>
  <c r="I434" i="1"/>
  <c r="H891" i="1"/>
  <c r="H1126" i="1"/>
  <c r="H1115" i="1"/>
  <c r="I421" i="1"/>
  <c r="I888" i="1"/>
  <c r="I1004" i="1"/>
  <c r="H1147" i="1"/>
  <c r="I325" i="1"/>
  <c r="I435" i="1"/>
  <c r="I416" i="1"/>
  <c r="I852" i="1"/>
  <c r="H1314" i="1"/>
  <c r="I38" i="1"/>
  <c r="I617" i="1"/>
  <c r="H911" i="1"/>
  <c r="H830" i="1"/>
  <c r="I206" i="1"/>
  <c r="I203" i="1"/>
  <c r="I193" i="1"/>
  <c r="I483" i="1"/>
  <c r="I540" i="1"/>
  <c r="H906" i="1"/>
  <c r="I254" i="1"/>
  <c r="H1118" i="1"/>
  <c r="H1375" i="1"/>
  <c r="I17" i="1"/>
  <c r="I380" i="1"/>
  <c r="H1262" i="1"/>
  <c r="I266" i="1"/>
  <c r="I13" i="1"/>
  <c r="I197" i="1"/>
  <c r="I409" i="1"/>
  <c r="I685" i="1"/>
  <c r="I1037" i="1"/>
  <c r="H1117" i="1"/>
  <c r="I28" i="1"/>
  <c r="H807" i="1"/>
  <c r="I294" i="1"/>
  <c r="I162" i="1"/>
  <c r="I800" i="1"/>
  <c r="H1134" i="1"/>
  <c r="I143" i="1"/>
  <c r="I389" i="1"/>
  <c r="I182" i="1"/>
  <c r="I286" i="1"/>
  <c r="H1110" i="1"/>
  <c r="I256" i="1"/>
  <c r="I497" i="1"/>
  <c r="I57" i="1"/>
  <c r="I34" i="1"/>
  <c r="I140" i="1"/>
  <c r="H943" i="1"/>
  <c r="I346" i="1"/>
  <c r="I471" i="1"/>
  <c r="I948" i="1"/>
  <c r="H1302" i="1"/>
  <c r="I326" i="1"/>
  <c r="I204" i="1"/>
  <c r="H746" i="1"/>
  <c r="H894" i="1"/>
  <c r="H954" i="1"/>
  <c r="I228" i="1"/>
  <c r="I976" i="1"/>
  <c r="H1358" i="1"/>
  <c r="I247" i="1"/>
  <c r="H1197" i="1"/>
  <c r="H1321" i="1"/>
  <c r="H1211" i="1"/>
  <c r="I509" i="1"/>
  <c r="I16" i="1"/>
  <c r="I757" i="1"/>
  <c r="H1318" i="1"/>
  <c r="I327" i="1"/>
  <c r="I108" i="1"/>
  <c r="I252" i="1"/>
  <c r="I153" i="1"/>
  <c r="I453" i="1"/>
  <c r="I537" i="1"/>
  <c r="H1007" i="1"/>
  <c r="I1024" i="1"/>
  <c r="H1218" i="1"/>
  <c r="I217" i="1"/>
  <c r="I504" i="1"/>
  <c r="H742" i="1"/>
  <c r="H938" i="1"/>
  <c r="I310" i="1"/>
  <c r="I632" i="1"/>
  <c r="I928" i="1"/>
  <c r="H918" i="1"/>
  <c r="H1289" i="1"/>
  <c r="H1102" i="1"/>
  <c r="I295" i="1"/>
  <c r="I367" i="1"/>
  <c r="I821" i="1"/>
  <c r="H1038" i="1"/>
  <c r="I84" i="1"/>
  <c r="I335" i="1"/>
  <c r="I385" i="1"/>
  <c r="H879" i="1"/>
  <c r="H1177" i="1"/>
  <c r="I415" i="1"/>
  <c r="H1139" i="1"/>
  <c r="I148" i="1"/>
  <c r="I601" i="1"/>
  <c r="I428" i="1"/>
  <c r="I764" i="1"/>
  <c r="I544" i="1"/>
  <c r="I1036" i="1"/>
  <c r="H1107" i="1"/>
  <c r="I303" i="1"/>
  <c r="I443" i="1"/>
  <c r="H710" i="1"/>
  <c r="H1345" i="1"/>
  <c r="H1090" i="1"/>
  <c r="H1035" i="1"/>
  <c r="I279" i="1"/>
  <c r="I116" i="1"/>
  <c r="I664" i="1"/>
  <c r="H963" i="1"/>
  <c r="I788" i="1"/>
  <c r="H1377" i="1"/>
  <c r="I270" i="1"/>
  <c r="I371" i="1"/>
  <c r="H971" i="1"/>
  <c r="I1016" i="1"/>
  <c r="I921" i="1"/>
  <c r="I1009" i="1"/>
  <c r="I56" i="1"/>
  <c r="I60" i="1"/>
  <c r="I257" i="1"/>
  <c r="I892" i="1"/>
  <c r="I696" i="1"/>
  <c r="I402" i="1"/>
  <c r="I426" i="1"/>
  <c r="H1385" i="1"/>
  <c r="H1355" i="1"/>
  <c r="I388" i="1"/>
  <c r="I656" i="1"/>
  <c r="I752" i="1"/>
  <c r="I929" i="1"/>
  <c r="H1291" i="1"/>
  <c r="I73" i="1"/>
  <c r="I293" i="1"/>
  <c r="I840" i="1"/>
  <c r="I996" i="1"/>
  <c r="H1050" i="1"/>
  <c r="H1295" i="1"/>
  <c r="I877" i="1"/>
  <c r="H787" i="1"/>
  <c r="I1252" i="1"/>
  <c r="I461" i="1"/>
  <c r="I582" i="1"/>
  <c r="H955" i="1"/>
  <c r="H1387" i="1"/>
  <c r="I160" i="1"/>
  <c r="I897" i="1"/>
  <c r="I321" i="1"/>
  <c r="I466" i="1"/>
  <c r="H1113" i="1"/>
  <c r="I32" i="1"/>
  <c r="I792" i="1"/>
  <c r="I709" i="1"/>
  <c r="H1087" i="1"/>
  <c r="H982" i="1"/>
  <c r="I486" i="1"/>
  <c r="I860" i="1"/>
  <c r="H834" i="1"/>
  <c r="I199" i="1"/>
  <c r="I916" i="1"/>
  <c r="I932" i="1"/>
  <c r="I773" i="1"/>
  <c r="I1136" i="1"/>
  <c r="H1653" i="1"/>
  <c r="H1645" i="1"/>
  <c r="H1641" i="1"/>
  <c r="H1637" i="1"/>
  <c r="H1629" i="1"/>
  <c r="H1625" i="1"/>
  <c r="H1601" i="1"/>
  <c r="H1597" i="1"/>
  <c r="H1589" i="1"/>
  <c r="H1581" i="1"/>
  <c r="H1569" i="1"/>
  <c r="H1557" i="1"/>
  <c r="H1553" i="1"/>
  <c r="H1549" i="1"/>
  <c r="H1541" i="1"/>
  <c r="H1529" i="1"/>
  <c r="H1525" i="1"/>
  <c r="H1521" i="1"/>
  <c r="H1477" i="1"/>
  <c r="H1465" i="1"/>
  <c r="H1396" i="1"/>
  <c r="I177" i="1"/>
  <c r="H791" i="1"/>
  <c r="I1180" i="1"/>
  <c r="H1182" i="1"/>
  <c r="H839" i="1"/>
  <c r="I732" i="1"/>
  <c r="H1347" i="1"/>
  <c r="I24" i="1"/>
  <c r="I240" i="1"/>
  <c r="I181" i="1"/>
  <c r="I553" i="1"/>
  <c r="I900" i="1"/>
  <c r="I212" i="1"/>
  <c r="I349" i="1"/>
  <c r="H750" i="1"/>
  <c r="I550" i="1"/>
  <c r="H1338" i="1"/>
  <c r="H1062" i="1"/>
  <c r="I313" i="1"/>
  <c r="I1264" i="1"/>
  <c r="I53" i="1"/>
  <c r="I383" i="1"/>
  <c r="I532" i="1"/>
  <c r="H931" i="1"/>
  <c r="I1308" i="1"/>
  <c r="H1165" i="1"/>
  <c r="H1178" i="1"/>
  <c r="I829" i="1"/>
  <c r="H1249" i="1"/>
  <c r="I224" i="1"/>
  <c r="I97" i="1"/>
  <c r="I574" i="1"/>
  <c r="H714" i="1"/>
  <c r="I59" i="1"/>
  <c r="I109" i="1"/>
  <c r="I473" i="1"/>
  <c r="I748" i="1"/>
  <c r="H1039" i="1"/>
  <c r="I105" i="1"/>
  <c r="I213" i="1"/>
  <c r="I920" i="1"/>
  <c r="I312" i="1"/>
  <c r="I332" i="1"/>
  <c r="I462" i="1"/>
  <c r="I237" i="1"/>
  <c r="H1282" i="1"/>
  <c r="H1342" i="1"/>
  <c r="H743" i="1"/>
  <c r="I744" i="1"/>
  <c r="H1063" i="1"/>
  <c r="H1191" i="1"/>
  <c r="I712" i="1"/>
  <c r="I824" i="1"/>
  <c r="I463" i="1"/>
  <c r="I688" i="1"/>
  <c r="H758" i="1"/>
  <c r="I317" i="1"/>
  <c r="I452" i="1"/>
  <c r="H919" i="1"/>
  <c r="H975" i="1"/>
  <c r="H810" i="1"/>
  <c r="I1272" i="1"/>
  <c r="H1225" i="1"/>
  <c r="I175" i="1"/>
  <c r="I64" i="1"/>
  <c r="I305" i="1"/>
  <c r="H814" i="1"/>
  <c r="H1233" i="1"/>
  <c r="I63" i="1"/>
  <c r="I159" i="1"/>
  <c r="H983" i="1"/>
  <c r="H1169" i="1"/>
  <c r="H1135" i="1"/>
  <c r="I372" i="1"/>
  <c r="H723" i="1"/>
  <c r="H1034" i="1"/>
  <c r="I545" i="1"/>
  <c r="I529" i="1"/>
  <c r="H1119" i="1"/>
  <c r="I345" i="1"/>
  <c r="I338" i="1"/>
  <c r="I584" i="1"/>
  <c r="I1176" i="1"/>
  <c r="I1196" i="1"/>
  <c r="I1069" i="1"/>
  <c r="H1363" i="1"/>
  <c r="I306" i="1"/>
  <c r="I330" i="1"/>
  <c r="I296" i="1"/>
  <c r="I569" i="1"/>
  <c r="I331" i="1"/>
  <c r="I460" i="1"/>
  <c r="I14" i="1"/>
  <c r="H735" i="1"/>
  <c r="H935" i="1"/>
  <c r="I668" i="1"/>
  <c r="I680" i="1"/>
  <c r="H1379" i="1"/>
  <c r="I1032" i="1"/>
  <c r="I1184" i="1"/>
  <c r="H1330" i="1"/>
  <c r="I67" i="1"/>
  <c r="I248" i="1"/>
  <c r="I129" i="1"/>
  <c r="I789" i="1"/>
  <c r="H1273" i="1"/>
  <c r="H1325" i="1"/>
  <c r="H803" i="1"/>
  <c r="H987" i="1"/>
  <c r="H1337" i="1"/>
  <c r="I91" i="1"/>
  <c r="I41" i="1"/>
  <c r="I528" i="1"/>
  <c r="I864" i="1"/>
  <c r="I138" i="1"/>
  <c r="I27" i="1"/>
  <c r="I564" i="1"/>
  <c r="H822" i="1"/>
  <c r="I1092" i="1"/>
  <c r="I25" i="1"/>
  <c r="I366" i="1"/>
  <c r="H1070" i="1"/>
  <c r="H1094" i="1"/>
  <c r="I232" i="1"/>
  <c r="I828" i="1"/>
  <c r="I1224" i="1"/>
  <c r="I15" i="1"/>
  <c r="I77" i="1"/>
  <c r="H1226" i="1"/>
  <c r="I362" i="1"/>
  <c r="H1354" i="1"/>
  <c r="I36" i="1"/>
  <c r="I120" i="1"/>
  <c r="I968" i="1"/>
  <c r="H854" i="1"/>
  <c r="H1043" i="1"/>
  <c r="H1155" i="1"/>
  <c r="I18" i="1"/>
  <c r="I152" i="1"/>
  <c r="I173" i="1"/>
  <c r="I410" i="1"/>
  <c r="H999" i="1"/>
  <c r="H778" i="1"/>
  <c r="H846" i="1"/>
  <c r="I1212" i="1"/>
  <c r="H1297" i="1"/>
  <c r="H1099" i="1"/>
  <c r="I624" i="1"/>
  <c r="I640" i="1"/>
  <c r="I1028" i="1"/>
  <c r="H1015" i="1"/>
  <c r="H1350" i="1"/>
  <c r="I384" i="1"/>
  <c r="I608" i="1"/>
  <c r="I880" i="1"/>
  <c r="I945" i="1"/>
  <c r="I420" i="1"/>
  <c r="I151" i="1"/>
  <c r="I8" i="1"/>
  <c r="I208" i="1"/>
  <c r="I609" i="1"/>
  <c r="H942" i="1"/>
  <c r="H1002" i="1"/>
  <c r="H1215" i="1"/>
  <c r="I134" i="1"/>
  <c r="I139" i="1"/>
  <c r="I265" i="1"/>
  <c r="I1108" i="1"/>
  <c r="I1152" i="1"/>
  <c r="H1275" i="1"/>
  <c r="H1323" i="1"/>
  <c r="I592" i="1"/>
  <c r="H802" i="1"/>
  <c r="H1106" i="1"/>
  <c r="H1158" i="1"/>
  <c r="I1112" i="1"/>
  <c r="I390" i="1"/>
  <c r="I1008" i="1"/>
  <c r="H1346" i="1"/>
  <c r="I445" i="1"/>
  <c r="I368" i="1"/>
  <c r="I472" i="1"/>
  <c r="I672" i="1"/>
  <c r="H719" i="1"/>
  <c r="I1100" i="1"/>
  <c r="I1120" i="1"/>
  <c r="H1086" i="1"/>
  <c r="I187" i="1"/>
  <c r="I136" i="1"/>
  <c r="I399" i="1"/>
  <c r="H1250" i="1"/>
  <c r="I74" i="1"/>
  <c r="I430" i="1"/>
  <c r="H1221" i="1"/>
  <c r="H1130" i="1"/>
  <c r="I391" i="1"/>
  <c r="H1058" i="1"/>
  <c r="H1054" i="1"/>
  <c r="I26" i="1"/>
  <c r="I185" i="1"/>
  <c r="I455" i="1"/>
  <c r="I885" i="1"/>
  <c r="H794" i="1"/>
  <c r="I78" i="1"/>
  <c r="I502" i="1"/>
  <c r="I969" i="1"/>
  <c r="H970" i="1"/>
  <c r="I155" i="1"/>
  <c r="I229" i="1"/>
  <c r="I1101" i="1"/>
  <c r="H1201" i="1"/>
  <c r="H1274" i="1"/>
  <c r="I484" i="1"/>
  <c r="H783" i="1"/>
  <c r="H843" i="1"/>
  <c r="H1187" i="1"/>
  <c r="I192" i="1"/>
  <c r="I441" i="1"/>
  <c r="I517" i="1"/>
  <c r="I525" i="1"/>
  <c r="I977" i="1"/>
  <c r="H1095" i="1"/>
  <c r="H1656" i="1"/>
  <c r="H1644" i="1"/>
  <c r="H1632" i="1"/>
  <c r="H1624" i="1"/>
  <c r="H1620" i="1"/>
  <c r="H1604" i="1"/>
  <c r="H1584" i="1"/>
  <c r="H1568" i="1"/>
  <c r="H1564" i="1"/>
  <c r="H1560" i="1"/>
  <c r="H1552" i="1"/>
  <c r="H1536" i="1"/>
  <c r="H1532" i="1"/>
  <c r="H1528" i="1"/>
  <c r="H1496" i="1"/>
  <c r="H1492" i="1"/>
  <c r="H1484" i="1"/>
  <c r="H1468" i="1"/>
  <c r="H1464" i="1"/>
  <c r="H1460" i="1"/>
  <c r="H1452" i="1"/>
  <c r="H1448" i="1"/>
  <c r="H1444" i="1"/>
  <c r="H1440" i="1"/>
  <c r="H1436" i="1"/>
  <c r="H1424" i="1"/>
  <c r="H1411" i="1"/>
  <c r="H1400" i="1"/>
  <c r="H1395" i="1"/>
  <c r="I334" i="1"/>
  <c r="I179" i="1"/>
  <c r="H903" i="1"/>
  <c r="H1401" i="1"/>
  <c r="I1017" i="1"/>
  <c r="I30" i="1"/>
  <c r="I168" i="1"/>
  <c r="I493" i="1"/>
  <c r="H1279" i="1"/>
  <c r="I264" i="1"/>
  <c r="I304" i="1"/>
  <c r="I904" i="1"/>
  <c r="I171" i="1"/>
  <c r="I808" i="1"/>
  <c r="H1137" i="1"/>
  <c r="H1163" i="1"/>
  <c r="I267" i="1"/>
  <c r="I404" i="1"/>
  <c r="H986" i="1"/>
  <c r="I1084" i="1"/>
  <c r="I429" i="1"/>
  <c r="I336" i="1"/>
  <c r="I423" i="1"/>
  <c r="I724" i="1"/>
  <c r="I992" i="1"/>
  <c r="I772" i="1"/>
  <c r="I558" i="1"/>
  <c r="I616" i="1"/>
  <c r="H934" i="1"/>
  <c r="I431" i="1"/>
  <c r="I704" i="1"/>
  <c r="I813" i="1"/>
  <c r="I170" i="1"/>
  <c r="I145" i="1"/>
  <c r="H1014" i="1"/>
  <c r="H1269" i="1"/>
  <c r="I263" i="1"/>
  <c r="H1369" i="1"/>
  <c r="H1331" i="1"/>
  <c r="I301" i="1"/>
  <c r="I405" i="1"/>
  <c r="I1064" i="1"/>
  <c r="H978" i="1"/>
  <c r="I117" i="1"/>
  <c r="I638" i="1"/>
  <c r="I395" i="1"/>
  <c r="I512" i="1"/>
  <c r="I1128" i="1"/>
  <c r="I102" i="1"/>
  <c r="I99" i="1"/>
  <c r="I96" i="1"/>
  <c r="I81" i="1"/>
  <c r="I165" i="1"/>
  <c r="I1000" i="1"/>
  <c r="H1019" i="1"/>
  <c r="H1223" i="1"/>
  <c r="H967" i="1"/>
  <c r="I816" i="1"/>
  <c r="I985" i="1"/>
  <c r="H1199" i="1"/>
  <c r="I476" i="1"/>
  <c r="I677" i="1"/>
  <c r="I54" i="1"/>
  <c r="I158" i="1"/>
  <c r="I644" i="1"/>
  <c r="I1276" i="1"/>
  <c r="I80" i="1"/>
  <c r="I69" i="1"/>
  <c r="I648" i="1"/>
  <c r="H875" i="1"/>
  <c r="H1162" i="1"/>
  <c r="H1181" i="1"/>
  <c r="I186" i="1"/>
  <c r="I358" i="1"/>
  <c r="I678" i="1"/>
  <c r="I375" i="1"/>
  <c r="I407" i="1"/>
  <c r="I1124" i="1"/>
  <c r="H947" i="1"/>
  <c r="H718" i="1"/>
  <c r="H1047" i="1"/>
  <c r="I176" i="1"/>
  <c r="I439" i="1"/>
  <c r="I780" i="1"/>
  <c r="H850" i="1"/>
  <c r="H946" i="1"/>
  <c r="I1256" i="1"/>
  <c r="I100" i="1"/>
  <c r="I1020" i="1"/>
  <c r="H1255" i="1"/>
  <c r="I104" i="1"/>
  <c r="I37" i="1"/>
  <c r="H1046" i="1"/>
  <c r="I1089" i="1"/>
  <c r="H1243" i="1"/>
  <c r="I300" i="1"/>
  <c r="I113" i="1"/>
  <c r="H1334" i="1"/>
  <c r="I600" i="1"/>
  <c r="H1161" i="1"/>
  <c r="H1365" i="1"/>
  <c r="I112" i="1"/>
  <c r="I411" i="1"/>
  <c r="H799" i="1"/>
  <c r="I797" i="1"/>
  <c r="H1079" i="1"/>
  <c r="I6" i="1"/>
  <c r="I694" i="1"/>
  <c r="I412" i="1"/>
  <c r="H1055" i="1"/>
  <c r="I400" i="1"/>
  <c r="I340" i="1"/>
  <c r="I940" i="1"/>
  <c r="I22" i="1"/>
  <c r="I214" i="1"/>
  <c r="I236" i="1"/>
  <c r="I944" i="1"/>
  <c r="H1389" i="1"/>
  <c r="I114" i="1"/>
  <c r="I526" i="1"/>
  <c r="H747" i="1"/>
  <c r="H811" i="1"/>
  <c r="H851" i="1"/>
  <c r="H1349" i="1"/>
  <c r="H1353" i="1"/>
  <c r="H1214" i="1"/>
  <c r="H1127" i="1"/>
  <c r="I302" i="1"/>
  <c r="I124" i="1"/>
  <c r="I465" i="1"/>
  <c r="I363" i="1"/>
  <c r="I884" i="1"/>
  <c r="I324" i="1"/>
  <c r="I480" i="1"/>
  <c r="H1075" i="1"/>
  <c r="I414" i="1"/>
  <c r="I508" i="1"/>
  <c r="I1200" i="1"/>
  <c r="H1150" i="1"/>
  <c r="I936" i="1"/>
  <c r="H842" i="1"/>
  <c r="H1109" i="1"/>
  <c r="I288" i="1"/>
  <c r="I161" i="1"/>
  <c r="I245" i="1"/>
  <c r="I459" i="1"/>
  <c r="I1012" i="1"/>
  <c r="I135" i="1"/>
  <c r="I319" i="1"/>
  <c r="I93" i="1"/>
  <c r="I201" i="1"/>
  <c r="I645" i="1"/>
  <c r="I218" i="1"/>
  <c r="I311" i="1"/>
  <c r="I357" i="1"/>
  <c r="I561" i="1"/>
  <c r="I630" i="1"/>
  <c r="H755" i="1"/>
  <c r="I905" i="1"/>
  <c r="I164" i="1"/>
  <c r="I309" i="1"/>
  <c r="I373" i="1"/>
  <c r="I447" i="1"/>
  <c r="H795" i="1"/>
  <c r="I47" i="1"/>
  <c r="I361" i="1"/>
  <c r="I520" i="1"/>
  <c r="H883" i="1"/>
  <c r="I848" i="1"/>
  <c r="H1207" i="1"/>
  <c r="I72" i="1"/>
  <c r="I440" i="1"/>
  <c r="I142" i="1"/>
  <c r="I191" i="1"/>
  <c r="I12" i="1"/>
  <c r="I189" i="1"/>
  <c r="I464" i="1"/>
  <c r="H1241" i="1"/>
  <c r="H1166" i="1"/>
  <c r="H827" i="1"/>
  <c r="H1189" i="1"/>
  <c r="I377" i="1"/>
  <c r="I505" i="1"/>
  <c r="I350" i="1"/>
  <c r="I422" i="1"/>
  <c r="I396" i="1"/>
  <c r="I556" i="1"/>
  <c r="H1311" i="1"/>
  <c r="I79" i="1"/>
  <c r="I720" i="1"/>
  <c r="I278" i="1"/>
  <c r="I259" i="1"/>
  <c r="I456" i="1"/>
  <c r="H1326" i="1"/>
  <c r="H1231" i="1"/>
  <c r="I174" i="1"/>
  <c r="I298" i="1"/>
  <c r="I39" i="1"/>
  <c r="I220" i="1"/>
  <c r="I652" i="1"/>
  <c r="H1413" i="1"/>
  <c r="I231" i="1"/>
  <c r="H1186" i="1"/>
  <c r="H1071" i="1"/>
  <c r="I150" i="1"/>
  <c r="I318" i="1"/>
  <c r="I516" i="1"/>
  <c r="H1185" i="1"/>
  <c r="H1393" i="1"/>
  <c r="I115" i="1"/>
  <c r="I481" i="1"/>
  <c r="I475" i="1"/>
  <c r="H1367" i="1"/>
  <c r="I46" i="1"/>
  <c r="I33" i="1"/>
  <c r="H730" i="1"/>
  <c r="I521" i="1"/>
  <c r="I479" i="1"/>
  <c r="H910" i="1"/>
  <c r="I534" i="1"/>
  <c r="H998" i="1"/>
  <c r="H1366" i="1"/>
  <c r="I741" i="1"/>
  <c r="H738" i="1"/>
  <c r="H766" i="1"/>
  <c r="I146" i="1"/>
  <c r="I44" i="1"/>
  <c r="I52" i="1"/>
  <c r="I141" i="1"/>
  <c r="I728" i="1"/>
  <c r="I1156" i="1"/>
  <c r="H1229" i="1"/>
  <c r="H1190" i="1"/>
  <c r="I94" i="1"/>
  <c r="I513" i="1"/>
  <c r="H1655" i="1"/>
  <c r="H1643" i="1"/>
  <c r="H1635" i="1"/>
  <c r="H1611" i="1"/>
  <c r="H1607" i="1"/>
  <c r="H1603" i="1"/>
  <c r="H1591" i="1"/>
  <c r="H1587" i="1"/>
  <c r="H1575" i="1"/>
  <c r="H1567" i="1"/>
  <c r="H1563" i="1"/>
  <c r="H1559" i="1"/>
  <c r="H1555" i="1"/>
  <c r="H1551" i="1"/>
  <c r="H1535" i="1"/>
  <c r="H1527" i="1"/>
  <c r="H1523" i="1"/>
  <c r="H1519" i="1"/>
  <c r="H1515" i="1"/>
  <c r="H1507" i="1"/>
  <c r="H1499" i="1"/>
  <c r="H1487" i="1"/>
  <c r="H1479" i="1"/>
  <c r="H1471" i="1"/>
  <c r="H1463" i="1"/>
  <c r="H1459" i="1"/>
  <c r="H1451" i="1"/>
  <c r="H1447" i="1"/>
  <c r="H1443" i="1"/>
  <c r="H1439" i="1"/>
  <c r="H1431" i="1"/>
  <c r="H1419" i="1"/>
  <c r="H1415" i="1"/>
  <c r="H1404" i="1"/>
  <c r="H1399" i="1"/>
  <c r="H1394" i="1"/>
  <c r="I244" i="1"/>
  <c r="I593" i="1"/>
  <c r="I1001" i="1"/>
  <c r="I560" i="1"/>
  <c r="H751" i="1"/>
  <c r="H1193" i="1"/>
  <c r="H1183" i="1"/>
  <c r="I536" i="1"/>
  <c r="I1300" i="1"/>
  <c r="H1125" i="1"/>
  <c r="I913" i="1"/>
  <c r="H1074" i="1"/>
  <c r="I156" i="1"/>
  <c r="I353" i="1"/>
  <c r="I725" i="1"/>
  <c r="H790" i="1"/>
  <c r="I449" i="1"/>
  <c r="I355" i="1"/>
  <c r="I837" i="1"/>
  <c r="H1261" i="1"/>
  <c r="I268" i="1"/>
  <c r="I469" i="1"/>
  <c r="H1237" i="1"/>
  <c r="H1322" i="1"/>
  <c r="I225" i="1"/>
  <c r="I297" i="1"/>
  <c r="I40" i="1"/>
  <c r="H731" i="1"/>
  <c r="H1361" i="1"/>
  <c r="I210" i="1"/>
  <c r="I341" i="1"/>
  <c r="I700" i="1"/>
  <c r="H806" i="1"/>
  <c r="I111" i="1"/>
  <c r="H727" i="1"/>
  <c r="H826" i="1"/>
  <c r="H1315" i="1"/>
  <c r="I219" i="1"/>
  <c r="I397" i="1"/>
  <c r="I518" i="1"/>
  <c r="H951" i="1"/>
  <c r="H838" i="1"/>
  <c r="H886" i="1"/>
  <c r="H1006" i="1"/>
  <c r="H1310" i="1"/>
  <c r="I125" i="1"/>
  <c r="H1018" i="1"/>
  <c r="H1247" i="1"/>
  <c r="I805" i="1"/>
  <c r="H734" i="1"/>
  <c r="I1188" i="1"/>
  <c r="H1371" i="1"/>
  <c r="I283" i="1"/>
  <c r="I403" i="1"/>
  <c r="I269" i="1"/>
  <c r="H939" i="1"/>
  <c r="I1296" i="1"/>
  <c r="I282" i="1"/>
  <c r="I123" i="1"/>
  <c r="I686" i="1"/>
  <c r="I392" i="1"/>
  <c r="I580" i="1"/>
  <c r="I7" i="1"/>
  <c r="I1116" i="1"/>
  <c r="H1305" i="1"/>
  <c r="H1405" i="1"/>
  <c r="I494" i="1"/>
  <c r="H927" i="1"/>
  <c r="I1096" i="1"/>
  <c r="H1270" i="1"/>
  <c r="I953" i="1"/>
  <c r="I31" i="1"/>
  <c r="I184" i="1"/>
  <c r="I500" i="1"/>
  <c r="H1159" i="1"/>
  <c r="I756" i="1"/>
  <c r="H974" i="1"/>
  <c r="H1301" i="1"/>
  <c r="I75" i="1"/>
  <c r="I133" i="1"/>
  <c r="I329" i="1"/>
  <c r="H763" i="1"/>
  <c r="H1059" i="1"/>
  <c r="H1114" i="1"/>
  <c r="H1111" i="1"/>
  <c r="I246" i="1"/>
  <c r="I444" i="1"/>
  <c r="H899" i="1"/>
  <c r="I163" i="1"/>
  <c r="I510" i="1"/>
  <c r="I419" i="1"/>
  <c r="I166" i="1"/>
  <c r="I262" i="1"/>
  <c r="I496" i="1"/>
  <c r="H890" i="1"/>
  <c r="I1088" i="1"/>
  <c r="I1172" i="1"/>
  <c r="I418" i="1"/>
  <c r="I352" i="1"/>
  <c r="H1397" i="1"/>
  <c r="I82" i="1"/>
  <c r="I132" i="1"/>
  <c r="I446" i="1"/>
  <c r="I628" i="1"/>
  <c r="I280" i="1"/>
  <c r="I169" i="1"/>
  <c r="H771" i="1"/>
  <c r="H1253" i="1"/>
  <c r="I9" i="1"/>
  <c r="I354" i="1"/>
  <c r="I1216" i="1"/>
  <c r="I307" i="1"/>
  <c r="I961" i="1"/>
  <c r="H1010" i="1"/>
  <c r="I281" i="1"/>
  <c r="I820" i="1"/>
  <c r="I1044" i="1"/>
  <c r="H1294" i="1"/>
  <c r="I35" i="1"/>
  <c r="H1357" i="1"/>
  <c r="I200" i="1"/>
  <c r="I333" i="1"/>
  <c r="H775" i="1"/>
  <c r="H726" i="1"/>
  <c r="H966" i="1"/>
  <c r="H1227" i="1"/>
  <c r="I65" i="1"/>
  <c r="I101" i="1"/>
  <c r="H818" i="1"/>
  <c r="H994" i="1"/>
  <c r="H1319" i="1"/>
  <c r="I568" i="1"/>
  <c r="I749" i="1"/>
  <c r="H1343" i="1"/>
  <c r="I70" i="1"/>
  <c r="I19" i="1"/>
  <c r="I549" i="1"/>
  <c r="I378" i="1"/>
  <c r="H1022" i="1"/>
  <c r="I250" i="1"/>
  <c r="H1121" i="1"/>
  <c r="H1174" i="1"/>
  <c r="I1292" i="1"/>
  <c r="H1217" i="1"/>
  <c r="H1290" i="1"/>
  <c r="H1351" i="1"/>
  <c r="I541" i="1"/>
  <c r="I454" i="1"/>
  <c r="H870" i="1"/>
  <c r="I61" i="1"/>
  <c r="I458" i="1"/>
  <c r="I1056" i="1"/>
  <c r="I845" i="1"/>
  <c r="H950" i="1"/>
  <c r="I88" i="1"/>
  <c r="I485" i="1"/>
  <c r="I183" i="1"/>
  <c r="I211" i="1"/>
  <c r="I1288" i="1"/>
  <c r="H1146" i="1"/>
  <c r="I436" i="1"/>
  <c r="H902" i="1"/>
  <c r="H1309" i="1"/>
  <c r="I118" i="1"/>
  <c r="I654" i="1"/>
  <c r="I1244" i="1"/>
  <c r="I137" i="1"/>
  <c r="I716" i="1"/>
  <c r="I147" i="1"/>
  <c r="H922" i="1"/>
  <c r="I131" i="1"/>
  <c r="I272" i="1"/>
  <c r="I398" i="1"/>
  <c r="H1213" i="1"/>
  <c r="I448" i="1"/>
  <c r="H831" i="1"/>
  <c r="H979" i="1"/>
  <c r="H1023" i="1"/>
  <c r="H1173" i="1"/>
  <c r="I442" i="1"/>
  <c r="I548" i="1"/>
  <c r="H1030" i="1"/>
  <c r="H1131" i="1"/>
  <c r="I289" i="1"/>
  <c r="I1220" i="1"/>
  <c r="I401" i="1"/>
  <c r="I351" i="1"/>
  <c r="H1103" i="1"/>
  <c r="I457" i="1"/>
  <c r="I980" i="1"/>
  <c r="I1208" i="1"/>
  <c r="I242" i="1"/>
  <c r="H1299" i="1"/>
  <c r="I988" i="1"/>
  <c r="H1335" i="1"/>
  <c r="H1339" i="1"/>
  <c r="I207" i="1"/>
  <c r="H895" i="1"/>
  <c r="H1658" i="1"/>
  <c r="H1650" i="1"/>
  <c r="H1634" i="1"/>
  <c r="H1630" i="1"/>
  <c r="H1626" i="1"/>
  <c r="H1622" i="1"/>
  <c r="H1614" i="1"/>
  <c r="H1610" i="1"/>
  <c r="H1606" i="1"/>
  <c r="H1598" i="1"/>
  <c r="H1594" i="1"/>
  <c r="H1586" i="1"/>
  <c r="H1582" i="1"/>
  <c r="H1578" i="1"/>
  <c r="H1570" i="1"/>
  <c r="H1566" i="1"/>
  <c r="H1562" i="1"/>
  <c r="H1558" i="1"/>
  <c r="H1554" i="1"/>
  <c r="H1550" i="1"/>
  <c r="H1546" i="1"/>
  <c r="H1534" i="1"/>
  <c r="H1526" i="1"/>
  <c r="H1522" i="1"/>
  <c r="H1518" i="1"/>
  <c r="H1514" i="1"/>
  <c r="H1510" i="1"/>
  <c r="H1506" i="1"/>
  <c r="H1502" i="1"/>
  <c r="H1494" i="1"/>
  <c r="H1490" i="1"/>
  <c r="H1486" i="1"/>
  <c r="H1482" i="1"/>
  <c r="H1478" i="1"/>
  <c r="H1474" i="1"/>
  <c r="H1470" i="1"/>
  <c r="H1466" i="1"/>
  <c r="H1458" i="1"/>
  <c r="H1454" i="1"/>
  <c r="H1450" i="1"/>
  <c r="H1446" i="1"/>
  <c r="H1442" i="1"/>
  <c r="H1438" i="1"/>
  <c r="H1434" i="1"/>
  <c r="H1426" i="1"/>
  <c r="H1418" i="1"/>
  <c r="H1414" i="1"/>
  <c r="H1408" i="1"/>
  <c r="H1398" i="1"/>
  <c r="H1392" i="1"/>
  <c r="H1374" i="1"/>
  <c r="I597" i="1"/>
  <c r="H597" i="1"/>
  <c r="I571" i="1"/>
  <c r="H571" i="1"/>
  <c r="I973" i="1"/>
  <c r="H973" i="1"/>
  <c r="I1081" i="1"/>
  <c r="H1081" i="1"/>
  <c r="I551" i="1"/>
  <c r="H551" i="1"/>
  <c r="I833" i="1"/>
  <c r="H833" i="1"/>
  <c r="I1097" i="1"/>
  <c r="H1097" i="1"/>
  <c r="I490" i="1"/>
  <c r="H490" i="1"/>
  <c r="I1328" i="1"/>
  <c r="H1328" i="1"/>
  <c r="I649" i="1"/>
  <c r="H649" i="1"/>
  <c r="I1340" i="1"/>
  <c r="H1340" i="1"/>
  <c r="I519" i="1"/>
  <c r="H519" i="1"/>
  <c r="I623" i="1"/>
  <c r="H623" i="1"/>
  <c r="I657" i="1"/>
  <c r="H657" i="1"/>
  <c r="I1316" i="1"/>
  <c r="H1316" i="1"/>
  <c r="I753" i="1"/>
  <c r="H753" i="1"/>
  <c r="I949" i="1"/>
  <c r="H949" i="1"/>
  <c r="I667" i="1"/>
  <c r="H667" i="1"/>
  <c r="I745" i="1"/>
  <c r="H745" i="1"/>
  <c r="I498" i="1"/>
  <c r="H498" i="1"/>
  <c r="I1348" i="1"/>
  <c r="H1348" i="1"/>
  <c r="I873" i="1"/>
  <c r="H873" i="1"/>
  <c r="I849" i="1"/>
  <c r="H849" i="1"/>
  <c r="I546" i="1"/>
  <c r="H546" i="1"/>
  <c r="I655" i="1"/>
  <c r="H655" i="1"/>
  <c r="I941" i="1"/>
  <c r="H941" i="1"/>
  <c r="I642" i="1"/>
  <c r="H642" i="1"/>
  <c r="I663" i="1"/>
  <c r="H663" i="1"/>
  <c r="I1013" i="1"/>
  <c r="H1013" i="1"/>
  <c r="I618" i="1"/>
  <c r="H618" i="1"/>
  <c r="I1320" i="1"/>
  <c r="H1320" i="1"/>
  <c r="I729" i="1"/>
  <c r="H729" i="1"/>
  <c r="I474" i="1"/>
  <c r="H474" i="1"/>
  <c r="I1344" i="1"/>
  <c r="H1344" i="1"/>
  <c r="I1053" i="1"/>
  <c r="H1053" i="1"/>
  <c r="I666" i="1"/>
  <c r="H666" i="1"/>
  <c r="I573" i="1"/>
  <c r="H573" i="1"/>
  <c r="I909" i="1"/>
  <c r="H909" i="1"/>
  <c r="I965" i="1"/>
  <c r="H965" i="1"/>
  <c r="I594" i="1"/>
  <c r="H594" i="1"/>
  <c r="I650" i="1"/>
  <c r="H650" i="1"/>
  <c r="J1042" i="1"/>
  <c r="H1042" i="1"/>
  <c r="I507" i="1"/>
  <c r="H507" i="1"/>
  <c r="I535" i="1"/>
  <c r="H535" i="1"/>
  <c r="I575" i="1"/>
  <c r="H575" i="1"/>
  <c r="I619" i="1"/>
  <c r="H619" i="1"/>
  <c r="I683" i="1"/>
  <c r="H683" i="1"/>
  <c r="J819" i="1"/>
  <c r="H819" i="1"/>
  <c r="J855" i="1"/>
  <c r="H855" i="1"/>
  <c r="J1265" i="1"/>
  <c r="H1265" i="1"/>
  <c r="H9" i="1"/>
  <c r="H25" i="1"/>
  <c r="H41" i="1"/>
  <c r="H57" i="1"/>
  <c r="H73" i="1"/>
  <c r="H89" i="1"/>
  <c r="H105" i="1"/>
  <c r="H121" i="1"/>
  <c r="H137" i="1"/>
  <c r="H153" i="1"/>
  <c r="H169" i="1"/>
  <c r="H185" i="1"/>
  <c r="H201" i="1"/>
  <c r="H217" i="1"/>
  <c r="H233" i="1"/>
  <c r="H249" i="1"/>
  <c r="H265" i="1"/>
  <c r="H281" i="1"/>
  <c r="H297" i="1"/>
  <c r="H313" i="1"/>
  <c r="H329" i="1"/>
  <c r="H345" i="1"/>
  <c r="H361" i="1"/>
  <c r="H381" i="1"/>
  <c r="H397" i="1"/>
  <c r="H413" i="1"/>
  <c r="H429" i="1"/>
  <c r="H445" i="1"/>
  <c r="H461" i="1"/>
  <c r="H477" i="1"/>
  <c r="H6" i="1"/>
  <c r="H22" i="1"/>
  <c r="H38" i="1"/>
  <c r="H54" i="1"/>
  <c r="H70" i="1"/>
  <c r="H86" i="1"/>
  <c r="H102" i="1"/>
  <c r="H118" i="1"/>
  <c r="H134" i="1"/>
  <c r="H150" i="1"/>
  <c r="H166" i="1"/>
  <c r="H182" i="1"/>
  <c r="H198" i="1"/>
  <c r="H214" i="1"/>
  <c r="H230" i="1"/>
  <c r="H246" i="1"/>
  <c r="H262" i="1"/>
  <c r="H278" i="1"/>
  <c r="H294" i="1"/>
  <c r="H310" i="1"/>
  <c r="H326" i="1"/>
  <c r="H342" i="1"/>
  <c r="H358" i="1"/>
  <c r="H374" i="1"/>
  <c r="H390" i="1"/>
  <c r="H406" i="1"/>
  <c r="H422" i="1"/>
  <c r="H438" i="1"/>
  <c r="H454" i="1"/>
  <c r="H3" i="1"/>
  <c r="H19" i="1"/>
  <c r="H35" i="1"/>
  <c r="H51" i="1"/>
  <c r="H67" i="1"/>
  <c r="H83" i="1"/>
  <c r="H99" i="1"/>
  <c r="H115" i="1"/>
  <c r="H131" i="1"/>
  <c r="H147" i="1"/>
  <c r="H163" i="1"/>
  <c r="H179" i="1"/>
  <c r="H195" i="1"/>
  <c r="H211" i="1"/>
  <c r="H227" i="1"/>
  <c r="H243" i="1"/>
  <c r="H259" i="1"/>
  <c r="H275" i="1"/>
  <c r="H291" i="1"/>
  <c r="H307" i="1"/>
  <c r="H323" i="1"/>
  <c r="H339" i="1"/>
  <c r="H355" i="1"/>
  <c r="H371" i="1"/>
  <c r="H387" i="1"/>
  <c r="H403" i="1"/>
  <c r="H419" i="1"/>
  <c r="H435" i="1"/>
  <c r="H451" i="1"/>
  <c r="H467" i="1"/>
  <c r="H483" i="1"/>
  <c r="H16" i="1"/>
  <c r="H32" i="1"/>
  <c r="H48" i="1"/>
  <c r="H64" i="1"/>
  <c r="H80" i="1"/>
  <c r="H96" i="1"/>
  <c r="H112" i="1"/>
  <c r="H128" i="1"/>
  <c r="H144" i="1"/>
  <c r="H160" i="1"/>
  <c r="H176" i="1"/>
  <c r="H192" i="1"/>
  <c r="H208" i="1"/>
  <c r="H224" i="1"/>
  <c r="H240" i="1"/>
  <c r="H256" i="1"/>
  <c r="H272" i="1"/>
  <c r="H288" i="1"/>
  <c r="H304" i="1"/>
  <c r="H320" i="1"/>
  <c r="H336" i="1"/>
  <c r="H352" i="1"/>
  <c r="H368" i="1"/>
  <c r="H384" i="1"/>
  <c r="H400" i="1"/>
  <c r="H416" i="1"/>
  <c r="H432" i="1"/>
  <c r="H448" i="1"/>
  <c r="H464" i="1"/>
  <c r="H480" i="1"/>
  <c r="H496" i="1"/>
  <c r="H512" i="1"/>
  <c r="H528" i="1"/>
  <c r="H544" i="1"/>
  <c r="H560" i="1"/>
  <c r="H576" i="1"/>
  <c r="H592" i="1"/>
  <c r="H608" i="1"/>
  <c r="H624" i="1"/>
  <c r="H640" i="1"/>
  <c r="H656" i="1"/>
  <c r="H672" i="1"/>
  <c r="H688" i="1"/>
  <c r="H704" i="1"/>
  <c r="H720" i="1"/>
  <c r="H736" i="1"/>
  <c r="H752" i="1"/>
  <c r="H768" i="1"/>
  <c r="H784" i="1"/>
  <c r="H800" i="1"/>
  <c r="H816" i="1"/>
  <c r="H832" i="1"/>
  <c r="H848" i="1"/>
  <c r="H864" i="1"/>
  <c r="H880" i="1"/>
  <c r="H896" i="1"/>
  <c r="H912" i="1"/>
  <c r="H928" i="1"/>
  <c r="H944" i="1"/>
  <c r="H960" i="1"/>
  <c r="H976" i="1"/>
  <c r="H992" i="1"/>
  <c r="H1008" i="1"/>
  <c r="H1024" i="1"/>
  <c r="H1040" i="1"/>
  <c r="H1056" i="1"/>
  <c r="H1072" i="1"/>
  <c r="H1088" i="1"/>
  <c r="H1104" i="1"/>
  <c r="H1120" i="1"/>
  <c r="H1136" i="1"/>
  <c r="H1152" i="1"/>
  <c r="H1168" i="1"/>
  <c r="H1184" i="1"/>
  <c r="H1200" i="1"/>
  <c r="H1216" i="1"/>
  <c r="H1232" i="1"/>
  <c r="H1248" i="1"/>
  <c r="H1264" i="1"/>
  <c r="H1280" i="1"/>
  <c r="H1296" i="1"/>
  <c r="H1312" i="1"/>
  <c r="H497" i="1"/>
  <c r="H513" i="1"/>
  <c r="H529" i="1"/>
  <c r="H545" i="1"/>
  <c r="H565" i="1"/>
  <c r="H585" i="1"/>
  <c r="H617" i="1"/>
  <c r="H653" i="1"/>
  <c r="H685" i="1"/>
  <c r="H717" i="1"/>
  <c r="H749" i="1"/>
  <c r="H781" i="1"/>
  <c r="H813" i="1"/>
  <c r="H845" i="1"/>
  <c r="H877" i="1"/>
  <c r="H913" i="1"/>
  <c r="H945" i="1"/>
  <c r="H977" i="1"/>
  <c r="H1009" i="1"/>
  <c r="H1045" i="1"/>
  <c r="H1089" i="1"/>
  <c r="H478" i="1"/>
  <c r="H510" i="1"/>
  <c r="H542" i="1"/>
  <c r="H574" i="1"/>
  <c r="H606" i="1"/>
  <c r="H638" i="1"/>
  <c r="H670" i="1"/>
  <c r="H702" i="1"/>
  <c r="I559" i="1"/>
  <c r="H559" i="1"/>
  <c r="I691" i="1"/>
  <c r="H691" i="1"/>
  <c r="I554" i="1"/>
  <c r="H554" i="1"/>
  <c r="I801" i="1"/>
  <c r="H801" i="1"/>
  <c r="I615" i="1"/>
  <c r="H615" i="1"/>
  <c r="I857" i="1"/>
  <c r="H857" i="1"/>
  <c r="I1029" i="1"/>
  <c r="H1029" i="1"/>
  <c r="I538" i="1"/>
  <c r="H538" i="1"/>
  <c r="I487" i="1"/>
  <c r="H487" i="1"/>
  <c r="I933" i="1"/>
  <c r="H933" i="1"/>
  <c r="I699" i="1"/>
  <c r="H699" i="1"/>
  <c r="I1041" i="1"/>
  <c r="H1041" i="1"/>
  <c r="I562" i="1"/>
  <c r="H562" i="1"/>
  <c r="I889" i="1"/>
  <c r="H889" i="1"/>
  <c r="I627" i="1"/>
  <c r="H627" i="1"/>
  <c r="I607" i="1"/>
  <c r="H607" i="1"/>
  <c r="I595" i="1"/>
  <c r="H595" i="1"/>
  <c r="I841" i="1"/>
  <c r="H841" i="1"/>
  <c r="I901" i="1"/>
  <c r="H901" i="1"/>
  <c r="I825" i="1"/>
  <c r="H825" i="1"/>
  <c r="I643" i="1"/>
  <c r="H643" i="1"/>
  <c r="I989" i="1"/>
  <c r="H989" i="1"/>
  <c r="I793" i="1"/>
  <c r="H793" i="1"/>
  <c r="I1364" i="1"/>
  <c r="H1364" i="1"/>
  <c r="I1061" i="1"/>
  <c r="H1061" i="1"/>
  <c r="I1033" i="1"/>
  <c r="H1033" i="1"/>
  <c r="I539" i="1"/>
  <c r="H539" i="1"/>
  <c r="I625" i="1"/>
  <c r="H625" i="1"/>
  <c r="I639" i="1"/>
  <c r="H639" i="1"/>
  <c r="I603" i="1"/>
  <c r="H603" i="1"/>
  <c r="I711" i="1"/>
  <c r="H711" i="1"/>
  <c r="I651" i="1"/>
  <c r="H651" i="1"/>
  <c r="I659" i="1"/>
  <c r="H659" i="1"/>
  <c r="I690" i="1"/>
  <c r="H690" i="1"/>
  <c r="I1384" i="1"/>
  <c r="H1384" i="1"/>
  <c r="I665" i="1"/>
  <c r="H665" i="1"/>
  <c r="I705" i="1"/>
  <c r="H705" i="1"/>
  <c r="I761" i="1"/>
  <c r="H761" i="1"/>
  <c r="I865" i="1"/>
  <c r="H865" i="1"/>
  <c r="I917" i="1"/>
  <c r="H917" i="1"/>
  <c r="I482" i="1"/>
  <c r="H482" i="1"/>
  <c r="I658" i="1"/>
  <c r="H658" i="1"/>
  <c r="J898" i="1"/>
  <c r="H898" i="1"/>
  <c r="I511" i="1"/>
  <c r="H511" i="1"/>
  <c r="I543" i="1"/>
  <c r="H543" i="1"/>
  <c r="I583" i="1"/>
  <c r="H583" i="1"/>
  <c r="I635" i="1"/>
  <c r="H635" i="1"/>
  <c r="J687" i="1"/>
  <c r="H687" i="1"/>
  <c r="I1336" i="1"/>
  <c r="H1336" i="1"/>
  <c r="J1654" i="1"/>
  <c r="H1654" i="1"/>
  <c r="J1259" i="1"/>
  <c r="H1259" i="1"/>
  <c r="J1495" i="1"/>
  <c r="H1495" i="1"/>
  <c r="H13" i="1"/>
  <c r="H29" i="1"/>
  <c r="H45" i="1"/>
  <c r="H61" i="1"/>
  <c r="H77" i="1"/>
  <c r="H93" i="1"/>
  <c r="H109" i="1"/>
  <c r="H125" i="1"/>
  <c r="H141" i="1"/>
  <c r="H157" i="1"/>
  <c r="H173" i="1"/>
  <c r="H189" i="1"/>
  <c r="H205" i="1"/>
  <c r="H221" i="1"/>
  <c r="H237" i="1"/>
  <c r="H253" i="1"/>
  <c r="H269" i="1"/>
  <c r="H285" i="1"/>
  <c r="H301" i="1"/>
  <c r="H317" i="1"/>
  <c r="H333" i="1"/>
  <c r="H349" i="1"/>
  <c r="H365" i="1"/>
  <c r="H385" i="1"/>
  <c r="H401" i="1"/>
  <c r="H417" i="1"/>
  <c r="H433" i="1"/>
  <c r="H449" i="1"/>
  <c r="H465" i="1"/>
  <c r="H481" i="1"/>
  <c r="H10" i="1"/>
  <c r="H26" i="1"/>
  <c r="H42" i="1"/>
  <c r="H58" i="1"/>
  <c r="H74" i="1"/>
  <c r="H90" i="1"/>
  <c r="H106" i="1"/>
  <c r="H122" i="1"/>
  <c r="H138" i="1"/>
  <c r="H154" i="1"/>
  <c r="H170" i="1"/>
  <c r="H186" i="1"/>
  <c r="H202" i="1"/>
  <c r="H218" i="1"/>
  <c r="H234" i="1"/>
  <c r="H250" i="1"/>
  <c r="H266" i="1"/>
  <c r="H282" i="1"/>
  <c r="H298" i="1"/>
  <c r="H314" i="1"/>
  <c r="H330" i="1"/>
  <c r="H346" i="1"/>
  <c r="H362" i="1"/>
  <c r="H378" i="1"/>
  <c r="H394" i="1"/>
  <c r="H410" i="1"/>
  <c r="H426" i="1"/>
  <c r="H442" i="1"/>
  <c r="H462" i="1"/>
  <c r="H7" i="1"/>
  <c r="H23" i="1"/>
  <c r="H39" i="1"/>
  <c r="H55" i="1"/>
  <c r="H71" i="1"/>
  <c r="H87" i="1"/>
  <c r="H103" i="1"/>
  <c r="H119" i="1"/>
  <c r="H135" i="1"/>
  <c r="H151" i="1"/>
  <c r="H167" i="1"/>
  <c r="H183" i="1"/>
  <c r="H199" i="1"/>
  <c r="H215" i="1"/>
  <c r="H231" i="1"/>
  <c r="H247" i="1"/>
  <c r="H263" i="1"/>
  <c r="H279" i="1"/>
  <c r="H295" i="1"/>
  <c r="H311" i="1"/>
  <c r="H327" i="1"/>
  <c r="H343" i="1"/>
  <c r="H359" i="1"/>
  <c r="H375" i="1"/>
  <c r="H391" i="1"/>
  <c r="H407" i="1"/>
  <c r="H423" i="1"/>
  <c r="H439" i="1"/>
  <c r="H455" i="1"/>
  <c r="H471" i="1"/>
  <c r="H4" i="1"/>
  <c r="H20" i="1"/>
  <c r="H36" i="1"/>
  <c r="H52" i="1"/>
  <c r="H68" i="1"/>
  <c r="H84" i="1"/>
  <c r="H100" i="1"/>
  <c r="H116" i="1"/>
  <c r="H132" i="1"/>
  <c r="H148" i="1"/>
  <c r="H164" i="1"/>
  <c r="H180" i="1"/>
  <c r="H196" i="1"/>
  <c r="H212" i="1"/>
  <c r="H228" i="1"/>
  <c r="H244" i="1"/>
  <c r="H260" i="1"/>
  <c r="H276" i="1"/>
  <c r="H292" i="1"/>
  <c r="H308" i="1"/>
  <c r="H324" i="1"/>
  <c r="H340" i="1"/>
  <c r="H356" i="1"/>
  <c r="H372" i="1"/>
  <c r="H388" i="1"/>
  <c r="H404" i="1"/>
  <c r="H420" i="1"/>
  <c r="H436" i="1"/>
  <c r="H452" i="1"/>
  <c r="H468" i="1"/>
  <c r="H484" i="1"/>
  <c r="H500" i="1"/>
  <c r="H516" i="1"/>
  <c r="H532" i="1"/>
  <c r="H548" i="1"/>
  <c r="H564" i="1"/>
  <c r="H580" i="1"/>
  <c r="H596" i="1"/>
  <c r="H612" i="1"/>
  <c r="H628" i="1"/>
  <c r="H644" i="1"/>
  <c r="H660" i="1"/>
  <c r="H676" i="1"/>
  <c r="H692" i="1"/>
  <c r="H708" i="1"/>
  <c r="H724" i="1"/>
  <c r="H740" i="1"/>
  <c r="H756" i="1"/>
  <c r="H772" i="1"/>
  <c r="H788" i="1"/>
  <c r="H804" i="1"/>
  <c r="H820" i="1"/>
  <c r="H836" i="1"/>
  <c r="H852" i="1"/>
  <c r="H868" i="1"/>
  <c r="H884" i="1"/>
  <c r="H900" i="1"/>
  <c r="H916" i="1"/>
  <c r="H932" i="1"/>
  <c r="H948" i="1"/>
  <c r="H964" i="1"/>
  <c r="H980" i="1"/>
  <c r="H996" i="1"/>
  <c r="H1012" i="1"/>
  <c r="H1028" i="1"/>
  <c r="H1044" i="1"/>
  <c r="H1060" i="1"/>
  <c r="H1076" i="1"/>
  <c r="H1092" i="1"/>
  <c r="H1108" i="1"/>
  <c r="H1124" i="1"/>
  <c r="H1140" i="1"/>
  <c r="H1156" i="1"/>
  <c r="H1172" i="1"/>
  <c r="H1188" i="1"/>
  <c r="H1204" i="1"/>
  <c r="H1220" i="1"/>
  <c r="H1236" i="1"/>
  <c r="H1252" i="1"/>
  <c r="H1268" i="1"/>
  <c r="H1284" i="1"/>
  <c r="H1300" i="1"/>
  <c r="H373" i="1"/>
  <c r="H501" i="1"/>
  <c r="H517" i="1"/>
  <c r="H533" i="1"/>
  <c r="H549" i="1"/>
  <c r="H569" i="1"/>
  <c r="H593" i="1"/>
  <c r="H629" i="1"/>
  <c r="H661" i="1"/>
  <c r="H693" i="1"/>
  <c r="H725" i="1"/>
  <c r="H757" i="1"/>
  <c r="H789" i="1"/>
  <c r="H821" i="1"/>
  <c r="H853" i="1"/>
  <c r="H885" i="1"/>
  <c r="H921" i="1"/>
  <c r="H953" i="1"/>
  <c r="H985" i="1"/>
  <c r="H1017" i="1"/>
  <c r="H1057" i="1"/>
  <c r="H1101" i="1"/>
  <c r="H486" i="1"/>
  <c r="H518" i="1"/>
  <c r="H550" i="1"/>
  <c r="H582" i="1"/>
  <c r="H614" i="1"/>
  <c r="H646" i="1"/>
  <c r="H678" i="1"/>
  <c r="I721" i="1"/>
  <c r="H721" i="1"/>
  <c r="I555" i="1"/>
  <c r="H555" i="1"/>
  <c r="I689" i="1"/>
  <c r="H689" i="1"/>
  <c r="I495" i="1"/>
  <c r="H495" i="1"/>
  <c r="I515" i="1"/>
  <c r="H515" i="1"/>
  <c r="I893" i="1"/>
  <c r="H893" i="1"/>
  <c r="I1380" i="1"/>
  <c r="H1380" i="1"/>
  <c r="I578" i="1"/>
  <c r="H578" i="1"/>
  <c r="I1073" i="1"/>
  <c r="H1073" i="1"/>
  <c r="I589" i="1"/>
  <c r="H589" i="1"/>
  <c r="I634" i="1"/>
  <c r="H634" i="1"/>
  <c r="I1368" i="1"/>
  <c r="H1368" i="1"/>
  <c r="I695" i="1"/>
  <c r="H695" i="1"/>
  <c r="I1085" i="1"/>
  <c r="H1085" i="1"/>
  <c r="I673" i="1"/>
  <c r="H673" i="1"/>
  <c r="I1093" i="1"/>
  <c r="H1093" i="1"/>
  <c r="I610" i="1"/>
  <c r="H610" i="1"/>
  <c r="I1356" i="1"/>
  <c r="H1356" i="1"/>
  <c r="I1332" i="1"/>
  <c r="H1332" i="1"/>
  <c r="I563" i="1"/>
  <c r="H563" i="1"/>
  <c r="I1065" i="1"/>
  <c r="H1065" i="1"/>
  <c r="I1005" i="1"/>
  <c r="H1005" i="1"/>
  <c r="I703" i="1"/>
  <c r="H703" i="1"/>
  <c r="I809" i="1"/>
  <c r="H809" i="1"/>
  <c r="I530" i="1"/>
  <c r="H530" i="1"/>
  <c r="I605" i="1"/>
  <c r="H605" i="1"/>
  <c r="I817" i="1"/>
  <c r="H817" i="1"/>
  <c r="I499" i="1"/>
  <c r="H499" i="1"/>
  <c r="I981" i="1"/>
  <c r="H981" i="1"/>
  <c r="I675" i="1"/>
  <c r="H675" i="1"/>
  <c r="I682" i="1"/>
  <c r="H682" i="1"/>
  <c r="I785" i="1"/>
  <c r="H785" i="1"/>
  <c r="I777" i="1"/>
  <c r="H777" i="1"/>
  <c r="I706" i="1"/>
  <c r="H706" i="1"/>
  <c r="I557" i="1"/>
  <c r="H557" i="1"/>
  <c r="I613" i="1"/>
  <c r="H613" i="1"/>
  <c r="I641" i="1"/>
  <c r="H641" i="1"/>
  <c r="I713" i="1"/>
  <c r="H713" i="1"/>
  <c r="I769" i="1"/>
  <c r="H769" i="1"/>
  <c r="I1021" i="1"/>
  <c r="H1021" i="1"/>
  <c r="I506" i="1"/>
  <c r="H506" i="1"/>
  <c r="I586" i="1"/>
  <c r="H586" i="1"/>
  <c r="I674" i="1"/>
  <c r="H674" i="1"/>
  <c r="J782" i="1"/>
  <c r="H782" i="1"/>
  <c r="I523" i="1"/>
  <c r="H523" i="1"/>
  <c r="I547" i="1"/>
  <c r="H547" i="1"/>
  <c r="I591" i="1"/>
  <c r="H591" i="1"/>
  <c r="I647" i="1"/>
  <c r="H647" i="1"/>
  <c r="I715" i="1"/>
  <c r="H715" i="1"/>
  <c r="J779" i="1"/>
  <c r="H779" i="1"/>
  <c r="I1352" i="1"/>
  <c r="H1352" i="1"/>
  <c r="J1456" i="1"/>
  <c r="H1456" i="1"/>
  <c r="J1469" i="1"/>
  <c r="H1469" i="1"/>
  <c r="H17" i="1"/>
  <c r="H33" i="1"/>
  <c r="H49" i="1"/>
  <c r="H65" i="1"/>
  <c r="H81" i="1"/>
  <c r="H97" i="1"/>
  <c r="H113" i="1"/>
  <c r="H129" i="1"/>
  <c r="H145" i="1"/>
  <c r="H161" i="1"/>
  <c r="H177" i="1"/>
  <c r="H193" i="1"/>
  <c r="H209" i="1"/>
  <c r="H225" i="1"/>
  <c r="H241" i="1"/>
  <c r="H257" i="1"/>
  <c r="H273" i="1"/>
  <c r="H289" i="1"/>
  <c r="H305" i="1"/>
  <c r="H321" i="1"/>
  <c r="H337" i="1"/>
  <c r="H353" i="1"/>
  <c r="H369" i="1"/>
  <c r="H389" i="1"/>
  <c r="H405" i="1"/>
  <c r="H421" i="1"/>
  <c r="H437" i="1"/>
  <c r="H453" i="1"/>
  <c r="H469" i="1"/>
  <c r="H485" i="1"/>
  <c r="H14" i="1"/>
  <c r="H30" i="1"/>
  <c r="H46" i="1"/>
  <c r="H62" i="1"/>
  <c r="H78" i="1"/>
  <c r="H94" i="1"/>
  <c r="H110" i="1"/>
  <c r="H126" i="1"/>
  <c r="H142" i="1"/>
  <c r="H158" i="1"/>
  <c r="H174" i="1"/>
  <c r="H190" i="1"/>
  <c r="H206" i="1"/>
  <c r="H222" i="1"/>
  <c r="H238" i="1"/>
  <c r="H254" i="1"/>
  <c r="H270" i="1"/>
  <c r="H286" i="1"/>
  <c r="H302" i="1"/>
  <c r="H318" i="1"/>
  <c r="H334" i="1"/>
  <c r="H350" i="1"/>
  <c r="H366" i="1"/>
  <c r="H382" i="1"/>
  <c r="H398" i="1"/>
  <c r="H414" i="1"/>
  <c r="H430" i="1"/>
  <c r="H446" i="1"/>
  <c r="H466" i="1"/>
  <c r="H11" i="1"/>
  <c r="H27" i="1"/>
  <c r="H43" i="1"/>
  <c r="H59" i="1"/>
  <c r="H75" i="1"/>
  <c r="H91" i="1"/>
  <c r="H107" i="1"/>
  <c r="H123" i="1"/>
  <c r="H139" i="1"/>
  <c r="H155" i="1"/>
  <c r="H171" i="1"/>
  <c r="H187" i="1"/>
  <c r="H203" i="1"/>
  <c r="H219" i="1"/>
  <c r="H235" i="1"/>
  <c r="H251" i="1"/>
  <c r="H267" i="1"/>
  <c r="H283" i="1"/>
  <c r="H299" i="1"/>
  <c r="H315" i="1"/>
  <c r="H331" i="1"/>
  <c r="H347" i="1"/>
  <c r="H363" i="1"/>
  <c r="H379" i="1"/>
  <c r="H395" i="1"/>
  <c r="H411" i="1"/>
  <c r="H427" i="1"/>
  <c r="H443" i="1"/>
  <c r="H459" i="1"/>
  <c r="H475" i="1"/>
  <c r="H8" i="1"/>
  <c r="H24" i="1"/>
  <c r="H40" i="1"/>
  <c r="H56" i="1"/>
  <c r="H72" i="1"/>
  <c r="H88" i="1"/>
  <c r="H104" i="1"/>
  <c r="H120" i="1"/>
  <c r="H136" i="1"/>
  <c r="H152" i="1"/>
  <c r="H168" i="1"/>
  <c r="H184" i="1"/>
  <c r="H200" i="1"/>
  <c r="H216" i="1"/>
  <c r="H232" i="1"/>
  <c r="H248" i="1"/>
  <c r="H264" i="1"/>
  <c r="H280" i="1"/>
  <c r="H296" i="1"/>
  <c r="H312" i="1"/>
  <c r="H328" i="1"/>
  <c r="H344" i="1"/>
  <c r="H360" i="1"/>
  <c r="H376" i="1"/>
  <c r="H392" i="1"/>
  <c r="H408" i="1"/>
  <c r="H424" i="1"/>
  <c r="H440" i="1"/>
  <c r="H456" i="1"/>
  <c r="H472" i="1"/>
  <c r="H488" i="1"/>
  <c r="H504" i="1"/>
  <c r="H520" i="1"/>
  <c r="H536" i="1"/>
  <c r="H552" i="1"/>
  <c r="H568" i="1"/>
  <c r="H584" i="1"/>
  <c r="H600" i="1"/>
  <c r="H616" i="1"/>
  <c r="H632" i="1"/>
  <c r="H648" i="1"/>
  <c r="H664" i="1"/>
  <c r="H680" i="1"/>
  <c r="H696" i="1"/>
  <c r="H712" i="1"/>
  <c r="H728" i="1"/>
  <c r="H744" i="1"/>
  <c r="H760" i="1"/>
  <c r="H776" i="1"/>
  <c r="H792" i="1"/>
  <c r="H808" i="1"/>
  <c r="H824" i="1"/>
  <c r="H840" i="1"/>
  <c r="H856" i="1"/>
  <c r="H872" i="1"/>
  <c r="H888" i="1"/>
  <c r="H904" i="1"/>
  <c r="H920" i="1"/>
  <c r="H936" i="1"/>
  <c r="H952" i="1"/>
  <c r="H968" i="1"/>
  <c r="H984" i="1"/>
  <c r="H1000" i="1"/>
  <c r="H1016" i="1"/>
  <c r="H1032" i="1"/>
  <c r="H1048" i="1"/>
  <c r="H1064" i="1"/>
  <c r="H1080" i="1"/>
  <c r="H1096" i="1"/>
  <c r="H1112" i="1"/>
  <c r="H1128" i="1"/>
  <c r="H1144" i="1"/>
  <c r="H1160" i="1"/>
  <c r="H1176" i="1"/>
  <c r="H1192" i="1"/>
  <c r="H1208" i="1"/>
  <c r="H1224" i="1"/>
  <c r="H1240" i="1"/>
  <c r="H1256" i="1"/>
  <c r="H1272" i="1"/>
  <c r="H1288" i="1"/>
  <c r="H1304" i="1"/>
  <c r="H489" i="1"/>
  <c r="H505" i="1"/>
  <c r="H521" i="1"/>
  <c r="H537" i="1"/>
  <c r="H553" i="1"/>
  <c r="H577" i="1"/>
  <c r="H601" i="1"/>
  <c r="H637" i="1"/>
  <c r="H669" i="1"/>
  <c r="H701" i="1"/>
  <c r="H733" i="1"/>
  <c r="H765" i="1"/>
  <c r="H797" i="1"/>
  <c r="H829" i="1"/>
  <c r="H861" i="1"/>
  <c r="H897" i="1"/>
  <c r="H929" i="1"/>
  <c r="H961" i="1"/>
  <c r="H993" i="1"/>
  <c r="H1025" i="1"/>
  <c r="H1069" i="1"/>
  <c r="H1153" i="1"/>
  <c r="H494" i="1"/>
  <c r="H526" i="1"/>
  <c r="H558" i="1"/>
  <c r="H590" i="1"/>
  <c r="H622" i="1"/>
  <c r="H654" i="1"/>
  <c r="H686" i="1"/>
  <c r="I671" i="1"/>
  <c r="H671" i="1"/>
  <c r="I737" i="1"/>
  <c r="H737" i="1"/>
  <c r="I587" i="1"/>
  <c r="H587" i="1"/>
  <c r="I1324" i="1"/>
  <c r="H1324" i="1"/>
  <c r="I522" i="1"/>
  <c r="H522" i="1"/>
  <c r="I599" i="1"/>
  <c r="H599" i="1"/>
  <c r="I697" i="1"/>
  <c r="H697" i="1"/>
  <c r="I1372" i="1"/>
  <c r="H1372" i="1"/>
  <c r="I633" i="1"/>
  <c r="H633" i="1"/>
  <c r="I997" i="1"/>
  <c r="H997" i="1"/>
  <c r="I602" i="1"/>
  <c r="H602" i="1"/>
  <c r="I631" i="1"/>
  <c r="H631" i="1"/>
  <c r="I1360" i="1"/>
  <c r="H1360" i="1"/>
  <c r="I925" i="1"/>
  <c r="H925" i="1"/>
  <c r="I531" i="1"/>
  <c r="H531" i="1"/>
  <c r="I1376" i="1"/>
  <c r="H1376" i="1"/>
  <c r="I626" i="1"/>
  <c r="H626" i="1"/>
  <c r="I1049" i="1"/>
  <c r="H1049" i="1"/>
  <c r="I579" i="1"/>
  <c r="H579" i="1"/>
  <c r="I570" i="1"/>
  <c r="H570" i="1"/>
  <c r="I503" i="1"/>
  <c r="H503" i="1"/>
  <c r="I707" i="1"/>
  <c r="H707" i="1"/>
  <c r="I621" i="1"/>
  <c r="H621" i="1"/>
  <c r="I681" i="1"/>
  <c r="H681" i="1"/>
  <c r="I881" i="1"/>
  <c r="H881" i="1"/>
  <c r="I957" i="1"/>
  <c r="H957" i="1"/>
  <c r="I514" i="1"/>
  <c r="H514" i="1"/>
  <c r="I698" i="1"/>
  <c r="H698" i="1"/>
  <c r="I491" i="1"/>
  <c r="H491" i="1"/>
  <c r="I527" i="1"/>
  <c r="H527" i="1"/>
  <c r="I567" i="1"/>
  <c r="H567" i="1"/>
  <c r="I611" i="1"/>
  <c r="H611" i="1"/>
  <c r="I679" i="1"/>
  <c r="H679" i="1"/>
  <c r="J815" i="1"/>
  <c r="H815" i="1"/>
  <c r="J1388" i="1"/>
  <c r="H1388" i="1"/>
  <c r="J1509" i="1"/>
  <c r="H1509" i="1"/>
  <c r="H5" i="1"/>
  <c r="H21" i="1"/>
  <c r="H37" i="1"/>
  <c r="H53" i="1"/>
  <c r="H69" i="1"/>
  <c r="H85" i="1"/>
  <c r="H101" i="1"/>
  <c r="H117" i="1"/>
  <c r="H133" i="1"/>
  <c r="H149" i="1"/>
  <c r="H165" i="1"/>
  <c r="H181" i="1"/>
  <c r="H197" i="1"/>
  <c r="H213" i="1"/>
  <c r="H229" i="1"/>
  <c r="H245" i="1"/>
  <c r="H261" i="1"/>
  <c r="H277" i="1"/>
  <c r="H293" i="1"/>
  <c r="H309" i="1"/>
  <c r="H325" i="1"/>
  <c r="H341" i="1"/>
  <c r="H357" i="1"/>
  <c r="H377" i="1"/>
  <c r="H393" i="1"/>
  <c r="H409" i="1"/>
  <c r="H425" i="1"/>
  <c r="H441" i="1"/>
  <c r="H457" i="1"/>
  <c r="H473" i="1"/>
  <c r="H2" i="1"/>
  <c r="H18" i="1"/>
  <c r="H34" i="1"/>
  <c r="H50" i="1"/>
  <c r="H66" i="1"/>
  <c r="H82" i="1"/>
  <c r="H98" i="1"/>
  <c r="H114" i="1"/>
  <c r="H130" i="1"/>
  <c r="H146" i="1"/>
  <c r="H162" i="1"/>
  <c r="H178" i="1"/>
  <c r="H194" i="1"/>
  <c r="H210" i="1"/>
  <c r="H226" i="1"/>
  <c r="H242" i="1"/>
  <c r="H258" i="1"/>
  <c r="H274" i="1"/>
  <c r="H290" i="1"/>
  <c r="H306" i="1"/>
  <c r="H322" i="1"/>
  <c r="H338" i="1"/>
  <c r="H354" i="1"/>
  <c r="H370" i="1"/>
  <c r="H386" i="1"/>
  <c r="H402" i="1"/>
  <c r="H418" i="1"/>
  <c r="H434" i="1"/>
  <c r="H450" i="1"/>
  <c r="H470" i="1"/>
  <c r="H15" i="1"/>
  <c r="H31" i="1"/>
  <c r="H47" i="1"/>
  <c r="H63" i="1"/>
  <c r="H79" i="1"/>
  <c r="H95" i="1"/>
  <c r="H111" i="1"/>
  <c r="H127" i="1"/>
  <c r="H143" i="1"/>
  <c r="H159" i="1"/>
  <c r="H175" i="1"/>
  <c r="H191" i="1"/>
  <c r="H207" i="1"/>
  <c r="H223" i="1"/>
  <c r="H239" i="1"/>
  <c r="H255" i="1"/>
  <c r="H271" i="1"/>
  <c r="H287" i="1"/>
  <c r="H303" i="1"/>
  <c r="H319" i="1"/>
  <c r="H335" i="1"/>
  <c r="H351" i="1"/>
  <c r="H367" i="1"/>
  <c r="H383" i="1"/>
  <c r="H399" i="1"/>
  <c r="H415" i="1"/>
  <c r="H431" i="1"/>
  <c r="H447" i="1"/>
  <c r="H463" i="1"/>
  <c r="H479" i="1"/>
  <c r="H12" i="1"/>
  <c r="H28" i="1"/>
  <c r="H44" i="1"/>
  <c r="H60" i="1"/>
  <c r="H76" i="1"/>
  <c r="H92" i="1"/>
  <c r="H108" i="1"/>
  <c r="H124" i="1"/>
  <c r="H140" i="1"/>
  <c r="H156" i="1"/>
  <c r="H172" i="1"/>
  <c r="H188" i="1"/>
  <c r="H204" i="1"/>
  <c r="H220" i="1"/>
  <c r="H236" i="1"/>
  <c r="H252" i="1"/>
  <c r="H268" i="1"/>
  <c r="H284" i="1"/>
  <c r="H300" i="1"/>
  <c r="H316" i="1"/>
  <c r="H332" i="1"/>
  <c r="H348" i="1"/>
  <c r="H364" i="1"/>
  <c r="H380" i="1"/>
  <c r="H396" i="1"/>
  <c r="H412" i="1"/>
  <c r="H428" i="1"/>
  <c r="H444" i="1"/>
  <c r="H460" i="1"/>
  <c r="H476" i="1"/>
  <c r="H492" i="1"/>
  <c r="H508" i="1"/>
  <c r="H524" i="1"/>
  <c r="H540" i="1"/>
  <c r="H556" i="1"/>
  <c r="H572" i="1"/>
  <c r="H588" i="1"/>
  <c r="H604" i="1"/>
  <c r="H620" i="1"/>
  <c r="H636" i="1"/>
  <c r="H652" i="1"/>
  <c r="H668" i="1"/>
  <c r="H684" i="1"/>
  <c r="H700" i="1"/>
  <c r="H716" i="1"/>
  <c r="H732" i="1"/>
  <c r="H748" i="1"/>
  <c r="H764" i="1"/>
  <c r="H780" i="1"/>
  <c r="H796" i="1"/>
  <c r="H812" i="1"/>
  <c r="H828" i="1"/>
  <c r="H844" i="1"/>
  <c r="H860" i="1"/>
  <c r="H876" i="1"/>
  <c r="H892" i="1"/>
  <c r="H908" i="1"/>
  <c r="H924" i="1"/>
  <c r="H940" i="1"/>
  <c r="H956" i="1"/>
  <c r="H972" i="1"/>
  <c r="H988" i="1"/>
  <c r="H1004" i="1"/>
  <c r="H1020" i="1"/>
  <c r="H1036" i="1"/>
  <c r="H1052" i="1"/>
  <c r="H1068" i="1"/>
  <c r="H1084" i="1"/>
  <c r="H1100" i="1"/>
  <c r="H1116" i="1"/>
  <c r="H1132" i="1"/>
  <c r="H1148" i="1"/>
  <c r="H1164" i="1"/>
  <c r="H1180" i="1"/>
  <c r="H1196" i="1"/>
  <c r="H1212" i="1"/>
  <c r="H1228" i="1"/>
  <c r="H1244" i="1"/>
  <c r="H1260" i="1"/>
  <c r="H1276" i="1"/>
  <c r="H1292" i="1"/>
  <c r="H1308" i="1"/>
  <c r="H493" i="1"/>
  <c r="H509" i="1"/>
  <c r="H525" i="1"/>
  <c r="H541" i="1"/>
  <c r="H561" i="1"/>
  <c r="H581" i="1"/>
  <c r="H609" i="1"/>
  <c r="H645" i="1"/>
  <c r="H677" i="1"/>
  <c r="H709" i="1"/>
  <c r="H741" i="1"/>
  <c r="H773" i="1"/>
  <c r="H805" i="1"/>
  <c r="H837" i="1"/>
  <c r="H869" i="1"/>
  <c r="H905" i="1"/>
  <c r="H937" i="1"/>
  <c r="H969" i="1"/>
  <c r="H1001" i="1"/>
  <c r="H1037" i="1"/>
  <c r="H1077" i="1"/>
  <c r="H458" i="1"/>
  <c r="H502" i="1"/>
  <c r="H534" i="1"/>
  <c r="H566" i="1"/>
  <c r="H598" i="1"/>
  <c r="H630" i="1"/>
  <c r="H662" i="1"/>
  <c r="H694" i="1"/>
  <c r="H762" i="1"/>
  <c r="I984" i="1"/>
  <c r="I230" i="1"/>
  <c r="I762" i="1"/>
  <c r="I292" i="1"/>
  <c r="I768" i="1"/>
  <c r="I812" i="1"/>
  <c r="I1259" i="1"/>
  <c r="I344" i="1"/>
  <c r="I1469" i="1"/>
  <c r="I2" i="1"/>
  <c r="I779" i="1"/>
  <c r="I819" i="1"/>
  <c r="I1509" i="1"/>
  <c r="I43" i="1"/>
  <c r="I316" i="1"/>
  <c r="I676" i="1"/>
  <c r="I394" i="1"/>
  <c r="I687" i="1"/>
  <c r="I815" i="1"/>
  <c r="I1408" i="1"/>
  <c r="J1408" i="1"/>
  <c r="I1434" i="1"/>
  <c r="J1434" i="1"/>
  <c r="I1450" i="1"/>
  <c r="J1450" i="1"/>
  <c r="I1470" i="1"/>
  <c r="J1470" i="1"/>
  <c r="I1486" i="1"/>
  <c r="J1486" i="1"/>
  <c r="I1506" i="1"/>
  <c r="J1506" i="1"/>
  <c r="I1522" i="1"/>
  <c r="J1522" i="1"/>
  <c r="I1550" i="1"/>
  <c r="J1550" i="1"/>
  <c r="I1566" i="1"/>
  <c r="J1566" i="1"/>
  <c r="I1586" i="1"/>
  <c r="J1586" i="1"/>
  <c r="I1610" i="1"/>
  <c r="J1610" i="1"/>
  <c r="I1630" i="1"/>
  <c r="J1630" i="1"/>
  <c r="I895" i="1"/>
  <c r="J895" i="1"/>
  <c r="I1131" i="1"/>
  <c r="J1131" i="1"/>
  <c r="I979" i="1"/>
  <c r="J979" i="1"/>
  <c r="I1146" i="1"/>
  <c r="J1146" i="1"/>
  <c r="I950" i="1"/>
  <c r="J950" i="1"/>
  <c r="I1351" i="1"/>
  <c r="J1351" i="1"/>
  <c r="I1174" i="1"/>
  <c r="J1174" i="1"/>
  <c r="I994" i="1"/>
  <c r="J994" i="1"/>
  <c r="I1227" i="1"/>
  <c r="J1227" i="1"/>
  <c r="I771" i="1"/>
  <c r="J771" i="1"/>
  <c r="I1059" i="1"/>
  <c r="J1059" i="1"/>
  <c r="I974" i="1"/>
  <c r="J974" i="1"/>
  <c r="I927" i="1"/>
  <c r="J927" i="1"/>
  <c r="I1247" i="1"/>
  <c r="J1247" i="1"/>
  <c r="I1310" i="1"/>
  <c r="J1310" i="1"/>
  <c r="I951" i="1"/>
  <c r="J951" i="1"/>
  <c r="I1315" i="1"/>
  <c r="J1315" i="1"/>
  <c r="I806" i="1"/>
  <c r="J806" i="1"/>
  <c r="I1361" i="1"/>
  <c r="J1361" i="1"/>
  <c r="I1237" i="1"/>
  <c r="J1237" i="1"/>
  <c r="I1394" i="1"/>
  <c r="J1394" i="1"/>
  <c r="I1419" i="1"/>
  <c r="J1419" i="1"/>
  <c r="I1447" i="1"/>
  <c r="J1447" i="1"/>
  <c r="I1471" i="1"/>
  <c r="J1471" i="1"/>
  <c r="I1507" i="1"/>
  <c r="J1507" i="1"/>
  <c r="I1527" i="1"/>
  <c r="J1527" i="1"/>
  <c r="I1559" i="1"/>
  <c r="J1559" i="1"/>
  <c r="I1587" i="1"/>
  <c r="J1587" i="1"/>
  <c r="I1611" i="1"/>
  <c r="J1611" i="1"/>
  <c r="I1190" i="1"/>
  <c r="J1190" i="1"/>
  <c r="I730" i="1"/>
  <c r="J730" i="1"/>
  <c r="I1185" i="1"/>
  <c r="J1185" i="1"/>
  <c r="I1413" i="1"/>
  <c r="J1413" i="1"/>
  <c r="I1326" i="1"/>
  <c r="J1326" i="1"/>
  <c r="I1166" i="1"/>
  <c r="J1166" i="1"/>
  <c r="I883" i="1"/>
  <c r="J883" i="1"/>
  <c r="I795" i="1"/>
  <c r="J795" i="1"/>
  <c r="I1353" i="1"/>
  <c r="J1353" i="1"/>
  <c r="I747" i="1"/>
  <c r="J747" i="1"/>
  <c r="I799" i="1"/>
  <c r="J799" i="1"/>
  <c r="I1161" i="1"/>
  <c r="J1161" i="1"/>
  <c r="I1046" i="1"/>
  <c r="J1046" i="1"/>
  <c r="I1255" i="1"/>
  <c r="J1255" i="1"/>
  <c r="I946" i="1"/>
  <c r="J946" i="1"/>
  <c r="I1269" i="1"/>
  <c r="J1269" i="1"/>
  <c r="I1279" i="1"/>
  <c r="J1279" i="1"/>
  <c r="I1411" i="1"/>
  <c r="J1411" i="1"/>
  <c r="I1444" i="1"/>
  <c r="J1444" i="1"/>
  <c r="I1464" i="1"/>
  <c r="J1464" i="1"/>
  <c r="I1496" i="1"/>
  <c r="J1496" i="1"/>
  <c r="I1552" i="1"/>
  <c r="J1552" i="1"/>
  <c r="I1584" i="1"/>
  <c r="J1584" i="1"/>
  <c r="I1632" i="1"/>
  <c r="J1632" i="1"/>
  <c r="I783" i="1"/>
  <c r="J783" i="1"/>
  <c r="I794" i="1"/>
  <c r="J794" i="1"/>
  <c r="I1130" i="1"/>
  <c r="J1130" i="1"/>
  <c r="I1250" i="1"/>
  <c r="J1250" i="1"/>
  <c r="I1086" i="1"/>
  <c r="J1086" i="1"/>
  <c r="I719" i="1"/>
  <c r="J719" i="1"/>
  <c r="I1099" i="1"/>
  <c r="J1099" i="1"/>
  <c r="I846" i="1"/>
  <c r="J846" i="1"/>
  <c r="I1155" i="1"/>
  <c r="J1155" i="1"/>
  <c r="I1226" i="1"/>
  <c r="J1226" i="1"/>
  <c r="I1070" i="1"/>
  <c r="J1070" i="1"/>
  <c r="I803" i="1"/>
  <c r="J803" i="1"/>
  <c r="I1330" i="1"/>
  <c r="J1330" i="1"/>
  <c r="I1119" i="1"/>
  <c r="J1119" i="1"/>
  <c r="I723" i="1"/>
  <c r="J723" i="1"/>
  <c r="I1233" i="1"/>
  <c r="J1233" i="1"/>
  <c r="I810" i="1"/>
  <c r="J810" i="1"/>
  <c r="I1191" i="1"/>
  <c r="J1191" i="1"/>
  <c r="I1282" i="1"/>
  <c r="J1282" i="1"/>
  <c r="I1039" i="1"/>
  <c r="J1039" i="1"/>
  <c r="I714" i="1"/>
  <c r="J714" i="1"/>
  <c r="I1178" i="1"/>
  <c r="J1178" i="1"/>
  <c r="I750" i="1"/>
  <c r="J750" i="1"/>
  <c r="I839" i="1"/>
  <c r="J839" i="1"/>
  <c r="I1521" i="1"/>
  <c r="J1521" i="1"/>
  <c r="I1549" i="1"/>
  <c r="J1549" i="1"/>
  <c r="I1581" i="1"/>
  <c r="J1581" i="1"/>
  <c r="I1625" i="1"/>
  <c r="J1625" i="1"/>
  <c r="I1645" i="1"/>
  <c r="J1645" i="1"/>
  <c r="I1087" i="1"/>
  <c r="J1087" i="1"/>
  <c r="I1113" i="1"/>
  <c r="J1113" i="1"/>
  <c r="I1295" i="1"/>
  <c r="J1295" i="1"/>
  <c r="I1355" i="1"/>
  <c r="J1355" i="1"/>
  <c r="I971" i="1"/>
  <c r="J971" i="1"/>
  <c r="I710" i="1"/>
  <c r="J710" i="1"/>
  <c r="I1107" i="1"/>
  <c r="J1107" i="1"/>
  <c r="I1139" i="1"/>
  <c r="J1139" i="1"/>
  <c r="I918" i="1"/>
  <c r="J918" i="1"/>
  <c r="I938" i="1"/>
  <c r="J938" i="1"/>
  <c r="I1218" i="1"/>
  <c r="J1218" i="1"/>
  <c r="I1197" i="1"/>
  <c r="J1197" i="1"/>
  <c r="I894" i="1"/>
  <c r="J894" i="1"/>
  <c r="I1262" i="1"/>
  <c r="J1262" i="1"/>
  <c r="I1118" i="1"/>
  <c r="J1118" i="1"/>
  <c r="I830" i="1"/>
  <c r="J830" i="1"/>
  <c r="I1314" i="1"/>
  <c r="J1314" i="1"/>
  <c r="I891" i="1"/>
  <c r="J891" i="1"/>
  <c r="I1179" i="1"/>
  <c r="J1179" i="1"/>
  <c r="I1238" i="1"/>
  <c r="J1238" i="1"/>
  <c r="I1194" i="1"/>
  <c r="J1194" i="1"/>
  <c r="I871" i="1"/>
  <c r="J871" i="1"/>
  <c r="I1608" i="1"/>
  <c r="J1608" i="1"/>
  <c r="I1612" i="1"/>
  <c r="J1612" i="1"/>
  <c r="I1420" i="1"/>
  <c r="J1420" i="1"/>
  <c r="I1561" i="1"/>
  <c r="J1561" i="1"/>
  <c r="I1580" i="1"/>
  <c r="J1580" i="1"/>
  <c r="I1493" i="1"/>
  <c r="J1493" i="1"/>
  <c r="I1485" i="1"/>
  <c r="J1485" i="1"/>
  <c r="I1508" i="1"/>
  <c r="J1508" i="1"/>
  <c r="I1410" i="1"/>
  <c r="J1410" i="1"/>
  <c r="I1565" i="1"/>
  <c r="J1565" i="1"/>
  <c r="I1467" i="1"/>
  <c r="J1467" i="1"/>
  <c r="I1517" i="1"/>
  <c r="J1517" i="1"/>
  <c r="I1435" i="1"/>
  <c r="J1435" i="1"/>
  <c r="I1615" i="1"/>
  <c r="J1615" i="1"/>
  <c r="I1588" i="1"/>
  <c r="J1588" i="1"/>
  <c r="I1381" i="1"/>
  <c r="J1381" i="1"/>
  <c r="I774" i="1"/>
  <c r="J774" i="1"/>
  <c r="I1234" i="1"/>
  <c r="J1234" i="1"/>
  <c r="I1430" i="1"/>
  <c r="J1430" i="1"/>
  <c r="I862" i="1"/>
  <c r="J862" i="1"/>
  <c r="I882" i="1"/>
  <c r="J882" i="1"/>
  <c r="I926" i="1"/>
  <c r="J926" i="1"/>
  <c r="I990" i="1"/>
  <c r="J990" i="1"/>
  <c r="I1078" i="1"/>
  <c r="J1078" i="1"/>
  <c r="I1138" i="1"/>
  <c r="J1138" i="1"/>
  <c r="I1202" i="1"/>
  <c r="J1202" i="1"/>
  <c r="I767" i="1"/>
  <c r="J767" i="1"/>
  <c r="I847" i="1"/>
  <c r="J847" i="1"/>
  <c r="I867" i="1"/>
  <c r="J867" i="1"/>
  <c r="I923" i="1"/>
  <c r="J923" i="1"/>
  <c r="I1003" i="1"/>
  <c r="J1003" i="1"/>
  <c r="I1067" i="1"/>
  <c r="J1067" i="1"/>
  <c r="I1143" i="1"/>
  <c r="J1143" i="1"/>
  <c r="I1203" i="1"/>
  <c r="J1203" i="1"/>
  <c r="I1412" i="1"/>
  <c r="J1412" i="1"/>
  <c r="I1472" i="1"/>
  <c r="J1472" i="1"/>
  <c r="I1544" i="1"/>
  <c r="J1544" i="1"/>
  <c r="I1616" i="1"/>
  <c r="J1616" i="1"/>
  <c r="I1105" i="1"/>
  <c r="J1105" i="1"/>
  <c r="I1145" i="1"/>
  <c r="J1145" i="1"/>
  <c r="I1205" i="1"/>
  <c r="J1205" i="1"/>
  <c r="I1277" i="1"/>
  <c r="J1277" i="1"/>
  <c r="I1313" i="1"/>
  <c r="J1313" i="1"/>
  <c r="I1373" i="1"/>
  <c r="J1373" i="1"/>
  <c r="I1445" i="1"/>
  <c r="J1445" i="1"/>
  <c r="I1497" i="1"/>
  <c r="J1497" i="1"/>
  <c r="I1585" i="1"/>
  <c r="J1585" i="1"/>
  <c r="I1222" i="1"/>
  <c r="J1222" i="1"/>
  <c r="I1254" i="1"/>
  <c r="J1254" i="1"/>
  <c r="I1298" i="1"/>
  <c r="J1298" i="1"/>
  <c r="I1390" i="1"/>
  <c r="J1390" i="1"/>
  <c r="I1538" i="1"/>
  <c r="J1538" i="1"/>
  <c r="I1618" i="1"/>
  <c r="J1618" i="1"/>
  <c r="I1235" i="1"/>
  <c r="J1235" i="1"/>
  <c r="I1303" i="1"/>
  <c r="J1303" i="1"/>
  <c r="I1403" i="1"/>
  <c r="J1403" i="1"/>
  <c r="I1495" i="1"/>
  <c r="I1543" i="1"/>
  <c r="J1543" i="1"/>
  <c r="I1595" i="1"/>
  <c r="J1595" i="1"/>
  <c r="I1639" i="1"/>
  <c r="J1639" i="1"/>
  <c r="J7" i="1"/>
  <c r="J23" i="1"/>
  <c r="J4" i="1"/>
  <c r="J20" i="1"/>
  <c r="J36" i="1"/>
  <c r="J52" i="1"/>
  <c r="J68" i="1"/>
  <c r="J84" i="1"/>
  <c r="J100" i="1"/>
  <c r="J116" i="1"/>
  <c r="J132" i="1"/>
  <c r="J148" i="1"/>
  <c r="J164" i="1"/>
  <c r="J180" i="1"/>
  <c r="J196" i="1"/>
  <c r="J9" i="1"/>
  <c r="J25" i="1"/>
  <c r="J41" i="1"/>
  <c r="J57" i="1"/>
  <c r="J14" i="1"/>
  <c r="J30" i="1"/>
  <c r="J46" i="1"/>
  <c r="J62" i="1"/>
  <c r="J78" i="1"/>
  <c r="J94" i="1"/>
  <c r="J110" i="1"/>
  <c r="J126" i="1"/>
  <c r="J142" i="1"/>
  <c r="J158" i="1"/>
  <c r="J174" i="1"/>
  <c r="J190" i="1"/>
  <c r="J212" i="1"/>
  <c r="J228" i="1"/>
  <c r="J244" i="1"/>
  <c r="J260" i="1"/>
  <c r="J276" i="1"/>
  <c r="J308" i="1"/>
  <c r="J324" i="1"/>
  <c r="J340" i="1"/>
  <c r="J356" i="1"/>
  <c r="J372" i="1"/>
  <c r="J388" i="1"/>
  <c r="J404" i="1"/>
  <c r="J420" i="1"/>
  <c r="J436" i="1"/>
  <c r="J452" i="1"/>
  <c r="J468" i="1"/>
  <c r="J484" i="1"/>
  <c r="J500" i="1"/>
  <c r="J516" i="1"/>
  <c r="J532" i="1"/>
  <c r="J548" i="1"/>
  <c r="J564" i="1"/>
  <c r="J580" i="1"/>
  <c r="J596" i="1"/>
  <c r="J612" i="1"/>
  <c r="J628" i="1"/>
  <c r="J644" i="1"/>
  <c r="J660" i="1"/>
  <c r="J692" i="1"/>
  <c r="J708" i="1"/>
  <c r="J73" i="1"/>
  <c r="J89" i="1"/>
  <c r="J105" i="1"/>
  <c r="J121" i="1"/>
  <c r="J137" i="1"/>
  <c r="J153" i="1"/>
  <c r="J169" i="1"/>
  <c r="J185" i="1"/>
  <c r="J201" i="1"/>
  <c r="J217" i="1"/>
  <c r="J233" i="1"/>
  <c r="J249" i="1"/>
  <c r="J265" i="1"/>
  <c r="J281" i="1"/>
  <c r="J297" i="1"/>
  <c r="J313" i="1"/>
  <c r="J329" i="1"/>
  <c r="J345" i="1"/>
  <c r="J361" i="1"/>
  <c r="J377" i="1"/>
  <c r="J393" i="1"/>
  <c r="J409" i="1"/>
  <c r="J425" i="1"/>
  <c r="J441" i="1"/>
  <c r="J457" i="1"/>
  <c r="J473" i="1"/>
  <c r="J489" i="1"/>
  <c r="J505" i="1"/>
  <c r="J521" i="1"/>
  <c r="J537" i="1"/>
  <c r="J553" i="1"/>
  <c r="J569" i="1"/>
  <c r="J585" i="1"/>
  <c r="J601" i="1"/>
  <c r="J617" i="1"/>
  <c r="J633" i="1"/>
  <c r="J649" i="1"/>
  <c r="J665" i="1"/>
  <c r="J681" i="1"/>
  <c r="J697" i="1"/>
  <c r="J713" i="1"/>
  <c r="J729" i="1"/>
  <c r="J202" i="1"/>
  <c r="J218" i="1"/>
  <c r="J234" i="1"/>
  <c r="J250" i="1"/>
  <c r="J266" i="1"/>
  <c r="J282" i="1"/>
  <c r="J298" i="1"/>
  <c r="J314" i="1"/>
  <c r="J330" i="1"/>
  <c r="J346" i="1"/>
  <c r="J362" i="1"/>
  <c r="J378" i="1"/>
  <c r="J410" i="1"/>
  <c r="J426" i="1"/>
  <c r="J442" i="1"/>
  <c r="J458" i="1"/>
  <c r="J474" i="1"/>
  <c r="J490" i="1"/>
  <c r="J506" i="1"/>
  <c r="J522" i="1"/>
  <c r="J538" i="1"/>
  <c r="J554" i="1"/>
  <c r="J570" i="1"/>
  <c r="J586" i="1"/>
  <c r="J602" i="1"/>
  <c r="J618" i="1"/>
  <c r="J634" i="1"/>
  <c r="J650" i="1"/>
  <c r="J666" i="1"/>
  <c r="J682" i="1"/>
  <c r="J698" i="1"/>
  <c r="J59" i="1"/>
  <c r="J75" i="1"/>
  <c r="J91" i="1"/>
  <c r="J107" i="1"/>
  <c r="J123" i="1"/>
  <c r="J139" i="1"/>
  <c r="J155" i="1"/>
  <c r="J171" i="1"/>
  <c r="J187" i="1"/>
  <c r="J203" i="1"/>
  <c r="J219" i="1"/>
  <c r="J235" i="1"/>
  <c r="J251" i="1"/>
  <c r="J267" i="1"/>
  <c r="J283" i="1"/>
  <c r="J299" i="1"/>
  <c r="J315" i="1"/>
  <c r="J331" i="1"/>
  <c r="J347" i="1"/>
  <c r="J363" i="1"/>
  <c r="J379" i="1"/>
  <c r="J395" i="1"/>
  <c r="J411" i="1"/>
  <c r="J427" i="1"/>
  <c r="J443" i="1"/>
  <c r="J459" i="1"/>
  <c r="J475" i="1"/>
  <c r="J491" i="1"/>
  <c r="J507" i="1"/>
  <c r="J523" i="1"/>
  <c r="J539" i="1"/>
  <c r="J555" i="1"/>
  <c r="J571" i="1"/>
  <c r="J587" i="1"/>
  <c r="J603" i="1"/>
  <c r="J619" i="1"/>
  <c r="J635" i="1"/>
  <c r="J651" i="1"/>
  <c r="J667" i="1"/>
  <c r="J683" i="1"/>
  <c r="J699" i="1"/>
  <c r="J715" i="1"/>
  <c r="J724" i="1"/>
  <c r="J740" i="1"/>
  <c r="J756" i="1"/>
  <c r="J772" i="1"/>
  <c r="J788" i="1"/>
  <c r="J804" i="1"/>
  <c r="J820" i="1"/>
  <c r="J836" i="1"/>
  <c r="J852" i="1"/>
  <c r="J868" i="1"/>
  <c r="J884" i="1"/>
  <c r="J900" i="1"/>
  <c r="J916" i="1"/>
  <c r="J932" i="1"/>
  <c r="J948" i="1"/>
  <c r="J964" i="1"/>
  <c r="J980" i="1"/>
  <c r="J996" i="1"/>
  <c r="J1012" i="1"/>
  <c r="J1028" i="1"/>
  <c r="J1044" i="1"/>
  <c r="J1060" i="1"/>
  <c r="J1076" i="1"/>
  <c r="J1092" i="1"/>
  <c r="J1108" i="1"/>
  <c r="J1124" i="1"/>
  <c r="J1140" i="1"/>
  <c r="J1156" i="1"/>
  <c r="J1172" i="1"/>
  <c r="J1188" i="1"/>
  <c r="J1204" i="1"/>
  <c r="J1220" i="1"/>
  <c r="J1236" i="1"/>
  <c r="J1252" i="1"/>
  <c r="J1268" i="1"/>
  <c r="J1284" i="1"/>
  <c r="J1300" i="1"/>
  <c r="J1316" i="1"/>
  <c r="J1332" i="1"/>
  <c r="J1348" i="1"/>
  <c r="J1364" i="1"/>
  <c r="J1380" i="1"/>
  <c r="J753" i="1"/>
  <c r="J769" i="1"/>
  <c r="J785" i="1"/>
  <c r="J801" i="1"/>
  <c r="J817" i="1"/>
  <c r="J833" i="1"/>
  <c r="J849" i="1"/>
  <c r="J865" i="1"/>
  <c r="J881" i="1"/>
  <c r="J897" i="1"/>
  <c r="J913" i="1"/>
  <c r="J929" i="1"/>
  <c r="J945" i="1"/>
  <c r="J961" i="1"/>
  <c r="J977" i="1"/>
  <c r="J993" i="1"/>
  <c r="J1009" i="1"/>
  <c r="J1025" i="1"/>
  <c r="J1041" i="1"/>
  <c r="J1057" i="1"/>
  <c r="J1073" i="1"/>
  <c r="J1089" i="1"/>
  <c r="I1374" i="1"/>
  <c r="J1374" i="1"/>
  <c r="I1414" i="1"/>
  <c r="J1414" i="1"/>
  <c r="I1438" i="1"/>
  <c r="J1438" i="1"/>
  <c r="I1454" i="1"/>
  <c r="J1454" i="1"/>
  <c r="I1474" i="1"/>
  <c r="J1474" i="1"/>
  <c r="I1490" i="1"/>
  <c r="J1490" i="1"/>
  <c r="I1510" i="1"/>
  <c r="J1510" i="1"/>
  <c r="I1526" i="1"/>
  <c r="J1526" i="1"/>
  <c r="I1554" i="1"/>
  <c r="J1554" i="1"/>
  <c r="I1570" i="1"/>
  <c r="J1570" i="1"/>
  <c r="I1594" i="1"/>
  <c r="J1594" i="1"/>
  <c r="I1614" i="1"/>
  <c r="J1614" i="1"/>
  <c r="I1634" i="1"/>
  <c r="J1634" i="1"/>
  <c r="I1299" i="1"/>
  <c r="J1299" i="1"/>
  <c r="I1030" i="1"/>
  <c r="J1030" i="1"/>
  <c r="I1173" i="1"/>
  <c r="J1173" i="1"/>
  <c r="I831" i="1"/>
  <c r="J831" i="1"/>
  <c r="I1309" i="1"/>
  <c r="J1309" i="1"/>
  <c r="I870" i="1"/>
  <c r="J870" i="1"/>
  <c r="I1290" i="1"/>
  <c r="J1290" i="1"/>
  <c r="I1121" i="1"/>
  <c r="J1121" i="1"/>
  <c r="I1022" i="1"/>
  <c r="J1022" i="1"/>
  <c r="I818" i="1"/>
  <c r="J818" i="1"/>
  <c r="I966" i="1"/>
  <c r="J966" i="1"/>
  <c r="I1397" i="1"/>
  <c r="J1397" i="1"/>
  <c r="I763" i="1"/>
  <c r="J763" i="1"/>
  <c r="I1301" i="1"/>
  <c r="J1301" i="1"/>
  <c r="I1018" i="1"/>
  <c r="J1018" i="1"/>
  <c r="I1006" i="1"/>
  <c r="J1006" i="1"/>
  <c r="I826" i="1"/>
  <c r="J826" i="1"/>
  <c r="I731" i="1"/>
  <c r="J731" i="1"/>
  <c r="I1183" i="1"/>
  <c r="J1183" i="1"/>
  <c r="I1399" i="1"/>
  <c r="J1399" i="1"/>
  <c r="I1431" i="1"/>
  <c r="J1431" i="1"/>
  <c r="I1451" i="1"/>
  <c r="J1451" i="1"/>
  <c r="I1479" i="1"/>
  <c r="J1479" i="1"/>
  <c r="I1515" i="1"/>
  <c r="J1515" i="1"/>
  <c r="I1535" i="1"/>
  <c r="J1535" i="1"/>
  <c r="I1563" i="1"/>
  <c r="J1563" i="1"/>
  <c r="I1591" i="1"/>
  <c r="J1591" i="1"/>
  <c r="I1635" i="1"/>
  <c r="J1635" i="1"/>
  <c r="I1229" i="1"/>
  <c r="J1229" i="1"/>
  <c r="I766" i="1"/>
  <c r="J766" i="1"/>
  <c r="I1366" i="1"/>
  <c r="J1366" i="1"/>
  <c r="I910" i="1"/>
  <c r="J910" i="1"/>
  <c r="I1071" i="1"/>
  <c r="J1071" i="1"/>
  <c r="I1241" i="1"/>
  <c r="J1241" i="1"/>
  <c r="I1150" i="1"/>
  <c r="J1150" i="1"/>
  <c r="I1075" i="1"/>
  <c r="J1075" i="1"/>
  <c r="I1349" i="1"/>
  <c r="J1349" i="1"/>
  <c r="I1055" i="1"/>
  <c r="J1055" i="1"/>
  <c r="I1243" i="1"/>
  <c r="J1243" i="1"/>
  <c r="I850" i="1"/>
  <c r="J850" i="1"/>
  <c r="I1047" i="1"/>
  <c r="J1047" i="1"/>
  <c r="I967" i="1"/>
  <c r="J967" i="1"/>
  <c r="I978" i="1"/>
  <c r="J978" i="1"/>
  <c r="I1331" i="1"/>
  <c r="J1331" i="1"/>
  <c r="I1014" i="1"/>
  <c r="J1014" i="1"/>
  <c r="I1163" i="1"/>
  <c r="J1163" i="1"/>
  <c r="I1424" i="1"/>
  <c r="J1424" i="1"/>
  <c r="I1448" i="1"/>
  <c r="J1448" i="1"/>
  <c r="I1468" i="1"/>
  <c r="J1468" i="1"/>
  <c r="I1528" i="1"/>
  <c r="J1528" i="1"/>
  <c r="I1560" i="1"/>
  <c r="J1560" i="1"/>
  <c r="I1604" i="1"/>
  <c r="J1604" i="1"/>
  <c r="I1644" i="1"/>
  <c r="J1644" i="1"/>
  <c r="I1054" i="1"/>
  <c r="J1054" i="1"/>
  <c r="I1221" i="1"/>
  <c r="J1221" i="1"/>
  <c r="I1346" i="1"/>
  <c r="J1346" i="1"/>
  <c r="I1158" i="1"/>
  <c r="J1158" i="1"/>
  <c r="I1215" i="1"/>
  <c r="J1215" i="1"/>
  <c r="I1297" i="1"/>
  <c r="J1297" i="1"/>
  <c r="I778" i="1"/>
  <c r="J778" i="1"/>
  <c r="I1043" i="1"/>
  <c r="J1043" i="1"/>
  <c r="I822" i="1"/>
  <c r="J822" i="1"/>
  <c r="I1325" i="1"/>
  <c r="J1325" i="1"/>
  <c r="I1363" i="1"/>
  <c r="J1363" i="1"/>
  <c r="I983" i="1"/>
  <c r="J983" i="1"/>
  <c r="I814" i="1"/>
  <c r="J814" i="1"/>
  <c r="I1249" i="1"/>
  <c r="J1249" i="1"/>
  <c r="I1165" i="1"/>
  <c r="J1165" i="1"/>
  <c r="I1062" i="1"/>
  <c r="J1062" i="1"/>
  <c r="I1182" i="1"/>
  <c r="J1182" i="1"/>
  <c r="I1396" i="1"/>
  <c r="J1396" i="1"/>
  <c r="I1525" i="1"/>
  <c r="J1525" i="1"/>
  <c r="I1553" i="1"/>
  <c r="J1553" i="1"/>
  <c r="I1589" i="1"/>
  <c r="J1589" i="1"/>
  <c r="I1629" i="1"/>
  <c r="J1629" i="1"/>
  <c r="I1653" i="1"/>
  <c r="J1653" i="1"/>
  <c r="I1387" i="1"/>
  <c r="J1387" i="1"/>
  <c r="I1050" i="1"/>
  <c r="J1050" i="1"/>
  <c r="I1385" i="1"/>
  <c r="J1385" i="1"/>
  <c r="I963" i="1"/>
  <c r="J963" i="1"/>
  <c r="I1035" i="1"/>
  <c r="J1035" i="1"/>
  <c r="I742" i="1"/>
  <c r="J742" i="1"/>
  <c r="I1318" i="1"/>
  <c r="J1318" i="1"/>
  <c r="I746" i="1"/>
  <c r="J746" i="1"/>
  <c r="I1302" i="1"/>
  <c r="J1302" i="1"/>
  <c r="I943" i="1"/>
  <c r="J943" i="1"/>
  <c r="I1117" i="1"/>
  <c r="J1117" i="1"/>
  <c r="I906" i="1"/>
  <c r="J906" i="1"/>
  <c r="I911" i="1"/>
  <c r="J911" i="1"/>
  <c r="I1147" i="1"/>
  <c r="J1147" i="1"/>
  <c r="I823" i="1"/>
  <c r="J823" i="1"/>
  <c r="I1516" i="1"/>
  <c r="J1516" i="1"/>
  <c r="I1402" i="1"/>
  <c r="J1402" i="1"/>
  <c r="I1609" i="1"/>
  <c r="J1609" i="1"/>
  <c r="I1457" i="1"/>
  <c r="J1457" i="1"/>
  <c r="I1391" i="1"/>
  <c r="J1391" i="1"/>
  <c r="I1511" i="1"/>
  <c r="J1511" i="1"/>
  <c r="I1504" i="1"/>
  <c r="J1504" i="1"/>
  <c r="I1593" i="1"/>
  <c r="J1593" i="1"/>
  <c r="I1406" i="1"/>
  <c r="J1406" i="1"/>
  <c r="I1449" i="1"/>
  <c r="J1449" i="1"/>
  <c r="I1491" i="1"/>
  <c r="J1491" i="1"/>
  <c r="I1475" i="1"/>
  <c r="J1475" i="1"/>
  <c r="I1453" i="1"/>
  <c r="J1453" i="1"/>
  <c r="I1428" i="1"/>
  <c r="J1428" i="1"/>
  <c r="I1628" i="1"/>
  <c r="J1628" i="1"/>
  <c r="I1157" i="1"/>
  <c r="J1157" i="1"/>
  <c r="I1473" i="1"/>
  <c r="J1473" i="1"/>
  <c r="I786" i="1"/>
  <c r="J786" i="1"/>
  <c r="I1306" i="1"/>
  <c r="J1306" i="1"/>
  <c r="I1462" i="1"/>
  <c r="J1462" i="1"/>
  <c r="I328" i="1"/>
  <c r="I85" i="1"/>
  <c r="I488" i="1"/>
  <c r="I604" i="1"/>
  <c r="I406" i="1"/>
  <c r="I782" i="1"/>
  <c r="I866" i="1"/>
  <c r="J866" i="1"/>
  <c r="I898" i="1"/>
  <c r="I930" i="1"/>
  <c r="J930" i="1"/>
  <c r="I1042" i="1"/>
  <c r="I1082" i="1"/>
  <c r="J1082" i="1"/>
  <c r="I1154" i="1"/>
  <c r="J1154" i="1"/>
  <c r="I1206" i="1"/>
  <c r="J1206" i="1"/>
  <c r="I887" i="1"/>
  <c r="J887" i="1"/>
  <c r="I959" i="1"/>
  <c r="J959" i="1"/>
  <c r="I1011" i="1"/>
  <c r="J1011" i="1"/>
  <c r="I1083" i="1"/>
  <c r="J1083" i="1"/>
  <c r="I1151" i="1"/>
  <c r="J1151" i="1"/>
  <c r="I1219" i="1"/>
  <c r="J1219" i="1"/>
  <c r="I1416" i="1"/>
  <c r="J1416" i="1"/>
  <c r="I1500" i="1"/>
  <c r="J1500" i="1"/>
  <c r="I1576" i="1"/>
  <c r="J1576" i="1"/>
  <c r="I1652" i="1"/>
  <c r="J1652" i="1"/>
  <c r="I1129" i="1"/>
  <c r="J1129" i="1"/>
  <c r="I1149" i="1"/>
  <c r="J1149" i="1"/>
  <c r="I1245" i="1"/>
  <c r="J1245" i="1"/>
  <c r="I1281" i="1"/>
  <c r="J1281" i="1"/>
  <c r="I1317" i="1"/>
  <c r="J1317" i="1"/>
  <c r="I1409" i="1"/>
  <c r="J1409" i="1"/>
  <c r="I1501" i="1"/>
  <c r="J1501" i="1"/>
  <c r="I1537" i="1"/>
  <c r="J1537" i="1"/>
  <c r="I1605" i="1"/>
  <c r="J1605" i="1"/>
  <c r="I1230" i="1"/>
  <c r="J1230" i="1"/>
  <c r="I1266" i="1"/>
  <c r="J1266" i="1"/>
  <c r="I1362" i="1"/>
  <c r="J1362" i="1"/>
  <c r="I1422" i="1"/>
  <c r="J1422" i="1"/>
  <c r="I1542" i="1"/>
  <c r="J1542" i="1"/>
  <c r="I1642" i="1"/>
  <c r="J1642" i="1"/>
  <c r="I1239" i="1"/>
  <c r="J1239" i="1"/>
  <c r="I1271" i="1"/>
  <c r="J1271" i="1"/>
  <c r="I1307" i="1"/>
  <c r="J1307" i="1"/>
  <c r="I1423" i="1"/>
  <c r="J1423" i="1"/>
  <c r="I1547" i="1"/>
  <c r="J1547" i="1"/>
  <c r="I1619" i="1"/>
  <c r="J1619" i="1"/>
  <c r="I1647" i="1"/>
  <c r="J1647" i="1"/>
  <c r="J11" i="1"/>
  <c r="J27" i="1"/>
  <c r="J8" i="1"/>
  <c r="J24" i="1"/>
  <c r="J40" i="1"/>
  <c r="J56" i="1"/>
  <c r="J72" i="1"/>
  <c r="J88" i="1"/>
  <c r="J104" i="1"/>
  <c r="J120" i="1"/>
  <c r="J136" i="1"/>
  <c r="J152" i="1"/>
  <c r="J168" i="1"/>
  <c r="J184" i="1"/>
  <c r="J200" i="1"/>
  <c r="J13" i="1"/>
  <c r="J29" i="1"/>
  <c r="J45" i="1"/>
  <c r="J18" i="1"/>
  <c r="J34" i="1"/>
  <c r="J50" i="1"/>
  <c r="J66" i="1"/>
  <c r="J82" i="1"/>
  <c r="J98" i="1"/>
  <c r="J114" i="1"/>
  <c r="J130" i="1"/>
  <c r="J146" i="1"/>
  <c r="J162" i="1"/>
  <c r="J178" i="1"/>
  <c r="J194" i="1"/>
  <c r="J216" i="1"/>
  <c r="J232" i="1"/>
  <c r="J248" i="1"/>
  <c r="J264" i="1"/>
  <c r="J280" i="1"/>
  <c r="J296" i="1"/>
  <c r="J312" i="1"/>
  <c r="J360" i="1"/>
  <c r="J376" i="1"/>
  <c r="J392" i="1"/>
  <c r="J408" i="1"/>
  <c r="J424" i="1"/>
  <c r="J440" i="1"/>
  <c r="J456" i="1"/>
  <c r="J472" i="1"/>
  <c r="J504" i="1"/>
  <c r="J520" i="1"/>
  <c r="J536" i="1"/>
  <c r="J552" i="1"/>
  <c r="J568" i="1"/>
  <c r="J584" i="1"/>
  <c r="J600" i="1"/>
  <c r="J616" i="1"/>
  <c r="J632" i="1"/>
  <c r="J648" i="1"/>
  <c r="J664" i="1"/>
  <c r="J680" i="1"/>
  <c r="J696" i="1"/>
  <c r="J61" i="1"/>
  <c r="J77" i="1"/>
  <c r="J93" i="1"/>
  <c r="J109" i="1"/>
  <c r="J125" i="1"/>
  <c r="J141" i="1"/>
  <c r="J157" i="1"/>
  <c r="J173" i="1"/>
  <c r="J189" i="1"/>
  <c r="J205" i="1"/>
  <c r="J221" i="1"/>
  <c r="J237" i="1"/>
  <c r="J253" i="1"/>
  <c r="J269" i="1"/>
  <c r="J285" i="1"/>
  <c r="J301" i="1"/>
  <c r="J317" i="1"/>
  <c r="J333" i="1"/>
  <c r="J349" i="1"/>
  <c r="J365" i="1"/>
  <c r="J381" i="1"/>
  <c r="J397" i="1"/>
  <c r="J413" i="1"/>
  <c r="J429" i="1"/>
  <c r="J445" i="1"/>
  <c r="J461" i="1"/>
  <c r="J477" i="1"/>
  <c r="J493" i="1"/>
  <c r="J509" i="1"/>
  <c r="J525" i="1"/>
  <c r="J541" i="1"/>
  <c r="J557" i="1"/>
  <c r="J573" i="1"/>
  <c r="J589" i="1"/>
  <c r="J605" i="1"/>
  <c r="J621" i="1"/>
  <c r="J637" i="1"/>
  <c r="J653" i="1"/>
  <c r="J669" i="1"/>
  <c r="J685" i="1"/>
  <c r="J701" i="1"/>
  <c r="J717" i="1"/>
  <c r="J733" i="1"/>
  <c r="J206" i="1"/>
  <c r="J222" i="1"/>
  <c r="J238" i="1"/>
  <c r="J254" i="1"/>
  <c r="J270" i="1"/>
  <c r="J286" i="1"/>
  <c r="J302" i="1"/>
  <c r="J318" i="1"/>
  <c r="J334" i="1"/>
  <c r="J350" i="1"/>
  <c r="J366" i="1"/>
  <c r="J382" i="1"/>
  <c r="J398" i="1"/>
  <c r="J414" i="1"/>
  <c r="J430" i="1"/>
  <c r="J446" i="1"/>
  <c r="J462" i="1"/>
  <c r="J478" i="1"/>
  <c r="J494" i="1"/>
  <c r="J510" i="1"/>
  <c r="J526" i="1"/>
  <c r="J542" i="1"/>
  <c r="J558" i="1"/>
  <c r="J574" i="1"/>
  <c r="J590" i="1"/>
  <c r="J606" i="1"/>
  <c r="J622" i="1"/>
  <c r="J638" i="1"/>
  <c r="J654" i="1"/>
  <c r="J670" i="1"/>
  <c r="J686" i="1"/>
  <c r="J702" i="1"/>
  <c r="J47" i="1"/>
  <c r="J63" i="1"/>
  <c r="J79" i="1"/>
  <c r="J95" i="1"/>
  <c r="J111" i="1"/>
  <c r="J127" i="1"/>
  <c r="J143" i="1"/>
  <c r="J159" i="1"/>
  <c r="J175" i="1"/>
  <c r="J191" i="1"/>
  <c r="J207" i="1"/>
  <c r="J223" i="1"/>
  <c r="J239" i="1"/>
  <c r="J255" i="1"/>
  <c r="J271" i="1"/>
  <c r="J287" i="1"/>
  <c r="J303" i="1"/>
  <c r="J319" i="1"/>
  <c r="J335" i="1"/>
  <c r="J351" i="1"/>
  <c r="J367" i="1"/>
  <c r="J383" i="1"/>
  <c r="J399" i="1"/>
  <c r="J415" i="1"/>
  <c r="J431" i="1"/>
  <c r="J447" i="1"/>
  <c r="J463" i="1"/>
  <c r="J479" i="1"/>
  <c r="J495" i="1"/>
  <c r="J511" i="1"/>
  <c r="J527" i="1"/>
  <c r="J543" i="1"/>
  <c r="J559" i="1"/>
  <c r="J575" i="1"/>
  <c r="J591" i="1"/>
  <c r="J607" i="1"/>
  <c r="J623" i="1"/>
  <c r="J639" i="1"/>
  <c r="J655" i="1"/>
  <c r="J671" i="1"/>
  <c r="J703" i="1"/>
  <c r="J712" i="1"/>
  <c r="J728" i="1"/>
  <c r="J744" i="1"/>
  <c r="J760" i="1"/>
  <c r="J776" i="1"/>
  <c r="J792" i="1"/>
  <c r="J808" i="1"/>
  <c r="J824" i="1"/>
  <c r="J840" i="1"/>
  <c r="J856" i="1"/>
  <c r="J872" i="1"/>
  <c r="J888" i="1"/>
  <c r="J904" i="1"/>
  <c r="J920" i="1"/>
  <c r="J936" i="1"/>
  <c r="J952" i="1"/>
  <c r="J968" i="1"/>
  <c r="J1000" i="1"/>
  <c r="J1016" i="1"/>
  <c r="J1032" i="1"/>
  <c r="J1048" i="1"/>
  <c r="J1064" i="1"/>
  <c r="J1080" i="1"/>
  <c r="J1096" i="1"/>
  <c r="J1112" i="1"/>
  <c r="J1128" i="1"/>
  <c r="J1144" i="1"/>
  <c r="J1160" i="1"/>
  <c r="J1176" i="1"/>
  <c r="J1192" i="1"/>
  <c r="J1208" i="1"/>
  <c r="J1224" i="1"/>
  <c r="J1240" i="1"/>
  <c r="J1256" i="1"/>
  <c r="J1272" i="1"/>
  <c r="J1288" i="1"/>
  <c r="J1304" i="1"/>
  <c r="J1320" i="1"/>
  <c r="J1336" i="1"/>
  <c r="J1352" i="1"/>
  <c r="J1368" i="1"/>
  <c r="J1384" i="1"/>
  <c r="J757" i="1"/>
  <c r="J773" i="1"/>
  <c r="J789" i="1"/>
  <c r="J805" i="1"/>
  <c r="J821" i="1"/>
  <c r="J837" i="1"/>
  <c r="J853" i="1"/>
  <c r="J869" i="1"/>
  <c r="J885" i="1"/>
  <c r="J901" i="1"/>
  <c r="J917" i="1"/>
  <c r="J933" i="1"/>
  <c r="J949" i="1"/>
  <c r="J965" i="1"/>
  <c r="J981" i="1"/>
  <c r="J997" i="1"/>
  <c r="J1013" i="1"/>
  <c r="J1029" i="1"/>
  <c r="J1045" i="1"/>
  <c r="J1061" i="1"/>
  <c r="J1077" i="1"/>
  <c r="J1093" i="1"/>
  <c r="I1392" i="1"/>
  <c r="J1392" i="1"/>
  <c r="I1418" i="1"/>
  <c r="J1418" i="1"/>
  <c r="I1442" i="1"/>
  <c r="J1442" i="1"/>
  <c r="I1458" i="1"/>
  <c r="J1458" i="1"/>
  <c r="I1478" i="1"/>
  <c r="J1478" i="1"/>
  <c r="I1494" i="1"/>
  <c r="J1494" i="1"/>
  <c r="I1514" i="1"/>
  <c r="J1514" i="1"/>
  <c r="I1534" i="1"/>
  <c r="J1534" i="1"/>
  <c r="I1558" i="1"/>
  <c r="J1558" i="1"/>
  <c r="I1578" i="1"/>
  <c r="J1578" i="1"/>
  <c r="I1598" i="1"/>
  <c r="J1598" i="1"/>
  <c r="I1622" i="1"/>
  <c r="J1622" i="1"/>
  <c r="I1650" i="1"/>
  <c r="J1650" i="1"/>
  <c r="I1339" i="1"/>
  <c r="J1339" i="1"/>
  <c r="I1103" i="1"/>
  <c r="J1103" i="1"/>
  <c r="I1023" i="1"/>
  <c r="J1023" i="1"/>
  <c r="I902" i="1"/>
  <c r="J902" i="1"/>
  <c r="I1217" i="1"/>
  <c r="J1217" i="1"/>
  <c r="I726" i="1"/>
  <c r="J726" i="1"/>
  <c r="I899" i="1"/>
  <c r="J899" i="1"/>
  <c r="I1111" i="1"/>
  <c r="J1111" i="1"/>
  <c r="I1270" i="1"/>
  <c r="J1270" i="1"/>
  <c r="I1405" i="1"/>
  <c r="J1405" i="1"/>
  <c r="I939" i="1"/>
  <c r="J939" i="1"/>
  <c r="I734" i="1"/>
  <c r="J734" i="1"/>
  <c r="I886" i="1"/>
  <c r="J886" i="1"/>
  <c r="I727" i="1"/>
  <c r="J727" i="1"/>
  <c r="I1125" i="1"/>
  <c r="J1125" i="1"/>
  <c r="I1193" i="1"/>
  <c r="J1193" i="1"/>
  <c r="I1404" i="1"/>
  <c r="J1404" i="1"/>
  <c r="I1439" i="1"/>
  <c r="J1439" i="1"/>
  <c r="I1459" i="1"/>
  <c r="J1459" i="1"/>
  <c r="I1487" i="1"/>
  <c r="J1487" i="1"/>
  <c r="I1519" i="1"/>
  <c r="J1519" i="1"/>
  <c r="I1551" i="1"/>
  <c r="J1551" i="1"/>
  <c r="I1567" i="1"/>
  <c r="J1567" i="1"/>
  <c r="I1603" i="1"/>
  <c r="J1603" i="1"/>
  <c r="I1643" i="1"/>
  <c r="J1643" i="1"/>
  <c r="I738" i="1"/>
  <c r="J738" i="1"/>
  <c r="I998" i="1"/>
  <c r="J998" i="1"/>
  <c r="I1186" i="1"/>
  <c r="J1186" i="1"/>
  <c r="I1189" i="1"/>
  <c r="J1189" i="1"/>
  <c r="I1207" i="1"/>
  <c r="J1207" i="1"/>
  <c r="I1109" i="1"/>
  <c r="J1109" i="1"/>
  <c r="I1127" i="1"/>
  <c r="J1127" i="1"/>
  <c r="I851" i="1"/>
  <c r="J851" i="1"/>
  <c r="I1079" i="1"/>
  <c r="J1079" i="1"/>
  <c r="I1334" i="1"/>
  <c r="J1334" i="1"/>
  <c r="I718" i="1"/>
  <c r="J718" i="1"/>
  <c r="I1181" i="1"/>
  <c r="J1181" i="1"/>
  <c r="I1199" i="1"/>
  <c r="J1199" i="1"/>
  <c r="I1223" i="1"/>
  <c r="J1223" i="1"/>
  <c r="I1369" i="1"/>
  <c r="J1369" i="1"/>
  <c r="I986" i="1"/>
  <c r="J986" i="1"/>
  <c r="I1137" i="1"/>
  <c r="J1137" i="1"/>
  <c r="I1401" i="1"/>
  <c r="J1401" i="1"/>
  <c r="I1395" i="1"/>
  <c r="J1395" i="1"/>
  <c r="I1436" i="1"/>
  <c r="J1436" i="1"/>
  <c r="I1452" i="1"/>
  <c r="J1452" i="1"/>
  <c r="I1484" i="1"/>
  <c r="J1484" i="1"/>
  <c r="I1532" i="1"/>
  <c r="J1532" i="1"/>
  <c r="I1564" i="1"/>
  <c r="J1564" i="1"/>
  <c r="I1620" i="1"/>
  <c r="J1620" i="1"/>
  <c r="I1656" i="1"/>
  <c r="J1656" i="1"/>
  <c r="I1187" i="1"/>
  <c r="J1187" i="1"/>
  <c r="I1274" i="1"/>
  <c r="J1274" i="1"/>
  <c r="I1058" i="1"/>
  <c r="J1058" i="1"/>
  <c r="I1106" i="1"/>
  <c r="J1106" i="1"/>
  <c r="I1323" i="1"/>
  <c r="J1323" i="1"/>
  <c r="I1002" i="1"/>
  <c r="J1002" i="1"/>
  <c r="I1350" i="1"/>
  <c r="J1350" i="1"/>
  <c r="I999" i="1"/>
  <c r="J999" i="1"/>
  <c r="I854" i="1"/>
  <c r="J854" i="1"/>
  <c r="I1354" i="1"/>
  <c r="J1354" i="1"/>
  <c r="I1337" i="1"/>
  <c r="J1337" i="1"/>
  <c r="I1273" i="1"/>
  <c r="J1273" i="1"/>
  <c r="I935" i="1"/>
  <c r="J935" i="1"/>
  <c r="I1135" i="1"/>
  <c r="J1135" i="1"/>
  <c r="I1225" i="1"/>
  <c r="J1225" i="1"/>
  <c r="I975" i="1"/>
  <c r="J975" i="1"/>
  <c r="I758" i="1"/>
  <c r="J758" i="1"/>
  <c r="I743" i="1"/>
  <c r="J743" i="1"/>
  <c r="I1338" i="1"/>
  <c r="J1338" i="1"/>
  <c r="I1347" i="1"/>
  <c r="J1347" i="1"/>
  <c r="I1465" i="1"/>
  <c r="J1465" i="1"/>
  <c r="I1529" i="1"/>
  <c r="J1529" i="1"/>
  <c r="I1557" i="1"/>
  <c r="J1557" i="1"/>
  <c r="I1597" i="1"/>
  <c r="J1597" i="1"/>
  <c r="I1637" i="1"/>
  <c r="J1637" i="1"/>
  <c r="I955" i="1"/>
  <c r="J955" i="1"/>
  <c r="I1291" i="1"/>
  <c r="J1291" i="1"/>
  <c r="I1090" i="1"/>
  <c r="J1090" i="1"/>
  <c r="I1177" i="1"/>
  <c r="J1177" i="1"/>
  <c r="I1038" i="1"/>
  <c r="J1038" i="1"/>
  <c r="I1102" i="1"/>
  <c r="J1102" i="1"/>
  <c r="I1007" i="1"/>
  <c r="J1007" i="1"/>
  <c r="I1211" i="1"/>
  <c r="J1211" i="1"/>
  <c r="I1134" i="1"/>
  <c r="J1134" i="1"/>
  <c r="I1115" i="1"/>
  <c r="J1115" i="1"/>
  <c r="I1383" i="1"/>
  <c r="J1383" i="1"/>
  <c r="I1051" i="1"/>
  <c r="J1051" i="1"/>
  <c r="I1167" i="1"/>
  <c r="J1167" i="1"/>
  <c r="I1263" i="1"/>
  <c r="J1263" i="1"/>
  <c r="I1195" i="1"/>
  <c r="J1195" i="1"/>
  <c r="I1341" i="1"/>
  <c r="J1341" i="1"/>
  <c r="I1437" i="1"/>
  <c r="J1437" i="1"/>
  <c r="I1441" i="1"/>
  <c r="J1441" i="1"/>
  <c r="I1636" i="1"/>
  <c r="J1636" i="1"/>
  <c r="I1480" i="1"/>
  <c r="J1480" i="1"/>
  <c r="I1613" i="1"/>
  <c r="J1613" i="1"/>
  <c r="I1407" i="1"/>
  <c r="J1407" i="1"/>
  <c r="I1433" i="1"/>
  <c r="J1433" i="1"/>
  <c r="I1599" i="1"/>
  <c r="J1599" i="1"/>
  <c r="I1640" i="1"/>
  <c r="J1640" i="1"/>
  <c r="I1455" i="1"/>
  <c r="J1455" i="1"/>
  <c r="I1583" i="1"/>
  <c r="J1583" i="1"/>
  <c r="I1513" i="1"/>
  <c r="J1513" i="1"/>
  <c r="I1533" i="1"/>
  <c r="J1533" i="1"/>
  <c r="I1539" i="1"/>
  <c r="J1539" i="1"/>
  <c r="I1646" i="1"/>
  <c r="J1646" i="1"/>
  <c r="I1524" i="1"/>
  <c r="J1524" i="1"/>
  <c r="I1209" i="1"/>
  <c r="J1209" i="1"/>
  <c r="I1489" i="1"/>
  <c r="J1489" i="1"/>
  <c r="I858" i="1"/>
  <c r="J858" i="1"/>
  <c r="I1370" i="1"/>
  <c r="J1370" i="1"/>
  <c r="I1638" i="1"/>
  <c r="J1638" i="1"/>
  <c r="I684" i="1"/>
  <c r="I565" i="1"/>
  <c r="I722" i="1"/>
  <c r="J722" i="1"/>
  <c r="I874" i="1"/>
  <c r="J874" i="1"/>
  <c r="I958" i="1"/>
  <c r="J958" i="1"/>
  <c r="I1098" i="1"/>
  <c r="J1098" i="1"/>
  <c r="I1170" i="1"/>
  <c r="J1170" i="1"/>
  <c r="I739" i="1"/>
  <c r="J739" i="1"/>
  <c r="I907" i="1"/>
  <c r="J907" i="1"/>
  <c r="I991" i="1"/>
  <c r="J991" i="1"/>
  <c r="I1027" i="1"/>
  <c r="J1027" i="1"/>
  <c r="I1091" i="1"/>
  <c r="J1091" i="1"/>
  <c r="I1171" i="1"/>
  <c r="J1171" i="1"/>
  <c r="I1232" i="1"/>
  <c r="I1388" i="1"/>
  <c r="I1456" i="1"/>
  <c r="I1520" i="1"/>
  <c r="J1520" i="1"/>
  <c r="I1592" i="1"/>
  <c r="J1592" i="1"/>
  <c r="I1133" i="1"/>
  <c r="J1133" i="1"/>
  <c r="I1153" i="1"/>
  <c r="I1265" i="1"/>
  <c r="I1285" i="1"/>
  <c r="J1285" i="1"/>
  <c r="I1329" i="1"/>
  <c r="J1329" i="1"/>
  <c r="I1421" i="1"/>
  <c r="J1421" i="1"/>
  <c r="I1505" i="1"/>
  <c r="J1505" i="1"/>
  <c r="I1545" i="1"/>
  <c r="J1545" i="1"/>
  <c r="I1621" i="1"/>
  <c r="J1621" i="1"/>
  <c r="I1242" i="1"/>
  <c r="J1242" i="1"/>
  <c r="I1278" i="1"/>
  <c r="J1278" i="1"/>
  <c r="I1378" i="1"/>
  <c r="J1378" i="1"/>
  <c r="I1498" i="1"/>
  <c r="J1498" i="1"/>
  <c r="I1574" i="1"/>
  <c r="J1574" i="1"/>
  <c r="I1654" i="1"/>
  <c r="I1251" i="1"/>
  <c r="J1251" i="1"/>
  <c r="I1283" i="1"/>
  <c r="J1283" i="1"/>
  <c r="I1327" i="1"/>
  <c r="J1327" i="1"/>
  <c r="I1427" i="1"/>
  <c r="J1427" i="1"/>
  <c r="I1503" i="1"/>
  <c r="J1503" i="1"/>
  <c r="I1571" i="1"/>
  <c r="J1571" i="1"/>
  <c r="I1627" i="1"/>
  <c r="J1627" i="1"/>
  <c r="I1651" i="1"/>
  <c r="J1651" i="1"/>
  <c r="J15" i="1"/>
  <c r="J31" i="1"/>
  <c r="J12" i="1"/>
  <c r="J28" i="1"/>
  <c r="J44" i="1"/>
  <c r="J60" i="1"/>
  <c r="J76" i="1"/>
  <c r="J92" i="1"/>
  <c r="J108" i="1"/>
  <c r="J124" i="1"/>
  <c r="J140" i="1"/>
  <c r="J156" i="1"/>
  <c r="J172" i="1"/>
  <c r="J188" i="1"/>
  <c r="J204" i="1"/>
  <c r="J17" i="1"/>
  <c r="J33" i="1"/>
  <c r="J49" i="1"/>
  <c r="J6" i="1"/>
  <c r="J22" i="1"/>
  <c r="J38" i="1"/>
  <c r="J54" i="1"/>
  <c r="J70" i="1"/>
  <c r="J86" i="1"/>
  <c r="J102" i="1"/>
  <c r="J118" i="1"/>
  <c r="J134" i="1"/>
  <c r="J150" i="1"/>
  <c r="J166" i="1"/>
  <c r="J182" i="1"/>
  <c r="J198" i="1"/>
  <c r="J220" i="1"/>
  <c r="J236" i="1"/>
  <c r="J252" i="1"/>
  <c r="J268" i="1"/>
  <c r="J284" i="1"/>
  <c r="J300" i="1"/>
  <c r="J332" i="1"/>
  <c r="J348" i="1"/>
  <c r="J364" i="1"/>
  <c r="J380" i="1"/>
  <c r="J396" i="1"/>
  <c r="J412" i="1"/>
  <c r="J428" i="1"/>
  <c r="J444" i="1"/>
  <c r="J460" i="1"/>
  <c r="J476" i="1"/>
  <c r="J492" i="1"/>
  <c r="J508" i="1"/>
  <c r="J524" i="1"/>
  <c r="J540" i="1"/>
  <c r="J556" i="1"/>
  <c r="J572" i="1"/>
  <c r="J588" i="1"/>
  <c r="J620" i="1"/>
  <c r="J636" i="1"/>
  <c r="J652" i="1"/>
  <c r="J668" i="1"/>
  <c r="J700" i="1"/>
  <c r="J65" i="1"/>
  <c r="J81" i="1"/>
  <c r="J97" i="1"/>
  <c r="J113" i="1"/>
  <c r="J129" i="1"/>
  <c r="J145" i="1"/>
  <c r="J161" i="1"/>
  <c r="J177" i="1"/>
  <c r="J193" i="1"/>
  <c r="J209" i="1"/>
  <c r="J225" i="1"/>
  <c r="J241" i="1"/>
  <c r="J257" i="1"/>
  <c r="J273" i="1"/>
  <c r="J289" i="1"/>
  <c r="J305" i="1"/>
  <c r="J321" i="1"/>
  <c r="J337" i="1"/>
  <c r="J353" i="1"/>
  <c r="J369" i="1"/>
  <c r="J385" i="1"/>
  <c r="J401" i="1"/>
  <c r="J417" i="1"/>
  <c r="J433" i="1"/>
  <c r="J449" i="1"/>
  <c r="J465" i="1"/>
  <c r="J481" i="1"/>
  <c r="J497" i="1"/>
  <c r="J513" i="1"/>
  <c r="J529" i="1"/>
  <c r="J545" i="1"/>
  <c r="J561" i="1"/>
  <c r="J577" i="1"/>
  <c r="J593" i="1"/>
  <c r="J609" i="1"/>
  <c r="J625" i="1"/>
  <c r="J641" i="1"/>
  <c r="J657" i="1"/>
  <c r="J673" i="1"/>
  <c r="J689" i="1"/>
  <c r="J705" i="1"/>
  <c r="J721" i="1"/>
  <c r="J737" i="1"/>
  <c r="J210" i="1"/>
  <c r="J226" i="1"/>
  <c r="J242" i="1"/>
  <c r="J258" i="1"/>
  <c r="J274" i="1"/>
  <c r="J290" i="1"/>
  <c r="J306" i="1"/>
  <c r="J322" i="1"/>
  <c r="J338" i="1"/>
  <c r="J354" i="1"/>
  <c r="J370" i="1"/>
  <c r="J386" i="1"/>
  <c r="J402" i="1"/>
  <c r="J418" i="1"/>
  <c r="J434" i="1"/>
  <c r="J450" i="1"/>
  <c r="J466" i="1"/>
  <c r="J482" i="1"/>
  <c r="J498" i="1"/>
  <c r="J514" i="1"/>
  <c r="J530" i="1"/>
  <c r="J546" i="1"/>
  <c r="J562" i="1"/>
  <c r="J578" i="1"/>
  <c r="J594" i="1"/>
  <c r="J610" i="1"/>
  <c r="J626" i="1"/>
  <c r="J642" i="1"/>
  <c r="J658" i="1"/>
  <c r="J674" i="1"/>
  <c r="J690" i="1"/>
  <c r="J706" i="1"/>
  <c r="J51" i="1"/>
  <c r="J67" i="1"/>
  <c r="J83" i="1"/>
  <c r="J99" i="1"/>
  <c r="J115" i="1"/>
  <c r="J131" i="1"/>
  <c r="J147" i="1"/>
  <c r="J163" i="1"/>
  <c r="J179" i="1"/>
  <c r="J195" i="1"/>
  <c r="J211" i="1"/>
  <c r="J227" i="1"/>
  <c r="J243" i="1"/>
  <c r="J259" i="1"/>
  <c r="J275" i="1"/>
  <c r="J291" i="1"/>
  <c r="J307" i="1"/>
  <c r="J323" i="1"/>
  <c r="J339" i="1"/>
  <c r="J355" i="1"/>
  <c r="J371" i="1"/>
  <c r="J387" i="1"/>
  <c r="J403" i="1"/>
  <c r="J419" i="1"/>
  <c r="J435" i="1"/>
  <c r="J451" i="1"/>
  <c r="J467" i="1"/>
  <c r="J483" i="1"/>
  <c r="J499" i="1"/>
  <c r="J515" i="1"/>
  <c r="J531" i="1"/>
  <c r="J547" i="1"/>
  <c r="J563" i="1"/>
  <c r="J579" i="1"/>
  <c r="J595" i="1"/>
  <c r="J611" i="1"/>
  <c r="J627" i="1"/>
  <c r="J643" i="1"/>
  <c r="J659" i="1"/>
  <c r="J675" i="1"/>
  <c r="J691" i="1"/>
  <c r="J707" i="1"/>
  <c r="J716" i="1"/>
  <c r="J732" i="1"/>
  <c r="J748" i="1"/>
  <c r="J764" i="1"/>
  <c r="J780" i="1"/>
  <c r="J796" i="1"/>
  <c r="J828" i="1"/>
  <c r="J844" i="1"/>
  <c r="J860" i="1"/>
  <c r="J876" i="1"/>
  <c r="J892" i="1"/>
  <c r="J908" i="1"/>
  <c r="J924" i="1"/>
  <c r="J940" i="1"/>
  <c r="J956" i="1"/>
  <c r="J972" i="1"/>
  <c r="J988" i="1"/>
  <c r="J1004" i="1"/>
  <c r="J1020" i="1"/>
  <c r="J1036" i="1"/>
  <c r="J1052" i="1"/>
  <c r="J1068" i="1"/>
  <c r="J1084" i="1"/>
  <c r="J1100" i="1"/>
  <c r="J1116" i="1"/>
  <c r="J1132" i="1"/>
  <c r="J1148" i="1"/>
  <c r="J1164" i="1"/>
  <c r="J1180" i="1"/>
  <c r="J1196" i="1"/>
  <c r="J1212" i="1"/>
  <c r="J1228" i="1"/>
  <c r="J1244" i="1"/>
  <c r="J1260" i="1"/>
  <c r="J1276" i="1"/>
  <c r="J1292" i="1"/>
  <c r="J1308" i="1"/>
  <c r="J1324" i="1"/>
  <c r="J1340" i="1"/>
  <c r="J1356" i="1"/>
  <c r="J1372" i="1"/>
  <c r="J745" i="1"/>
  <c r="J761" i="1"/>
  <c r="J777" i="1"/>
  <c r="J793" i="1"/>
  <c r="J809" i="1"/>
  <c r="J825" i="1"/>
  <c r="J841" i="1"/>
  <c r="J857" i="1"/>
  <c r="J873" i="1"/>
  <c r="J889" i="1"/>
  <c r="J905" i="1"/>
  <c r="J921" i="1"/>
  <c r="J937" i="1"/>
  <c r="J953" i="1"/>
  <c r="J969" i="1"/>
  <c r="J985" i="1"/>
  <c r="J1001" i="1"/>
  <c r="J1017" i="1"/>
  <c r="J1033" i="1"/>
  <c r="J1049" i="1"/>
  <c r="J1065" i="1"/>
  <c r="J1081" i="1"/>
  <c r="J1097" i="1"/>
  <c r="I1398" i="1"/>
  <c r="J1398" i="1"/>
  <c r="I1426" i="1"/>
  <c r="J1426" i="1"/>
  <c r="I1446" i="1"/>
  <c r="J1446" i="1"/>
  <c r="I1466" i="1"/>
  <c r="J1466" i="1"/>
  <c r="I1482" i="1"/>
  <c r="J1482" i="1"/>
  <c r="I1502" i="1"/>
  <c r="J1502" i="1"/>
  <c r="I1518" i="1"/>
  <c r="J1518" i="1"/>
  <c r="I1546" i="1"/>
  <c r="J1546" i="1"/>
  <c r="I1562" i="1"/>
  <c r="J1562" i="1"/>
  <c r="I1582" i="1"/>
  <c r="J1582" i="1"/>
  <c r="I1606" i="1"/>
  <c r="J1606" i="1"/>
  <c r="I1626" i="1"/>
  <c r="J1626" i="1"/>
  <c r="I1658" i="1"/>
  <c r="J1658" i="1"/>
  <c r="I1335" i="1"/>
  <c r="J1335" i="1"/>
  <c r="I1213" i="1"/>
  <c r="J1213" i="1"/>
  <c r="I922" i="1"/>
  <c r="J922" i="1"/>
  <c r="I1343" i="1"/>
  <c r="J1343" i="1"/>
  <c r="I1319" i="1"/>
  <c r="J1319" i="1"/>
  <c r="I775" i="1"/>
  <c r="J775" i="1"/>
  <c r="I1357" i="1"/>
  <c r="J1357" i="1"/>
  <c r="I1294" i="1"/>
  <c r="J1294" i="1"/>
  <c r="I1010" i="1"/>
  <c r="J1010" i="1"/>
  <c r="I1253" i="1"/>
  <c r="J1253" i="1"/>
  <c r="I890" i="1"/>
  <c r="J890" i="1"/>
  <c r="I1114" i="1"/>
  <c r="J1114" i="1"/>
  <c r="I1159" i="1"/>
  <c r="J1159" i="1"/>
  <c r="I1305" i="1"/>
  <c r="J1305" i="1"/>
  <c r="I1371" i="1"/>
  <c r="J1371" i="1"/>
  <c r="I838" i="1"/>
  <c r="J838" i="1"/>
  <c r="I1322" i="1"/>
  <c r="J1322" i="1"/>
  <c r="I1261" i="1"/>
  <c r="J1261" i="1"/>
  <c r="I790" i="1"/>
  <c r="J790" i="1"/>
  <c r="I1074" i="1"/>
  <c r="J1074" i="1"/>
  <c r="I751" i="1"/>
  <c r="J751" i="1"/>
  <c r="I1415" i="1"/>
  <c r="J1415" i="1"/>
  <c r="I1443" i="1"/>
  <c r="J1443" i="1"/>
  <c r="I1463" i="1"/>
  <c r="J1463" i="1"/>
  <c r="I1499" i="1"/>
  <c r="J1499" i="1"/>
  <c r="I1523" i="1"/>
  <c r="J1523" i="1"/>
  <c r="I1555" i="1"/>
  <c r="J1555" i="1"/>
  <c r="I1575" i="1"/>
  <c r="J1575" i="1"/>
  <c r="I1607" i="1"/>
  <c r="J1607" i="1"/>
  <c r="I1655" i="1"/>
  <c r="J1655" i="1"/>
  <c r="I1367" i="1"/>
  <c r="J1367" i="1"/>
  <c r="I1393" i="1"/>
  <c r="J1393" i="1"/>
  <c r="I1231" i="1"/>
  <c r="J1231" i="1"/>
  <c r="I1311" i="1"/>
  <c r="J1311" i="1"/>
  <c r="I827" i="1"/>
  <c r="J827" i="1"/>
  <c r="I755" i="1"/>
  <c r="J755" i="1"/>
  <c r="I842" i="1"/>
  <c r="J842" i="1"/>
  <c r="I1214" i="1"/>
  <c r="J1214" i="1"/>
  <c r="I811" i="1"/>
  <c r="J811" i="1"/>
  <c r="I1389" i="1"/>
  <c r="J1389" i="1"/>
  <c r="I1365" i="1"/>
  <c r="J1365" i="1"/>
  <c r="I947" i="1"/>
  <c r="J947" i="1"/>
  <c r="I1162" i="1"/>
  <c r="J1162" i="1"/>
  <c r="I875" i="1"/>
  <c r="J875" i="1"/>
  <c r="I1019" i="1"/>
  <c r="J1019" i="1"/>
  <c r="I934" i="1"/>
  <c r="J934" i="1"/>
  <c r="I903" i="1"/>
  <c r="J903" i="1"/>
  <c r="I1400" i="1"/>
  <c r="J1400" i="1"/>
  <c r="I1440" i="1"/>
  <c r="J1440" i="1"/>
  <c r="I1460" i="1"/>
  <c r="J1460" i="1"/>
  <c r="I1492" i="1"/>
  <c r="J1492" i="1"/>
  <c r="I1536" i="1"/>
  <c r="J1536" i="1"/>
  <c r="I1568" i="1"/>
  <c r="J1568" i="1"/>
  <c r="I1624" i="1"/>
  <c r="J1624" i="1"/>
  <c r="I1095" i="1"/>
  <c r="J1095" i="1"/>
  <c r="I843" i="1"/>
  <c r="J843" i="1"/>
  <c r="I1201" i="1"/>
  <c r="J1201" i="1"/>
  <c r="I970" i="1"/>
  <c r="J970" i="1"/>
  <c r="I802" i="1"/>
  <c r="J802" i="1"/>
  <c r="I1275" i="1"/>
  <c r="J1275" i="1"/>
  <c r="I942" i="1"/>
  <c r="J942" i="1"/>
  <c r="I1015" i="1"/>
  <c r="J1015" i="1"/>
  <c r="I1094" i="1"/>
  <c r="J1094" i="1"/>
  <c r="I987" i="1"/>
  <c r="J987" i="1"/>
  <c r="I1379" i="1"/>
  <c r="J1379" i="1"/>
  <c r="I735" i="1"/>
  <c r="J735" i="1"/>
  <c r="I1034" i="1"/>
  <c r="J1034" i="1"/>
  <c r="I1169" i="1"/>
  <c r="J1169" i="1"/>
  <c r="I919" i="1"/>
  <c r="J919" i="1"/>
  <c r="I1063" i="1"/>
  <c r="J1063" i="1"/>
  <c r="I1342" i="1"/>
  <c r="J1342" i="1"/>
  <c r="I931" i="1"/>
  <c r="J931" i="1"/>
  <c r="I791" i="1"/>
  <c r="J791" i="1"/>
  <c r="I1477" i="1"/>
  <c r="J1477" i="1"/>
  <c r="I1541" i="1"/>
  <c r="J1541" i="1"/>
  <c r="I1569" i="1"/>
  <c r="J1569" i="1"/>
  <c r="I1601" i="1"/>
  <c r="J1601" i="1"/>
  <c r="I1641" i="1"/>
  <c r="J1641" i="1"/>
  <c r="I834" i="1"/>
  <c r="J834" i="1"/>
  <c r="I982" i="1"/>
  <c r="J982" i="1"/>
  <c r="I787" i="1"/>
  <c r="J787" i="1"/>
  <c r="I1377" i="1"/>
  <c r="J1377" i="1"/>
  <c r="I1345" i="1"/>
  <c r="J1345" i="1"/>
  <c r="I879" i="1"/>
  <c r="J879" i="1"/>
  <c r="I1289" i="1"/>
  <c r="J1289" i="1"/>
  <c r="I1321" i="1"/>
  <c r="J1321" i="1"/>
  <c r="I1358" i="1"/>
  <c r="J1358" i="1"/>
  <c r="I954" i="1"/>
  <c r="J954" i="1"/>
  <c r="I1110" i="1"/>
  <c r="J1110" i="1"/>
  <c r="I807" i="1"/>
  <c r="J807" i="1"/>
  <c r="I1375" i="1"/>
  <c r="J1375" i="1"/>
  <c r="I1126" i="1"/>
  <c r="J1126" i="1"/>
  <c r="I1142" i="1"/>
  <c r="J1142" i="1"/>
  <c r="I1258" i="1"/>
  <c r="J1258" i="1"/>
  <c r="I1267" i="1"/>
  <c r="J1267" i="1"/>
  <c r="I863" i="1"/>
  <c r="J863" i="1"/>
  <c r="I770" i="1"/>
  <c r="J770" i="1"/>
  <c r="I1210" i="1"/>
  <c r="J1210" i="1"/>
  <c r="I1461" i="1"/>
  <c r="J1461" i="1"/>
  <c r="I1432" i="1"/>
  <c r="J1432" i="1"/>
  <c r="I1648" i="1"/>
  <c r="J1648" i="1"/>
  <c r="I1512" i="1"/>
  <c r="J1512" i="1"/>
  <c r="I1488" i="1"/>
  <c r="J1488" i="1"/>
  <c r="I1657" i="1"/>
  <c r="J1657" i="1"/>
  <c r="I1429" i="1"/>
  <c r="J1429" i="1"/>
  <c r="I1590" i="1"/>
  <c r="J1590" i="1"/>
  <c r="I1572" i="1"/>
  <c r="J1572" i="1"/>
  <c r="I1417" i="1"/>
  <c r="J1417" i="1"/>
  <c r="I1623" i="1"/>
  <c r="J1623" i="1"/>
  <c r="I1600" i="1"/>
  <c r="J1600" i="1"/>
  <c r="I1577" i="1"/>
  <c r="J1577" i="1"/>
  <c r="I1476" i="1"/>
  <c r="J1476" i="1"/>
  <c r="I1649" i="1"/>
  <c r="J1649" i="1"/>
  <c r="I1556" i="1"/>
  <c r="J1556" i="1"/>
  <c r="I1548" i="1"/>
  <c r="J1548" i="1"/>
  <c r="I1257" i="1"/>
  <c r="J1257" i="1"/>
  <c r="I1617" i="1"/>
  <c r="J1617" i="1"/>
  <c r="I754" i="1"/>
  <c r="J754" i="1"/>
  <c r="I1026" i="1"/>
  <c r="J1026" i="1"/>
  <c r="I1386" i="1"/>
  <c r="J1386" i="1"/>
  <c r="I798" i="1"/>
  <c r="J798" i="1"/>
  <c r="I878" i="1"/>
  <c r="J878" i="1"/>
  <c r="I914" i="1"/>
  <c r="J914" i="1"/>
  <c r="I962" i="1"/>
  <c r="J962" i="1"/>
  <c r="I1066" i="1"/>
  <c r="J1066" i="1"/>
  <c r="I1122" i="1"/>
  <c r="J1122" i="1"/>
  <c r="I1198" i="1"/>
  <c r="J1198" i="1"/>
  <c r="I759" i="1"/>
  <c r="J759" i="1"/>
  <c r="I835" i="1"/>
  <c r="J835" i="1"/>
  <c r="I859" i="1"/>
  <c r="J859" i="1"/>
  <c r="I915" i="1"/>
  <c r="J915" i="1"/>
  <c r="I995" i="1"/>
  <c r="J995" i="1"/>
  <c r="I1031" i="1"/>
  <c r="J1031" i="1"/>
  <c r="I1123" i="1"/>
  <c r="J1123" i="1"/>
  <c r="I1175" i="1"/>
  <c r="J1175" i="1"/>
  <c r="I1540" i="1"/>
  <c r="J1540" i="1"/>
  <c r="I1596" i="1"/>
  <c r="J1596" i="1"/>
  <c r="I1141" i="1"/>
  <c r="J1141" i="1"/>
  <c r="I1293" i="1"/>
  <c r="J1293" i="1"/>
  <c r="I1333" i="1"/>
  <c r="J1333" i="1"/>
  <c r="I1425" i="1"/>
  <c r="J1425" i="1"/>
  <c r="I1481" i="1"/>
  <c r="J1481" i="1"/>
  <c r="I1573" i="1"/>
  <c r="J1573" i="1"/>
  <c r="I1633" i="1"/>
  <c r="J1633" i="1"/>
  <c r="I1246" i="1"/>
  <c r="J1246" i="1"/>
  <c r="I1286" i="1"/>
  <c r="J1286" i="1"/>
  <c r="I1382" i="1"/>
  <c r="J1382" i="1"/>
  <c r="I1530" i="1"/>
  <c r="J1530" i="1"/>
  <c r="I1602" i="1"/>
  <c r="J1602" i="1"/>
  <c r="I1287" i="1"/>
  <c r="J1287" i="1"/>
  <c r="I1359" i="1"/>
  <c r="J1359" i="1"/>
  <c r="I1483" i="1"/>
  <c r="J1483" i="1"/>
  <c r="I1531" i="1"/>
  <c r="J1531" i="1"/>
  <c r="I1579" i="1"/>
  <c r="J1579" i="1"/>
  <c r="I1631" i="1"/>
  <c r="J1631" i="1"/>
  <c r="J3" i="1"/>
  <c r="J19" i="1"/>
  <c r="J35" i="1"/>
  <c r="J16" i="1"/>
  <c r="J32" i="1"/>
  <c r="J48" i="1"/>
  <c r="J64" i="1"/>
  <c r="J80" i="1"/>
  <c r="J96" i="1"/>
  <c r="J112" i="1"/>
  <c r="J128" i="1"/>
  <c r="J144" i="1"/>
  <c r="J160" i="1"/>
  <c r="J176" i="1"/>
  <c r="J192" i="1"/>
  <c r="J5" i="1"/>
  <c r="J21" i="1"/>
  <c r="J37" i="1"/>
  <c r="J53" i="1"/>
  <c r="J10" i="1"/>
  <c r="J26" i="1"/>
  <c r="J42" i="1"/>
  <c r="J58" i="1"/>
  <c r="J74" i="1"/>
  <c r="J90" i="1"/>
  <c r="J106" i="1"/>
  <c r="J122" i="1"/>
  <c r="J138" i="1"/>
  <c r="J154" i="1"/>
  <c r="J170" i="1"/>
  <c r="J186" i="1"/>
  <c r="J208" i="1"/>
  <c r="J224" i="1"/>
  <c r="J240" i="1"/>
  <c r="J256" i="1"/>
  <c r="J272" i="1"/>
  <c r="J288" i="1"/>
  <c r="J304" i="1"/>
  <c r="J320" i="1"/>
  <c r="J336" i="1"/>
  <c r="J352" i="1"/>
  <c r="J368" i="1"/>
  <c r="J384" i="1"/>
  <c r="J400" i="1"/>
  <c r="J416" i="1"/>
  <c r="J432" i="1"/>
  <c r="J448" i="1"/>
  <c r="J464" i="1"/>
  <c r="J480" i="1"/>
  <c r="J496" i="1"/>
  <c r="J512" i="1"/>
  <c r="J528" i="1"/>
  <c r="J544" i="1"/>
  <c r="J560" i="1"/>
  <c r="J576" i="1"/>
  <c r="J592" i="1"/>
  <c r="J608" i="1"/>
  <c r="J624" i="1"/>
  <c r="J640" i="1"/>
  <c r="J656" i="1"/>
  <c r="J672" i="1"/>
  <c r="J688" i="1"/>
  <c r="J704" i="1"/>
  <c r="J69" i="1"/>
  <c r="J101" i="1"/>
  <c r="J117" i="1"/>
  <c r="J133" i="1"/>
  <c r="J149" i="1"/>
  <c r="J165" i="1"/>
  <c r="J181" i="1"/>
  <c r="J197" i="1"/>
  <c r="J213" i="1"/>
  <c r="J229" i="1"/>
  <c r="J245" i="1"/>
  <c r="J261" i="1"/>
  <c r="J277" i="1"/>
  <c r="J293" i="1"/>
  <c r="J309" i="1"/>
  <c r="J325" i="1"/>
  <c r="J341" i="1"/>
  <c r="J357" i="1"/>
  <c r="J373" i="1"/>
  <c r="J389" i="1"/>
  <c r="J405" i="1"/>
  <c r="J421" i="1"/>
  <c r="J437" i="1"/>
  <c r="J453" i="1"/>
  <c r="J469" i="1"/>
  <c r="J485" i="1"/>
  <c r="J501" i="1"/>
  <c r="J517" i="1"/>
  <c r="J533" i="1"/>
  <c r="J549" i="1"/>
  <c r="J581" i="1"/>
  <c r="J597" i="1"/>
  <c r="J613" i="1"/>
  <c r="J629" i="1"/>
  <c r="J645" i="1"/>
  <c r="J661" i="1"/>
  <c r="J677" i="1"/>
  <c r="J693" i="1"/>
  <c r="J709" i="1"/>
  <c r="J725" i="1"/>
  <c r="J741" i="1"/>
  <c r="J214" i="1"/>
  <c r="J246" i="1"/>
  <c r="J262" i="1"/>
  <c r="J278" i="1"/>
  <c r="J294" i="1"/>
  <c r="J310" i="1"/>
  <c r="J326" i="1"/>
  <c r="J342" i="1"/>
  <c r="J358" i="1"/>
  <c r="J374" i="1"/>
  <c r="J390" i="1"/>
  <c r="J422" i="1"/>
  <c r="J438" i="1"/>
  <c r="J454" i="1"/>
  <c r="J470" i="1"/>
  <c r="J486" i="1"/>
  <c r="J502" i="1"/>
  <c r="J518" i="1"/>
  <c r="J534" i="1"/>
  <c r="J550" i="1"/>
  <c r="J566" i="1"/>
  <c r="J582" i="1"/>
  <c r="J598" i="1"/>
  <c r="J614" i="1"/>
  <c r="J630" i="1"/>
  <c r="J646" i="1"/>
  <c r="J662" i="1"/>
  <c r="J678" i="1"/>
  <c r="J694" i="1"/>
  <c r="J39" i="1"/>
  <c r="J55" i="1"/>
  <c r="J71" i="1"/>
  <c r="J87" i="1"/>
  <c r="J103" i="1"/>
  <c r="J119" i="1"/>
  <c r="J135" i="1"/>
  <c r="J151" i="1"/>
  <c r="J167" i="1"/>
  <c r="J183" i="1"/>
  <c r="J199" i="1"/>
  <c r="J215" i="1"/>
  <c r="J231" i="1"/>
  <c r="J247" i="1"/>
  <c r="J263" i="1"/>
  <c r="J279" i="1"/>
  <c r="J295" i="1"/>
  <c r="J311" i="1"/>
  <c r="J327" i="1"/>
  <c r="J343" i="1"/>
  <c r="J359" i="1"/>
  <c r="J375" i="1"/>
  <c r="J391" i="1"/>
  <c r="J407" i="1"/>
  <c r="J423" i="1"/>
  <c r="J439" i="1"/>
  <c r="J455" i="1"/>
  <c r="J471" i="1"/>
  <c r="J487" i="1"/>
  <c r="J503" i="1"/>
  <c r="J519" i="1"/>
  <c r="J535" i="1"/>
  <c r="J551" i="1"/>
  <c r="J567" i="1"/>
  <c r="J583" i="1"/>
  <c r="J599" i="1"/>
  <c r="J615" i="1"/>
  <c r="J631" i="1"/>
  <c r="J647" i="1"/>
  <c r="J663" i="1"/>
  <c r="J679" i="1"/>
  <c r="J695" i="1"/>
  <c r="J711" i="1"/>
  <c r="J720" i="1"/>
  <c r="J736" i="1"/>
  <c r="J752" i="1"/>
  <c r="J784" i="1"/>
  <c r="J800" i="1"/>
  <c r="J816" i="1"/>
  <c r="J832" i="1"/>
  <c r="J848" i="1"/>
  <c r="J864" i="1"/>
  <c r="J880" i="1"/>
  <c r="J896" i="1"/>
  <c r="J912" i="1"/>
  <c r="J928" i="1"/>
  <c r="J944" i="1"/>
  <c r="J960" i="1"/>
  <c r="J976" i="1"/>
  <c r="J992" i="1"/>
  <c r="J1008" i="1"/>
  <c r="J1024" i="1"/>
  <c r="J1040" i="1"/>
  <c r="J1056" i="1"/>
  <c r="J1072" i="1"/>
  <c r="J1088" i="1"/>
  <c r="J1104" i="1"/>
  <c r="J1120" i="1"/>
  <c r="J1136" i="1"/>
  <c r="J1152" i="1"/>
  <c r="J1168" i="1"/>
  <c r="J1184" i="1"/>
  <c r="J1200" i="1"/>
  <c r="J1216" i="1"/>
  <c r="J1248" i="1"/>
  <c r="J1264" i="1"/>
  <c r="J1280" i="1"/>
  <c r="J1296" i="1"/>
  <c r="J1312" i="1"/>
  <c r="J1328" i="1"/>
  <c r="J1344" i="1"/>
  <c r="J1360" i="1"/>
  <c r="J1376" i="1"/>
  <c r="J749" i="1"/>
  <c r="J765" i="1"/>
  <c r="J781" i="1"/>
  <c r="J797" i="1"/>
  <c r="J813" i="1"/>
  <c r="J829" i="1"/>
  <c r="J845" i="1"/>
  <c r="J861" i="1"/>
  <c r="J877" i="1"/>
  <c r="J893" i="1"/>
  <c r="J909" i="1"/>
  <c r="J925" i="1"/>
  <c r="J941" i="1"/>
  <c r="J957" i="1"/>
  <c r="J973" i="1"/>
  <c r="J989" i="1"/>
  <c r="J1005" i="1"/>
  <c r="J1021" i="1"/>
  <c r="J1037" i="1"/>
  <c r="J1053" i="1"/>
  <c r="J1069" i="1"/>
  <c r="J1085" i="1"/>
  <c r="J1101" i="1"/>
  <c r="L1651" i="1"/>
  <c r="M1651" i="1"/>
  <c r="L1639" i="1"/>
  <c r="M1639" i="1"/>
  <c r="L1619" i="1"/>
  <c r="M1619" i="1"/>
  <c r="L1603" i="1"/>
  <c r="M1603" i="1"/>
  <c r="L1587" i="1"/>
  <c r="M1587" i="1"/>
  <c r="L1571" i="1"/>
  <c r="M1571" i="1"/>
  <c r="L1559" i="1"/>
  <c r="M1559" i="1"/>
  <c r="L1543" i="1"/>
  <c r="M1543" i="1"/>
  <c r="L1507" i="1"/>
  <c r="M1507" i="1"/>
  <c r="L1658" i="1"/>
  <c r="M1658" i="1"/>
  <c r="L1642" i="1"/>
  <c r="M1642" i="1"/>
  <c r="L1634" i="1"/>
  <c r="M1634" i="1"/>
  <c r="L1622" i="1"/>
  <c r="M1622" i="1"/>
  <c r="L1614" i="1"/>
  <c r="M1614" i="1"/>
  <c r="L1598" i="1"/>
  <c r="M1598" i="1"/>
  <c r="L1590" i="1"/>
  <c r="M1590" i="1"/>
  <c r="L1657" i="1"/>
  <c r="M1657" i="1"/>
  <c r="L1649" i="1"/>
  <c r="M1649" i="1"/>
  <c r="L1637" i="1"/>
  <c r="M1637" i="1"/>
  <c r="L1629" i="1"/>
  <c r="M1629" i="1"/>
  <c r="L1621" i="1"/>
  <c r="M1621" i="1"/>
  <c r="L1613" i="1"/>
  <c r="M1613" i="1"/>
  <c r="L1605" i="1"/>
  <c r="M1605" i="1"/>
  <c r="L1597" i="1"/>
  <c r="M1597" i="1"/>
  <c r="L1589" i="1"/>
  <c r="M1589" i="1"/>
  <c r="L1581" i="1"/>
  <c r="M1581" i="1"/>
  <c r="L1573" i="1"/>
  <c r="M1573" i="1"/>
  <c r="L1565" i="1"/>
  <c r="M1565" i="1"/>
  <c r="L1557" i="1"/>
  <c r="M1557" i="1"/>
  <c r="L1549" i="1"/>
  <c r="M1549" i="1"/>
  <c r="L1541" i="1"/>
  <c r="M1541" i="1"/>
  <c r="L1533" i="1"/>
  <c r="M1533" i="1"/>
  <c r="L1525" i="1"/>
  <c r="M1525" i="1"/>
  <c r="L1517" i="1"/>
  <c r="M1517" i="1"/>
  <c r="L1509" i="1"/>
  <c r="M1509" i="1"/>
  <c r="L1505" i="1"/>
  <c r="M1505" i="1"/>
  <c r="L1497" i="1"/>
  <c r="M1497" i="1"/>
  <c r="L1493" i="1"/>
  <c r="M1493" i="1"/>
  <c r="L1489" i="1"/>
  <c r="M1489" i="1"/>
  <c r="L1485" i="1"/>
  <c r="M1485" i="1"/>
  <c r="L1481" i="1"/>
  <c r="M1481" i="1"/>
  <c r="L1477" i="1"/>
  <c r="M1477" i="1"/>
  <c r="L1473" i="1"/>
  <c r="M1473" i="1"/>
  <c r="L1469" i="1"/>
  <c r="M1469" i="1"/>
  <c r="L1465" i="1"/>
  <c r="M1465" i="1"/>
  <c r="L1461" i="1"/>
  <c r="M1461" i="1"/>
  <c r="L1457" i="1"/>
  <c r="M1457" i="1"/>
  <c r="L1453" i="1"/>
  <c r="M1453" i="1"/>
  <c r="L1449" i="1"/>
  <c r="M1449" i="1"/>
  <c r="L1445" i="1"/>
  <c r="M1445" i="1"/>
  <c r="L1441" i="1"/>
  <c r="M1441" i="1"/>
  <c r="L1437" i="1"/>
  <c r="M1437" i="1"/>
  <c r="L1433" i="1"/>
  <c r="M1433" i="1"/>
  <c r="L1429" i="1"/>
  <c r="M1429" i="1"/>
  <c r="L1425" i="1"/>
  <c r="M1425" i="1"/>
  <c r="L1421" i="1"/>
  <c r="M1421" i="1"/>
  <c r="L1417" i="1"/>
  <c r="M1417" i="1"/>
  <c r="L1413" i="1"/>
  <c r="M1413" i="1"/>
  <c r="L1409" i="1"/>
  <c r="M1409" i="1"/>
  <c r="L1405" i="1"/>
  <c r="M1405" i="1"/>
  <c r="L1401" i="1"/>
  <c r="M1401" i="1"/>
  <c r="L1397" i="1"/>
  <c r="M1397" i="1"/>
  <c r="L1393" i="1"/>
  <c r="M1393" i="1"/>
  <c r="L1389" i="1"/>
  <c r="M1389" i="1"/>
  <c r="L1385" i="1"/>
  <c r="M1385" i="1"/>
  <c r="L1381" i="1"/>
  <c r="M1381" i="1"/>
  <c r="L1377" i="1"/>
  <c r="M1377" i="1"/>
  <c r="L1373" i="1"/>
  <c r="M1373" i="1"/>
  <c r="L1369" i="1"/>
  <c r="M1369" i="1"/>
  <c r="L1365" i="1"/>
  <c r="M1365" i="1"/>
  <c r="L1361" i="1"/>
  <c r="M1361" i="1"/>
  <c r="L1357" i="1"/>
  <c r="M1357" i="1"/>
  <c r="L1353" i="1"/>
  <c r="M1353" i="1"/>
  <c r="L1349" i="1"/>
  <c r="M1349" i="1"/>
  <c r="L1345" i="1"/>
  <c r="M1345" i="1"/>
  <c r="L1341" i="1"/>
  <c r="M1341" i="1"/>
  <c r="L1337" i="1"/>
  <c r="M1337" i="1"/>
  <c r="L1333" i="1"/>
  <c r="M1333" i="1"/>
  <c r="L1329" i="1"/>
  <c r="M1329" i="1"/>
  <c r="L1325" i="1"/>
  <c r="M1325" i="1"/>
  <c r="L1321" i="1"/>
  <c r="M1321" i="1"/>
  <c r="L1317" i="1"/>
  <c r="M1317" i="1"/>
  <c r="L1313" i="1"/>
  <c r="M1313" i="1"/>
  <c r="L1309" i="1"/>
  <c r="M1309" i="1"/>
  <c r="L1305" i="1"/>
  <c r="M1305" i="1"/>
  <c r="L1301" i="1"/>
  <c r="M1301" i="1"/>
  <c r="L1297" i="1"/>
  <c r="M1297" i="1"/>
  <c r="L1293" i="1"/>
  <c r="M1293" i="1"/>
  <c r="L1289" i="1"/>
  <c r="M1289" i="1"/>
  <c r="L1285" i="1"/>
  <c r="M1285" i="1"/>
  <c r="L1281" i="1"/>
  <c r="M1281" i="1"/>
  <c r="L1277" i="1"/>
  <c r="M1277" i="1"/>
  <c r="L1273" i="1"/>
  <c r="M1273" i="1"/>
  <c r="L1269" i="1"/>
  <c r="M1269" i="1"/>
  <c r="L1265" i="1"/>
  <c r="M1265" i="1"/>
  <c r="L1261" i="1"/>
  <c r="M1261" i="1"/>
  <c r="L1257" i="1"/>
  <c r="M1257" i="1"/>
  <c r="L1253" i="1"/>
  <c r="M1253" i="1"/>
  <c r="L1249" i="1"/>
  <c r="M1249" i="1"/>
  <c r="L1245" i="1"/>
  <c r="M1245" i="1"/>
  <c r="L1241" i="1"/>
  <c r="M1241" i="1"/>
  <c r="L1237" i="1"/>
  <c r="M1237" i="1"/>
  <c r="L1233" i="1"/>
  <c r="M1233" i="1"/>
  <c r="L1229" i="1"/>
  <c r="M1229" i="1"/>
  <c r="L1225" i="1"/>
  <c r="M1225" i="1"/>
  <c r="L1221" i="1"/>
  <c r="M1221" i="1"/>
  <c r="L1217" i="1"/>
  <c r="M1217" i="1"/>
  <c r="L1213" i="1"/>
  <c r="M1213" i="1"/>
  <c r="L1209" i="1"/>
  <c r="M1209" i="1"/>
  <c r="L1205" i="1"/>
  <c r="M1205" i="1"/>
  <c r="L1201" i="1"/>
  <c r="M1201" i="1"/>
  <c r="L1197" i="1"/>
  <c r="M1197" i="1"/>
  <c r="L1193" i="1"/>
  <c r="M1193" i="1"/>
  <c r="L1189" i="1"/>
  <c r="M1189" i="1"/>
  <c r="L1185" i="1"/>
  <c r="M1185" i="1"/>
  <c r="L1181" i="1"/>
  <c r="M1181" i="1"/>
  <c r="L1177" i="1"/>
  <c r="M1177" i="1"/>
  <c r="L1173" i="1"/>
  <c r="M1173" i="1"/>
  <c r="L1169" i="1"/>
  <c r="M1169" i="1"/>
  <c r="L1165" i="1"/>
  <c r="M1165" i="1"/>
  <c r="L1161" i="1"/>
  <c r="M1161" i="1"/>
  <c r="L1157" i="1"/>
  <c r="M1157" i="1"/>
  <c r="L1153" i="1"/>
  <c r="M1153" i="1"/>
  <c r="L1149" i="1"/>
  <c r="M1149" i="1"/>
  <c r="L1145" i="1"/>
  <c r="M1145" i="1"/>
  <c r="L1141" i="1"/>
  <c r="M1141" i="1"/>
  <c r="L1137" i="1"/>
  <c r="M1137" i="1"/>
  <c r="L1133" i="1"/>
  <c r="M1133" i="1"/>
  <c r="L1129" i="1"/>
  <c r="M1129" i="1"/>
  <c r="L1655" i="1"/>
  <c r="M1655" i="1"/>
  <c r="L1635" i="1"/>
  <c r="M1635" i="1"/>
  <c r="L1623" i="1"/>
  <c r="M1623" i="1"/>
  <c r="L1607" i="1"/>
  <c r="M1607" i="1"/>
  <c r="L1591" i="1"/>
  <c r="M1591" i="1"/>
  <c r="L1575" i="1"/>
  <c r="M1575" i="1"/>
  <c r="L1555" i="1"/>
  <c r="M1555" i="1"/>
  <c r="L1539" i="1"/>
  <c r="M1539" i="1"/>
  <c r="L1511" i="1"/>
  <c r="M1511" i="1"/>
  <c r="L1654" i="1"/>
  <c r="M1654" i="1"/>
  <c r="L1646" i="1"/>
  <c r="M1646" i="1"/>
  <c r="L1638" i="1"/>
  <c r="M1638" i="1"/>
  <c r="L1626" i="1"/>
  <c r="M1626" i="1"/>
  <c r="L1610" i="1"/>
  <c r="M1610" i="1"/>
  <c r="L1602" i="1"/>
  <c r="M1602" i="1"/>
  <c r="L1586" i="1"/>
  <c r="M1586" i="1"/>
  <c r="L1653" i="1"/>
  <c r="M1653" i="1"/>
  <c r="L1645" i="1"/>
  <c r="M1645" i="1"/>
  <c r="L1641" i="1"/>
  <c r="M1641" i="1"/>
  <c r="L1633" i="1"/>
  <c r="M1633" i="1"/>
  <c r="L1625" i="1"/>
  <c r="M1625" i="1"/>
  <c r="L1617" i="1"/>
  <c r="M1617" i="1"/>
  <c r="L1609" i="1"/>
  <c r="M1609" i="1"/>
  <c r="L1601" i="1"/>
  <c r="M1601" i="1"/>
  <c r="L1593" i="1"/>
  <c r="M1593" i="1"/>
  <c r="L1585" i="1"/>
  <c r="M1585" i="1"/>
  <c r="L1577" i="1"/>
  <c r="M1577" i="1"/>
  <c r="L1569" i="1"/>
  <c r="M1569" i="1"/>
  <c r="L1561" i="1"/>
  <c r="M1561" i="1"/>
  <c r="L1553" i="1"/>
  <c r="M1553" i="1"/>
  <c r="L1545" i="1"/>
  <c r="M1545" i="1"/>
  <c r="L1537" i="1"/>
  <c r="M1537" i="1"/>
  <c r="L1529" i="1"/>
  <c r="M1529" i="1"/>
  <c r="L1521" i="1"/>
  <c r="M1521" i="1"/>
  <c r="L1513" i="1"/>
  <c r="M1513" i="1"/>
  <c r="L1501" i="1"/>
  <c r="M1501" i="1"/>
  <c r="L1656" i="1"/>
  <c r="M1656" i="1"/>
  <c r="L1652" i="1"/>
  <c r="M1652" i="1"/>
  <c r="L1648" i="1"/>
  <c r="M1648" i="1"/>
  <c r="L1644" i="1"/>
  <c r="M1644" i="1"/>
  <c r="L1640" i="1"/>
  <c r="M1640" i="1"/>
  <c r="L1636" i="1"/>
  <c r="M1636" i="1"/>
  <c r="L1632" i="1"/>
  <c r="M1632" i="1"/>
  <c r="L1628" i="1"/>
  <c r="M1628" i="1"/>
  <c r="L1624" i="1"/>
  <c r="M1624" i="1"/>
  <c r="L1620" i="1"/>
  <c r="M1620" i="1"/>
  <c r="L1616" i="1"/>
  <c r="M1616" i="1"/>
  <c r="L1612" i="1"/>
  <c r="M1612" i="1"/>
  <c r="L1608" i="1"/>
  <c r="M1608" i="1"/>
  <c r="L1604" i="1"/>
  <c r="M1604" i="1"/>
  <c r="L1600" i="1"/>
  <c r="M1600" i="1"/>
  <c r="L1596" i="1"/>
  <c r="M1596" i="1"/>
  <c r="L1592" i="1"/>
  <c r="M1592" i="1"/>
  <c r="L1588" i="1"/>
  <c r="M1588" i="1"/>
  <c r="L1584" i="1"/>
  <c r="M1584" i="1"/>
  <c r="L1580" i="1"/>
  <c r="M1580" i="1"/>
  <c r="L1576" i="1"/>
  <c r="M1576" i="1"/>
  <c r="L1572" i="1"/>
  <c r="M1572" i="1"/>
  <c r="L1568" i="1"/>
  <c r="M1568" i="1"/>
  <c r="L1564" i="1"/>
  <c r="M1564" i="1"/>
  <c r="L1560" i="1"/>
  <c r="M1560" i="1"/>
  <c r="L1556" i="1"/>
  <c r="M1556" i="1"/>
  <c r="L1552" i="1"/>
  <c r="M1552" i="1"/>
  <c r="L1548" i="1"/>
  <c r="M1548" i="1"/>
  <c r="L1544" i="1"/>
  <c r="M1544" i="1"/>
  <c r="L1540" i="1"/>
  <c r="M1540" i="1"/>
  <c r="L1536" i="1"/>
  <c r="M1536" i="1"/>
  <c r="L1532" i="1"/>
  <c r="M1532" i="1"/>
  <c r="L1528" i="1"/>
  <c r="M1528" i="1"/>
  <c r="L1524" i="1"/>
  <c r="M1524" i="1"/>
  <c r="L1520" i="1"/>
  <c r="M1520" i="1"/>
  <c r="L1516" i="1"/>
  <c r="M1516" i="1"/>
  <c r="L1512" i="1"/>
  <c r="M1512" i="1"/>
  <c r="L1508" i="1"/>
  <c r="M1508" i="1"/>
  <c r="L1504" i="1"/>
  <c r="M1504" i="1"/>
  <c r="L1500" i="1"/>
  <c r="M1500" i="1"/>
  <c r="L1496" i="1"/>
  <c r="M1496" i="1"/>
  <c r="L1492" i="1"/>
  <c r="M1492" i="1"/>
  <c r="L1488" i="1"/>
  <c r="M1488" i="1"/>
  <c r="L1484" i="1"/>
  <c r="M1484" i="1"/>
  <c r="L1480" i="1"/>
  <c r="M1480" i="1"/>
  <c r="L1476" i="1"/>
  <c r="M1476" i="1"/>
  <c r="L1472" i="1"/>
  <c r="M1472" i="1"/>
  <c r="L1468" i="1"/>
  <c r="M1468" i="1"/>
  <c r="L1464" i="1"/>
  <c r="M1464" i="1"/>
  <c r="L1460" i="1"/>
  <c r="M1460" i="1"/>
  <c r="L1456" i="1"/>
  <c r="M1456" i="1"/>
  <c r="L1452" i="1"/>
  <c r="M1452" i="1"/>
  <c r="L1448" i="1"/>
  <c r="M1448" i="1"/>
  <c r="L1444" i="1"/>
  <c r="M1444" i="1"/>
  <c r="L1440" i="1"/>
  <c r="M1440" i="1"/>
  <c r="L1436" i="1"/>
  <c r="M1436" i="1"/>
  <c r="L1432" i="1"/>
  <c r="M1432" i="1"/>
  <c r="L1428" i="1"/>
  <c r="M1428" i="1"/>
  <c r="L1424" i="1"/>
  <c r="M1424" i="1"/>
  <c r="L1420" i="1"/>
  <c r="M1420" i="1"/>
  <c r="L1416" i="1"/>
  <c r="M1416" i="1"/>
  <c r="L1412" i="1"/>
  <c r="M1412" i="1"/>
  <c r="L1408" i="1"/>
  <c r="M1408" i="1"/>
  <c r="L1404" i="1"/>
  <c r="M1404" i="1"/>
  <c r="L1400" i="1"/>
  <c r="M1400" i="1"/>
  <c r="L1396" i="1"/>
  <c r="M1396" i="1"/>
  <c r="L1392" i="1"/>
  <c r="M1392" i="1"/>
  <c r="L1388" i="1"/>
  <c r="M1388" i="1"/>
  <c r="L1384" i="1"/>
  <c r="M1384" i="1"/>
  <c r="L1380" i="1"/>
  <c r="M1380" i="1"/>
  <c r="L1376" i="1"/>
  <c r="M1376" i="1"/>
  <c r="L1372" i="1"/>
  <c r="M1372" i="1"/>
  <c r="L1368" i="1"/>
  <c r="M1368" i="1"/>
  <c r="L1364" i="1"/>
  <c r="M1364" i="1"/>
  <c r="L1360" i="1"/>
  <c r="M1360" i="1"/>
  <c r="L1356" i="1"/>
  <c r="M1356" i="1"/>
  <c r="L1352" i="1"/>
  <c r="M1352" i="1"/>
  <c r="L1348" i="1"/>
  <c r="M1348" i="1"/>
  <c r="L1344" i="1"/>
  <c r="M1344" i="1"/>
  <c r="L1340" i="1"/>
  <c r="M1340" i="1"/>
  <c r="L1336" i="1"/>
  <c r="M1336" i="1"/>
  <c r="L1332" i="1"/>
  <c r="M1332" i="1"/>
  <c r="L1328" i="1"/>
  <c r="M1328" i="1"/>
  <c r="L1324" i="1"/>
  <c r="M1324" i="1"/>
  <c r="L1320" i="1"/>
  <c r="M1320" i="1"/>
  <c r="L1316" i="1"/>
  <c r="M1316" i="1"/>
  <c r="L1312" i="1"/>
  <c r="M1312" i="1"/>
  <c r="L1308" i="1"/>
  <c r="M1308" i="1"/>
  <c r="L1304" i="1"/>
  <c r="M1304" i="1"/>
  <c r="L1300" i="1"/>
  <c r="M1300" i="1"/>
  <c r="L1647" i="1"/>
  <c r="M1647" i="1"/>
  <c r="L1631" i="1"/>
  <c r="M1631" i="1"/>
  <c r="L1615" i="1"/>
  <c r="M1615" i="1"/>
  <c r="L1599" i="1"/>
  <c r="M1599" i="1"/>
  <c r="L1583" i="1"/>
  <c r="M1583" i="1"/>
  <c r="L1567" i="1"/>
  <c r="M1567" i="1"/>
  <c r="L1551" i="1"/>
  <c r="M1551" i="1"/>
  <c r="L1535" i="1"/>
  <c r="M1535" i="1"/>
  <c r="L1527" i="1"/>
  <c r="M1527" i="1"/>
  <c r="L1519" i="1"/>
  <c r="M1519" i="1"/>
  <c r="L1515" i="1"/>
  <c r="M1515" i="1"/>
  <c r="L1499" i="1"/>
  <c r="M1499" i="1"/>
  <c r="L1495" i="1"/>
  <c r="M1495" i="1"/>
  <c r="L1491" i="1"/>
  <c r="M1491" i="1"/>
  <c r="L1487" i="1"/>
  <c r="M1487" i="1"/>
  <c r="L1483" i="1"/>
  <c r="M1483" i="1"/>
  <c r="L1479" i="1"/>
  <c r="M1479" i="1"/>
  <c r="L1475" i="1"/>
  <c r="M1475" i="1"/>
  <c r="L1471" i="1"/>
  <c r="M1471" i="1"/>
  <c r="L1467" i="1"/>
  <c r="M1467" i="1"/>
  <c r="L1463" i="1"/>
  <c r="M1463" i="1"/>
  <c r="L1459" i="1"/>
  <c r="M1459" i="1"/>
  <c r="L1455" i="1"/>
  <c r="M1455" i="1"/>
  <c r="L1451" i="1"/>
  <c r="M1451" i="1"/>
  <c r="L1447" i="1"/>
  <c r="M1447" i="1"/>
  <c r="L1443" i="1"/>
  <c r="M1443" i="1"/>
  <c r="L1439" i="1"/>
  <c r="M1439" i="1"/>
  <c r="L1435" i="1"/>
  <c r="M1435" i="1"/>
  <c r="L1431" i="1"/>
  <c r="M1431" i="1"/>
  <c r="L1427" i="1"/>
  <c r="M1427" i="1"/>
  <c r="L1423" i="1"/>
  <c r="M1423" i="1"/>
  <c r="L1419" i="1"/>
  <c r="M1419" i="1"/>
  <c r="L1415" i="1"/>
  <c r="M1415" i="1"/>
  <c r="L1411" i="1"/>
  <c r="M1411" i="1"/>
  <c r="L1407" i="1"/>
  <c r="M1407" i="1"/>
  <c r="L1403" i="1"/>
  <c r="M1403" i="1"/>
  <c r="L1399" i="1"/>
  <c r="M1399" i="1"/>
  <c r="L1395" i="1"/>
  <c r="M1395" i="1"/>
  <c r="L1391" i="1"/>
  <c r="M1391" i="1"/>
  <c r="L1387" i="1"/>
  <c r="M1387" i="1"/>
  <c r="L1383" i="1"/>
  <c r="M1383" i="1"/>
  <c r="L1379" i="1"/>
  <c r="M1379" i="1"/>
  <c r="L1375" i="1"/>
  <c r="M1375" i="1"/>
  <c r="L1371" i="1"/>
  <c r="M1371" i="1"/>
  <c r="L1367" i="1"/>
  <c r="M1367" i="1"/>
  <c r="L1363" i="1"/>
  <c r="M1363" i="1"/>
  <c r="L1359" i="1"/>
  <c r="M1359" i="1"/>
  <c r="L1355" i="1"/>
  <c r="M1355" i="1"/>
  <c r="L1351" i="1"/>
  <c r="M1351" i="1"/>
  <c r="L1347" i="1"/>
  <c r="M1347" i="1"/>
  <c r="L1343" i="1"/>
  <c r="M1343" i="1"/>
  <c r="L1339" i="1"/>
  <c r="M1339" i="1"/>
  <c r="L1335" i="1"/>
  <c r="M1335" i="1"/>
  <c r="L1331" i="1"/>
  <c r="M1331" i="1"/>
  <c r="L1327" i="1"/>
  <c r="M1327" i="1"/>
  <c r="L1323" i="1"/>
  <c r="M1323" i="1"/>
  <c r="L1319" i="1"/>
  <c r="M1319" i="1"/>
  <c r="L1315" i="1"/>
  <c r="M1315" i="1"/>
  <c r="L1311" i="1"/>
  <c r="M1311" i="1"/>
  <c r="L1307" i="1"/>
  <c r="M1307" i="1"/>
  <c r="L1303" i="1"/>
  <c r="M1303" i="1"/>
  <c r="L1299" i="1"/>
  <c r="M1299" i="1"/>
  <c r="L1295" i="1"/>
  <c r="M1295" i="1"/>
  <c r="L1291" i="1"/>
  <c r="M1291" i="1"/>
  <c r="L1287" i="1"/>
  <c r="M1287" i="1"/>
  <c r="L1283" i="1"/>
  <c r="M1283" i="1"/>
  <c r="L1279" i="1"/>
  <c r="M1279" i="1"/>
  <c r="L1275" i="1"/>
  <c r="M1275" i="1"/>
  <c r="L1271" i="1"/>
  <c r="M1271" i="1"/>
  <c r="L1267" i="1"/>
  <c r="M1267" i="1"/>
  <c r="L1263" i="1"/>
  <c r="M1263" i="1"/>
  <c r="L1259" i="1"/>
  <c r="M1259" i="1"/>
  <c r="L1255" i="1"/>
  <c r="M1255" i="1"/>
  <c r="L1251" i="1"/>
  <c r="M1251" i="1"/>
  <c r="L1247" i="1"/>
  <c r="M1247" i="1"/>
  <c r="L1243" i="1"/>
  <c r="M1243" i="1"/>
  <c r="L1239" i="1"/>
  <c r="M1239" i="1"/>
  <c r="L1235" i="1"/>
  <c r="M1235" i="1"/>
  <c r="L1231" i="1"/>
  <c r="M1231" i="1"/>
  <c r="L1227" i="1"/>
  <c r="M1227" i="1"/>
  <c r="L1223" i="1"/>
  <c r="M1223" i="1"/>
  <c r="L1219" i="1"/>
  <c r="M1219" i="1"/>
  <c r="L1215" i="1"/>
  <c r="M1215" i="1"/>
  <c r="L1211" i="1"/>
  <c r="M1211" i="1"/>
  <c r="L1207" i="1"/>
  <c r="M1207" i="1"/>
  <c r="L1203" i="1"/>
  <c r="M1203" i="1"/>
  <c r="L1199" i="1"/>
  <c r="M1199" i="1"/>
  <c r="L1195" i="1"/>
  <c r="M1195" i="1"/>
  <c r="L1191" i="1"/>
  <c r="M1191" i="1"/>
  <c r="L1187" i="1"/>
  <c r="M1187" i="1"/>
  <c r="L1183" i="1"/>
  <c r="M1183" i="1"/>
  <c r="L1179" i="1"/>
  <c r="M1179" i="1"/>
  <c r="L1175" i="1"/>
  <c r="M1175" i="1"/>
  <c r="L1171" i="1"/>
  <c r="M1171" i="1"/>
  <c r="L1167" i="1"/>
  <c r="M1167" i="1"/>
  <c r="L1163" i="1"/>
  <c r="M1163" i="1"/>
  <c r="L1159" i="1"/>
  <c r="M1159" i="1"/>
  <c r="L1155" i="1"/>
  <c r="M1155" i="1"/>
  <c r="L1151" i="1"/>
  <c r="M1151" i="1"/>
  <c r="L1147" i="1"/>
  <c r="M1147" i="1"/>
  <c r="L1143" i="1"/>
  <c r="M1143" i="1"/>
  <c r="L1643" i="1"/>
  <c r="M1643" i="1"/>
  <c r="L1627" i="1"/>
  <c r="M1627" i="1"/>
  <c r="L1611" i="1"/>
  <c r="M1611" i="1"/>
  <c r="L1595" i="1"/>
  <c r="M1595" i="1"/>
  <c r="L1579" i="1"/>
  <c r="M1579" i="1"/>
  <c r="L1563" i="1"/>
  <c r="M1563" i="1"/>
  <c r="L1547" i="1"/>
  <c r="M1547" i="1"/>
  <c r="L1531" i="1"/>
  <c r="M1531" i="1"/>
  <c r="L1523" i="1"/>
  <c r="M1523" i="1"/>
  <c r="L1503" i="1"/>
  <c r="M1503" i="1"/>
  <c r="L1650" i="1"/>
  <c r="M1650" i="1"/>
  <c r="L1630" i="1"/>
  <c r="M1630" i="1"/>
  <c r="L1618" i="1"/>
  <c r="M1618" i="1"/>
  <c r="L1606" i="1"/>
  <c r="M1606" i="1"/>
  <c r="L1594" i="1"/>
  <c r="M1594" i="1"/>
  <c r="L1582" i="1"/>
  <c r="M1582" i="1"/>
  <c r="L1578" i="1"/>
  <c r="M1578" i="1"/>
  <c r="L1574" i="1"/>
  <c r="M1574" i="1"/>
  <c r="L1570" i="1"/>
  <c r="M1570" i="1"/>
  <c r="L1566" i="1"/>
  <c r="M1566" i="1"/>
  <c r="L1562" i="1"/>
  <c r="M1562" i="1"/>
  <c r="L1558" i="1"/>
  <c r="M1558" i="1"/>
  <c r="L1554" i="1"/>
  <c r="M1554" i="1"/>
  <c r="L1550" i="1"/>
  <c r="M1550" i="1"/>
  <c r="L1546" i="1"/>
  <c r="M1546" i="1"/>
  <c r="L1542" i="1"/>
  <c r="M1542" i="1"/>
  <c r="L1538" i="1"/>
  <c r="M1538" i="1"/>
  <c r="L1534" i="1"/>
  <c r="M1534" i="1"/>
  <c r="L1530" i="1"/>
  <c r="M1530" i="1"/>
  <c r="L1526" i="1"/>
  <c r="M1526" i="1"/>
  <c r="L1522" i="1"/>
  <c r="M1522" i="1"/>
  <c r="L1518" i="1"/>
  <c r="M1518" i="1"/>
  <c r="L1514" i="1"/>
  <c r="M1514" i="1"/>
  <c r="L1510" i="1"/>
  <c r="M1510" i="1"/>
  <c r="L1506" i="1"/>
  <c r="M1506" i="1"/>
  <c r="L1502" i="1"/>
  <c r="M1502" i="1"/>
  <c r="L1498" i="1"/>
  <c r="M1498" i="1"/>
  <c r="L1494" i="1"/>
  <c r="M1494" i="1"/>
  <c r="L1490" i="1"/>
  <c r="M1490" i="1"/>
  <c r="L1486" i="1"/>
  <c r="M1486" i="1"/>
  <c r="L1482" i="1"/>
  <c r="M1482" i="1"/>
  <c r="L1478" i="1"/>
  <c r="M1478" i="1"/>
  <c r="L1474" i="1"/>
  <c r="M1474" i="1"/>
  <c r="L1470" i="1"/>
  <c r="M1470" i="1"/>
  <c r="L1466" i="1"/>
  <c r="M1466" i="1"/>
  <c r="L1462" i="1"/>
  <c r="M1462" i="1"/>
  <c r="L1458" i="1"/>
  <c r="M1458" i="1"/>
  <c r="L1454" i="1"/>
  <c r="M1454" i="1"/>
  <c r="L1450" i="1"/>
  <c r="M1450" i="1"/>
  <c r="L1446" i="1"/>
  <c r="M1446" i="1"/>
  <c r="L1442" i="1"/>
  <c r="M1442" i="1"/>
  <c r="L1438" i="1"/>
  <c r="M1438" i="1"/>
  <c r="L1434" i="1"/>
  <c r="M1434" i="1"/>
  <c r="L1430" i="1"/>
  <c r="M1430" i="1"/>
  <c r="L1426" i="1"/>
  <c r="M1426" i="1"/>
  <c r="L1422" i="1"/>
  <c r="M1422" i="1"/>
  <c r="L1418" i="1"/>
  <c r="M1418" i="1"/>
  <c r="L1414" i="1"/>
  <c r="M1414" i="1"/>
  <c r="L1410" i="1"/>
  <c r="M1410" i="1"/>
  <c r="L1406" i="1"/>
  <c r="M1406" i="1"/>
  <c r="L1402" i="1"/>
  <c r="M1402" i="1"/>
  <c r="L1398" i="1"/>
  <c r="M1398" i="1"/>
  <c r="L1394" i="1"/>
  <c r="M1394" i="1"/>
  <c r="L1390" i="1"/>
  <c r="M1390" i="1"/>
  <c r="L1386" i="1"/>
  <c r="M1386" i="1"/>
  <c r="L1382" i="1"/>
  <c r="M1382" i="1"/>
  <c r="L1378" i="1"/>
  <c r="M1378" i="1"/>
  <c r="L1374" i="1"/>
  <c r="M1374" i="1"/>
  <c r="L1370" i="1"/>
  <c r="M1370" i="1"/>
  <c r="L1366" i="1"/>
  <c r="M1366" i="1"/>
  <c r="L1362" i="1"/>
  <c r="M1362" i="1"/>
  <c r="L1358" i="1"/>
  <c r="M1358" i="1"/>
  <c r="L1354" i="1"/>
  <c r="M1354" i="1"/>
  <c r="L1350" i="1"/>
  <c r="M1350" i="1"/>
  <c r="L1346" i="1"/>
  <c r="M1346" i="1"/>
  <c r="L1342" i="1"/>
  <c r="M1342" i="1"/>
  <c r="L1338" i="1"/>
  <c r="M1338" i="1"/>
  <c r="L1334" i="1"/>
  <c r="M1334" i="1"/>
  <c r="L1330" i="1"/>
  <c r="M1330" i="1"/>
  <c r="L1326" i="1"/>
  <c r="M1326" i="1"/>
  <c r="L1322" i="1"/>
  <c r="M1322" i="1"/>
  <c r="L1318" i="1"/>
  <c r="M1318" i="1"/>
  <c r="L1314" i="1"/>
  <c r="M1314" i="1"/>
  <c r="L1310" i="1"/>
  <c r="M1310" i="1"/>
  <c r="L1306" i="1"/>
  <c r="M1306" i="1"/>
  <c r="L1302" i="1"/>
  <c r="M1302" i="1"/>
  <c r="L1298" i="1"/>
  <c r="M1298" i="1"/>
  <c r="L1294" i="1"/>
  <c r="M1294" i="1"/>
  <c r="L1290" i="1"/>
  <c r="M1290" i="1"/>
  <c r="L1286" i="1"/>
  <c r="M1286" i="1"/>
  <c r="L1282" i="1"/>
  <c r="M1282" i="1"/>
  <c r="L1278" i="1"/>
  <c r="M1278" i="1"/>
  <c r="L1274" i="1"/>
  <c r="M1274" i="1"/>
  <c r="L1270" i="1"/>
  <c r="M1270" i="1"/>
  <c r="L1266" i="1"/>
  <c r="M1266" i="1"/>
  <c r="L1262" i="1"/>
  <c r="M1262" i="1"/>
  <c r="L1258" i="1"/>
  <c r="M1258" i="1"/>
  <c r="L1254" i="1"/>
  <c r="M1254" i="1"/>
  <c r="L1250" i="1"/>
  <c r="M1250" i="1"/>
  <c r="L1246" i="1"/>
  <c r="M1246" i="1"/>
  <c r="L1242" i="1"/>
  <c r="M1242" i="1"/>
  <c r="L1238" i="1"/>
  <c r="M1238" i="1"/>
  <c r="L1234" i="1"/>
  <c r="M1234" i="1"/>
  <c r="L1230" i="1"/>
  <c r="M1230" i="1"/>
  <c r="L1226" i="1"/>
  <c r="M1226" i="1"/>
  <c r="L1222" i="1"/>
  <c r="M1222" i="1"/>
  <c r="L1218" i="1"/>
  <c r="M1218" i="1"/>
  <c r="L1214" i="1"/>
  <c r="M1214" i="1"/>
  <c r="L1210" i="1"/>
  <c r="M1210" i="1"/>
  <c r="L1206" i="1"/>
  <c r="M1206" i="1"/>
  <c r="L1202" i="1"/>
  <c r="M1202" i="1"/>
  <c r="L1198" i="1"/>
  <c r="M1198" i="1"/>
  <c r="L1194" i="1"/>
  <c r="M1194" i="1"/>
  <c r="L1190" i="1"/>
  <c r="M1190" i="1"/>
  <c r="L1186" i="1"/>
  <c r="M1186" i="1"/>
  <c r="L1182" i="1"/>
  <c r="M1182" i="1"/>
  <c r="L1178" i="1"/>
  <c r="M1178" i="1"/>
  <c r="L1174" i="1"/>
  <c r="M1174" i="1"/>
  <c r="L1170" i="1"/>
  <c r="M1170" i="1"/>
  <c r="L1166" i="1"/>
  <c r="M1166" i="1"/>
  <c r="L1162" i="1"/>
  <c r="M1162" i="1"/>
  <c r="L1158" i="1"/>
  <c r="M1158" i="1"/>
  <c r="L1154" i="1"/>
  <c r="M1154" i="1"/>
  <c r="L1150" i="1"/>
  <c r="M1150" i="1"/>
  <c r="L1146" i="1"/>
  <c r="M1146" i="1"/>
  <c r="L1142" i="1"/>
  <c r="M1142" i="1"/>
  <c r="L1138" i="1"/>
  <c r="M1138" i="1"/>
  <c r="L1134" i="1"/>
  <c r="M1134" i="1"/>
  <c r="L1130" i="1"/>
  <c r="M1130" i="1"/>
  <c r="L1126" i="1"/>
  <c r="M1126" i="1"/>
  <c r="L1122" i="1"/>
  <c r="M1122" i="1"/>
  <c r="L1118" i="1"/>
  <c r="M1118" i="1"/>
  <c r="L1114" i="1"/>
  <c r="M1114" i="1"/>
  <c r="L1110" i="1"/>
  <c r="M1110" i="1"/>
  <c r="L1106" i="1"/>
  <c r="M1106" i="1"/>
  <c r="L1102" i="1"/>
  <c r="M1102" i="1"/>
  <c r="L1098" i="1"/>
  <c r="M1098" i="1"/>
  <c r="L1094" i="1"/>
  <c r="M1094" i="1"/>
  <c r="L1090" i="1"/>
  <c r="M1090" i="1"/>
  <c r="L1086" i="1"/>
  <c r="M1086" i="1"/>
  <c r="L1082" i="1"/>
  <c r="M1082" i="1"/>
  <c r="L1078" i="1"/>
  <c r="M1078" i="1"/>
  <c r="L1074" i="1"/>
  <c r="M1074" i="1"/>
  <c r="L1070" i="1"/>
  <c r="M1070" i="1"/>
  <c r="L1066" i="1"/>
  <c r="M1066" i="1"/>
  <c r="L1062" i="1"/>
  <c r="M1062" i="1"/>
  <c r="L1058" i="1"/>
  <c r="M1058" i="1"/>
  <c r="L1054" i="1"/>
  <c r="M1054" i="1"/>
  <c r="L1050" i="1"/>
  <c r="M1050" i="1"/>
  <c r="L1046" i="1"/>
  <c r="M1046" i="1"/>
  <c r="L1042" i="1"/>
  <c r="M1042" i="1"/>
  <c r="L1038" i="1"/>
  <c r="M1038" i="1"/>
  <c r="L1034" i="1"/>
  <c r="M1034" i="1"/>
  <c r="L1030" i="1"/>
  <c r="M1030" i="1"/>
  <c r="L1026" i="1"/>
  <c r="M1026" i="1"/>
  <c r="L1022" i="1"/>
  <c r="M1022" i="1"/>
  <c r="L1018" i="1"/>
  <c r="M1018" i="1"/>
  <c r="L1014" i="1"/>
  <c r="M1014" i="1"/>
  <c r="L1010" i="1"/>
  <c r="M1010" i="1"/>
  <c r="L1006" i="1"/>
  <c r="M1006" i="1"/>
  <c r="L1002" i="1"/>
  <c r="M1002" i="1"/>
  <c r="L998" i="1"/>
  <c r="M998" i="1"/>
  <c r="L994" i="1"/>
  <c r="M994" i="1"/>
  <c r="L990" i="1"/>
  <c r="M990" i="1"/>
  <c r="L986" i="1"/>
  <c r="M986" i="1"/>
  <c r="L982" i="1"/>
  <c r="M982" i="1"/>
  <c r="L978" i="1"/>
  <c r="M978" i="1"/>
  <c r="L974" i="1"/>
  <c r="M974" i="1"/>
  <c r="L970" i="1"/>
  <c r="M970" i="1"/>
  <c r="L966" i="1"/>
  <c r="M966" i="1"/>
  <c r="L962" i="1"/>
  <c r="M962" i="1"/>
  <c r="L958" i="1"/>
  <c r="M958" i="1"/>
  <c r="L954" i="1"/>
  <c r="M954" i="1"/>
  <c r="L950" i="1"/>
  <c r="M950" i="1"/>
  <c r="L946" i="1"/>
  <c r="M946" i="1"/>
  <c r="L942" i="1"/>
  <c r="M942" i="1"/>
  <c r="L938" i="1"/>
  <c r="M938" i="1"/>
  <c r="L934" i="1"/>
  <c r="M934" i="1"/>
  <c r="L930" i="1"/>
  <c r="M930" i="1"/>
  <c r="L926" i="1"/>
  <c r="M926" i="1"/>
  <c r="L922" i="1"/>
  <c r="M922" i="1"/>
  <c r="L918" i="1"/>
  <c r="M918" i="1"/>
  <c r="L914" i="1"/>
  <c r="M914" i="1"/>
  <c r="L910" i="1"/>
  <c r="M910" i="1"/>
  <c r="L906" i="1"/>
  <c r="M906" i="1"/>
  <c r="L902" i="1"/>
  <c r="M902" i="1"/>
  <c r="L898" i="1"/>
  <c r="M898" i="1"/>
  <c r="L894" i="1"/>
  <c r="M894" i="1"/>
  <c r="L890" i="1"/>
  <c r="M890" i="1"/>
  <c r="L886" i="1"/>
  <c r="M886" i="1"/>
  <c r="L882" i="1"/>
  <c r="M882" i="1"/>
  <c r="L878" i="1"/>
  <c r="M878" i="1"/>
  <c r="L874" i="1"/>
  <c r="M874" i="1"/>
  <c r="L870" i="1"/>
  <c r="M870" i="1"/>
  <c r="L866" i="1"/>
  <c r="M866" i="1"/>
  <c r="L862" i="1"/>
  <c r="M862" i="1"/>
  <c r="L858" i="1"/>
  <c r="M858" i="1"/>
  <c r="L854" i="1"/>
  <c r="M854" i="1"/>
  <c r="L850" i="1"/>
  <c r="M850" i="1"/>
  <c r="L846" i="1"/>
  <c r="M846" i="1"/>
  <c r="L842" i="1"/>
  <c r="M842" i="1"/>
  <c r="L838" i="1"/>
  <c r="M838" i="1"/>
  <c r="L834" i="1"/>
  <c r="M834" i="1"/>
  <c r="L830" i="1"/>
  <c r="M830" i="1"/>
  <c r="L826" i="1"/>
  <c r="M826" i="1"/>
  <c r="L822" i="1"/>
  <c r="M822" i="1"/>
  <c r="L818" i="1"/>
  <c r="M818" i="1"/>
  <c r="L814" i="1"/>
  <c r="M814" i="1"/>
  <c r="L810" i="1"/>
  <c r="M810" i="1"/>
  <c r="L806" i="1"/>
  <c r="M806" i="1"/>
  <c r="L802" i="1"/>
  <c r="M802" i="1"/>
  <c r="L798" i="1"/>
  <c r="M798" i="1"/>
  <c r="L794" i="1"/>
  <c r="M794" i="1"/>
  <c r="L790" i="1"/>
  <c r="M790" i="1"/>
  <c r="L786" i="1"/>
  <c r="M786" i="1"/>
  <c r="L782" i="1"/>
  <c r="M782" i="1"/>
  <c r="L778" i="1"/>
  <c r="M778" i="1"/>
  <c r="L774" i="1"/>
  <c r="M774" i="1"/>
  <c r="L770" i="1"/>
  <c r="M770" i="1"/>
  <c r="L766" i="1"/>
  <c r="M766" i="1"/>
  <c r="L762" i="1"/>
  <c r="M762" i="1"/>
  <c r="L758" i="1"/>
  <c r="M758" i="1"/>
  <c r="L754" i="1"/>
  <c r="M754" i="1"/>
  <c r="L750" i="1"/>
  <c r="M750" i="1"/>
  <c r="L746" i="1"/>
  <c r="M746" i="1"/>
  <c r="L742" i="1"/>
  <c r="M742" i="1"/>
  <c r="L738" i="1"/>
  <c r="M738" i="1"/>
  <c r="L734" i="1"/>
  <c r="M734" i="1"/>
  <c r="L730" i="1"/>
  <c r="M730" i="1"/>
  <c r="L726" i="1"/>
  <c r="M726" i="1"/>
  <c r="L722" i="1"/>
  <c r="M722" i="1"/>
  <c r="L718" i="1"/>
  <c r="M718" i="1"/>
  <c r="L714" i="1"/>
  <c r="M714" i="1"/>
  <c r="L710" i="1"/>
  <c r="M710" i="1"/>
  <c r="L706" i="1"/>
  <c r="M706" i="1"/>
  <c r="L702" i="1"/>
  <c r="M702" i="1"/>
  <c r="L698" i="1"/>
  <c r="M698" i="1"/>
  <c r="L694" i="1"/>
  <c r="M694" i="1"/>
  <c r="L690" i="1"/>
  <c r="M690" i="1"/>
  <c r="L686" i="1"/>
  <c r="M686" i="1"/>
  <c r="L682" i="1"/>
  <c r="M682" i="1"/>
  <c r="L678" i="1"/>
  <c r="M678" i="1"/>
  <c r="L674" i="1"/>
  <c r="M674" i="1"/>
  <c r="L670" i="1"/>
  <c r="M670" i="1"/>
  <c r="L666" i="1"/>
  <c r="M666" i="1"/>
  <c r="L662" i="1"/>
  <c r="M662" i="1"/>
  <c r="L658" i="1"/>
  <c r="M658" i="1"/>
  <c r="L654" i="1"/>
  <c r="M654" i="1"/>
  <c r="L650" i="1"/>
  <c r="M650" i="1"/>
  <c r="L646" i="1"/>
  <c r="M646" i="1"/>
  <c r="L642" i="1"/>
  <c r="M642" i="1"/>
  <c r="L638" i="1"/>
  <c r="M638" i="1"/>
  <c r="L634" i="1"/>
  <c r="M634" i="1"/>
  <c r="L630" i="1"/>
  <c r="M630" i="1"/>
  <c r="L626" i="1"/>
  <c r="M626" i="1"/>
  <c r="L622" i="1"/>
  <c r="M622" i="1"/>
  <c r="L618" i="1"/>
  <c r="M618" i="1"/>
  <c r="L614" i="1"/>
  <c r="M614" i="1"/>
  <c r="L610" i="1"/>
  <c r="M610" i="1"/>
  <c r="L606" i="1"/>
  <c r="M606" i="1"/>
  <c r="L602" i="1"/>
  <c r="M602" i="1"/>
  <c r="L598" i="1"/>
  <c r="M598" i="1"/>
  <c r="L594" i="1"/>
  <c r="M594" i="1"/>
  <c r="L590" i="1"/>
  <c r="M590" i="1"/>
  <c r="L586" i="1"/>
  <c r="M586" i="1"/>
  <c r="L582" i="1"/>
  <c r="M582" i="1"/>
  <c r="L578" i="1"/>
  <c r="M578" i="1"/>
  <c r="L574" i="1"/>
  <c r="M574" i="1"/>
  <c r="L570" i="1"/>
  <c r="M570" i="1"/>
  <c r="L566" i="1"/>
  <c r="M566" i="1"/>
  <c r="L562" i="1"/>
  <c r="M562" i="1"/>
  <c r="L558" i="1"/>
  <c r="M558" i="1"/>
  <c r="L554" i="1"/>
  <c r="M554" i="1"/>
  <c r="L550" i="1"/>
  <c r="M550" i="1"/>
  <c r="L546" i="1"/>
  <c r="M546" i="1"/>
  <c r="L542" i="1"/>
  <c r="M542" i="1"/>
  <c r="L538" i="1"/>
  <c r="M538" i="1"/>
  <c r="L534" i="1"/>
  <c r="M534" i="1"/>
  <c r="L530" i="1"/>
  <c r="M530" i="1"/>
  <c r="L526" i="1"/>
  <c r="M526" i="1"/>
  <c r="L522" i="1"/>
  <c r="M522" i="1"/>
  <c r="L518" i="1"/>
  <c r="M518" i="1"/>
  <c r="L514" i="1"/>
  <c r="M514" i="1"/>
  <c r="L510" i="1"/>
  <c r="M510" i="1"/>
  <c r="L506" i="1"/>
  <c r="M506" i="1"/>
  <c r="L502" i="1"/>
  <c r="M502" i="1"/>
  <c r="L498" i="1"/>
  <c r="M498" i="1"/>
  <c r="L494" i="1"/>
  <c r="M494" i="1"/>
  <c r="L490" i="1"/>
  <c r="M490" i="1"/>
  <c r="L486" i="1"/>
  <c r="M486" i="1"/>
  <c r="L482" i="1"/>
  <c r="M482" i="1"/>
  <c r="L478" i="1"/>
  <c r="M478" i="1"/>
  <c r="L474" i="1"/>
  <c r="M474" i="1"/>
  <c r="L470" i="1"/>
  <c r="M470" i="1"/>
  <c r="L466" i="1"/>
  <c r="M466" i="1"/>
  <c r="L462" i="1"/>
  <c r="M462" i="1"/>
  <c r="L458" i="1"/>
  <c r="M458" i="1"/>
  <c r="L454" i="1"/>
  <c r="M454" i="1"/>
  <c r="L450" i="1"/>
  <c r="M450" i="1"/>
  <c r="L446" i="1"/>
  <c r="M446" i="1"/>
  <c r="L442" i="1"/>
  <c r="M442" i="1"/>
  <c r="L438" i="1"/>
  <c r="M438" i="1"/>
  <c r="L434" i="1"/>
  <c r="M434" i="1"/>
  <c r="L430" i="1"/>
  <c r="M430" i="1"/>
  <c r="L426" i="1"/>
  <c r="M426" i="1"/>
  <c r="L422" i="1"/>
  <c r="M422" i="1"/>
  <c r="L418" i="1"/>
  <c r="M418" i="1"/>
  <c r="L414" i="1"/>
  <c r="M414" i="1"/>
  <c r="L410" i="1"/>
  <c r="M410" i="1"/>
  <c r="L406" i="1"/>
  <c r="M406" i="1"/>
  <c r="L402" i="1"/>
  <c r="M402" i="1"/>
  <c r="L398" i="1"/>
  <c r="M398" i="1"/>
  <c r="L394" i="1"/>
  <c r="M394" i="1"/>
  <c r="L390" i="1"/>
  <c r="M390" i="1"/>
  <c r="L386" i="1"/>
  <c r="M386" i="1"/>
  <c r="L382" i="1"/>
  <c r="M382" i="1"/>
  <c r="L378" i="1"/>
  <c r="M378" i="1"/>
  <c r="L374" i="1"/>
  <c r="M374" i="1"/>
  <c r="L370" i="1"/>
  <c r="M370" i="1"/>
  <c r="L366" i="1"/>
  <c r="M366" i="1"/>
  <c r="L362" i="1"/>
  <c r="M362" i="1"/>
  <c r="L358" i="1"/>
  <c r="M358" i="1"/>
  <c r="L354" i="1"/>
  <c r="M354" i="1"/>
  <c r="L350" i="1"/>
  <c r="M350" i="1"/>
  <c r="L346" i="1"/>
  <c r="M346" i="1"/>
  <c r="L342" i="1"/>
  <c r="M342" i="1"/>
  <c r="L338" i="1"/>
  <c r="M338" i="1"/>
  <c r="L334" i="1"/>
  <c r="M334" i="1"/>
  <c r="L330" i="1"/>
  <c r="M330" i="1"/>
  <c r="L326" i="1"/>
  <c r="M326" i="1"/>
  <c r="L322" i="1"/>
  <c r="M322" i="1"/>
  <c r="L318" i="1"/>
  <c r="M318" i="1"/>
  <c r="L314" i="1"/>
  <c r="M314" i="1"/>
  <c r="L310" i="1"/>
  <c r="M310" i="1"/>
  <c r="L306" i="1"/>
  <c r="M306" i="1"/>
  <c r="L302" i="1"/>
  <c r="M302" i="1"/>
  <c r="L298" i="1"/>
  <c r="M298" i="1"/>
  <c r="L294" i="1"/>
  <c r="M294" i="1"/>
  <c r="L290" i="1"/>
  <c r="M290" i="1"/>
  <c r="L286" i="1"/>
  <c r="M286" i="1"/>
  <c r="L282" i="1"/>
  <c r="M282" i="1"/>
  <c r="L278" i="1"/>
  <c r="M278" i="1"/>
  <c r="L274" i="1"/>
  <c r="M274" i="1"/>
  <c r="L270" i="1"/>
  <c r="M270" i="1"/>
  <c r="L266" i="1"/>
  <c r="M266" i="1"/>
  <c r="L262" i="1"/>
  <c r="M262" i="1"/>
  <c r="L258" i="1"/>
  <c r="M258" i="1"/>
  <c r="L254" i="1"/>
  <c r="M254" i="1"/>
  <c r="L250" i="1"/>
  <c r="M250" i="1"/>
  <c r="L246" i="1"/>
  <c r="M246" i="1"/>
  <c r="L242" i="1"/>
  <c r="M242" i="1"/>
  <c r="L238" i="1"/>
  <c r="M238" i="1"/>
  <c r="L234" i="1"/>
  <c r="M234" i="1"/>
  <c r="L230" i="1"/>
  <c r="M230" i="1"/>
  <c r="L226" i="1"/>
  <c r="M226" i="1"/>
  <c r="L222" i="1"/>
  <c r="M222" i="1"/>
  <c r="L218" i="1"/>
  <c r="M218" i="1"/>
  <c r="L214" i="1"/>
  <c r="M214" i="1"/>
  <c r="L210" i="1"/>
  <c r="M210" i="1"/>
  <c r="L206" i="1"/>
  <c r="M206" i="1"/>
  <c r="L202" i="1"/>
  <c r="M202" i="1"/>
  <c r="L198" i="1"/>
  <c r="M198" i="1"/>
  <c r="L194" i="1"/>
  <c r="M194" i="1"/>
  <c r="L190" i="1"/>
  <c r="M190" i="1"/>
  <c r="L186" i="1"/>
  <c r="M186" i="1"/>
  <c r="L182" i="1"/>
  <c r="M182" i="1"/>
  <c r="L178" i="1"/>
  <c r="M178" i="1"/>
  <c r="L174" i="1"/>
  <c r="M174" i="1"/>
  <c r="L170" i="1"/>
  <c r="M170" i="1"/>
  <c r="L166" i="1"/>
  <c r="M166" i="1"/>
  <c r="L162" i="1"/>
  <c r="M162" i="1"/>
  <c r="L158" i="1"/>
  <c r="M158" i="1"/>
  <c r="L154" i="1"/>
  <c r="M154" i="1"/>
  <c r="L150" i="1"/>
  <c r="M150" i="1"/>
  <c r="L146" i="1"/>
  <c r="M146" i="1"/>
  <c r="L142" i="1"/>
  <c r="M142" i="1"/>
  <c r="L138" i="1"/>
  <c r="M138" i="1"/>
  <c r="L134" i="1"/>
  <c r="M134" i="1"/>
  <c r="L130" i="1"/>
  <c r="M130" i="1"/>
  <c r="L126" i="1"/>
  <c r="M126" i="1"/>
  <c r="L122" i="1"/>
  <c r="M122" i="1"/>
  <c r="L118" i="1"/>
  <c r="M118" i="1"/>
  <c r="L114" i="1"/>
  <c r="M114" i="1"/>
  <c r="L110" i="1"/>
  <c r="M110" i="1"/>
  <c r="L106" i="1"/>
  <c r="M106" i="1"/>
  <c r="L102" i="1"/>
  <c r="M102" i="1"/>
  <c r="L98" i="1"/>
  <c r="M98" i="1"/>
  <c r="L94" i="1"/>
  <c r="M94" i="1"/>
  <c r="L90" i="1"/>
  <c r="M90" i="1"/>
  <c r="L86" i="1"/>
  <c r="M86" i="1"/>
  <c r="L82" i="1"/>
  <c r="M82" i="1"/>
  <c r="L78" i="1"/>
  <c r="M78" i="1"/>
  <c r="L74" i="1"/>
  <c r="M74" i="1"/>
  <c r="L70" i="1"/>
  <c r="M70" i="1"/>
  <c r="L66" i="1"/>
  <c r="M66" i="1"/>
  <c r="L62" i="1"/>
  <c r="M62" i="1"/>
  <c r="L58" i="1"/>
  <c r="M58" i="1"/>
  <c r="L54" i="1"/>
  <c r="M54" i="1"/>
  <c r="L50" i="1"/>
  <c r="M50" i="1"/>
  <c r="L46" i="1"/>
  <c r="M46" i="1"/>
  <c r="L42" i="1"/>
  <c r="M42" i="1"/>
  <c r="L38" i="1"/>
  <c r="M38" i="1"/>
  <c r="L34" i="1"/>
  <c r="M34" i="1"/>
  <c r="L30" i="1"/>
  <c r="M30" i="1"/>
  <c r="L26" i="1"/>
  <c r="M26" i="1"/>
  <c r="L22" i="1"/>
  <c r="M22" i="1"/>
  <c r="L18" i="1"/>
  <c r="M18" i="1"/>
  <c r="L14" i="1"/>
  <c r="M14" i="1"/>
  <c r="L10" i="1"/>
  <c r="M10" i="1"/>
  <c r="L6" i="1"/>
  <c r="M6" i="1"/>
  <c r="L2" i="1"/>
  <c r="M2" i="1"/>
  <c r="L1125" i="1"/>
  <c r="M1125" i="1"/>
  <c r="L1121" i="1"/>
  <c r="M1121" i="1"/>
  <c r="L1117" i="1"/>
  <c r="M1117" i="1"/>
  <c r="L1113" i="1"/>
  <c r="M1113" i="1"/>
  <c r="L1109" i="1"/>
  <c r="M1109" i="1"/>
  <c r="L1105" i="1"/>
  <c r="M1105" i="1"/>
  <c r="L1101" i="1"/>
  <c r="M1101" i="1"/>
  <c r="L1097" i="1"/>
  <c r="M1097" i="1"/>
  <c r="L1093" i="1"/>
  <c r="M1093" i="1"/>
  <c r="L1089" i="1"/>
  <c r="M1089" i="1"/>
  <c r="L1085" i="1"/>
  <c r="M1085" i="1"/>
  <c r="L1081" i="1"/>
  <c r="M1081" i="1"/>
  <c r="L1077" i="1"/>
  <c r="M1077" i="1"/>
  <c r="L1073" i="1"/>
  <c r="M1073" i="1"/>
  <c r="L1069" i="1"/>
  <c r="M1069" i="1"/>
  <c r="L1065" i="1"/>
  <c r="M1065" i="1"/>
  <c r="L1061" i="1"/>
  <c r="M1061" i="1"/>
  <c r="L1057" i="1"/>
  <c r="M1057" i="1"/>
  <c r="L1053" i="1"/>
  <c r="M1053" i="1"/>
  <c r="L1049" i="1"/>
  <c r="M1049" i="1"/>
  <c r="L1045" i="1"/>
  <c r="M1045" i="1"/>
  <c r="L1041" i="1"/>
  <c r="M1041" i="1"/>
  <c r="L1037" i="1"/>
  <c r="M1037" i="1"/>
  <c r="L1033" i="1"/>
  <c r="M1033" i="1"/>
  <c r="L1029" i="1"/>
  <c r="M1029" i="1"/>
  <c r="L1025" i="1"/>
  <c r="M1025" i="1"/>
  <c r="L1021" i="1"/>
  <c r="M1021" i="1"/>
  <c r="L1017" i="1"/>
  <c r="M1017" i="1"/>
  <c r="L1013" i="1"/>
  <c r="M1013" i="1"/>
  <c r="L1009" i="1"/>
  <c r="M1009" i="1"/>
  <c r="L1005" i="1"/>
  <c r="M1005" i="1"/>
  <c r="L1001" i="1"/>
  <c r="M1001" i="1"/>
  <c r="L997" i="1"/>
  <c r="M997" i="1"/>
  <c r="L993" i="1"/>
  <c r="M993" i="1"/>
  <c r="L989" i="1"/>
  <c r="M989" i="1"/>
  <c r="L985" i="1"/>
  <c r="M985" i="1"/>
  <c r="L981" i="1"/>
  <c r="M981" i="1"/>
  <c r="L977" i="1"/>
  <c r="M977" i="1"/>
  <c r="L973" i="1"/>
  <c r="M973" i="1"/>
  <c r="L969" i="1"/>
  <c r="M969" i="1"/>
  <c r="L965" i="1"/>
  <c r="M965" i="1"/>
  <c r="L961" i="1"/>
  <c r="M961" i="1"/>
  <c r="L957" i="1"/>
  <c r="M957" i="1"/>
  <c r="L953" i="1"/>
  <c r="M953" i="1"/>
  <c r="L949" i="1"/>
  <c r="M949" i="1"/>
  <c r="L945" i="1"/>
  <c r="M945" i="1"/>
  <c r="L941" i="1"/>
  <c r="M941" i="1"/>
  <c r="L937" i="1"/>
  <c r="M937" i="1"/>
  <c r="L933" i="1"/>
  <c r="M933" i="1"/>
  <c r="L929" i="1"/>
  <c r="M929" i="1"/>
  <c r="L925" i="1"/>
  <c r="M925" i="1"/>
  <c r="L921" i="1"/>
  <c r="M921" i="1"/>
  <c r="L917" i="1"/>
  <c r="M917" i="1"/>
  <c r="L913" i="1"/>
  <c r="M913" i="1"/>
  <c r="L909" i="1"/>
  <c r="M909" i="1"/>
  <c r="L905" i="1"/>
  <c r="M905" i="1"/>
  <c r="L901" i="1"/>
  <c r="M901" i="1"/>
  <c r="L897" i="1"/>
  <c r="M897" i="1"/>
  <c r="L893" i="1"/>
  <c r="M893" i="1"/>
  <c r="L889" i="1"/>
  <c r="M889" i="1"/>
  <c r="L885" i="1"/>
  <c r="M885" i="1"/>
  <c r="L881" i="1"/>
  <c r="M881" i="1"/>
  <c r="L877" i="1"/>
  <c r="M877" i="1"/>
  <c r="L873" i="1"/>
  <c r="M873" i="1"/>
  <c r="L869" i="1"/>
  <c r="M869" i="1"/>
  <c r="L865" i="1"/>
  <c r="M865" i="1"/>
  <c r="L861" i="1"/>
  <c r="M861" i="1"/>
  <c r="L857" i="1"/>
  <c r="M857" i="1"/>
  <c r="L853" i="1"/>
  <c r="M853" i="1"/>
  <c r="L849" i="1"/>
  <c r="M849" i="1"/>
  <c r="L845" i="1"/>
  <c r="M845" i="1"/>
  <c r="L841" i="1"/>
  <c r="M841" i="1"/>
  <c r="L837" i="1"/>
  <c r="M837" i="1"/>
  <c r="L833" i="1"/>
  <c r="M833" i="1"/>
  <c r="L829" i="1"/>
  <c r="M829" i="1"/>
  <c r="L825" i="1"/>
  <c r="M825" i="1"/>
  <c r="L821" i="1"/>
  <c r="M821" i="1"/>
  <c r="L817" i="1"/>
  <c r="M817" i="1"/>
  <c r="L813" i="1"/>
  <c r="M813" i="1"/>
  <c r="L809" i="1"/>
  <c r="M809" i="1"/>
  <c r="L805" i="1"/>
  <c r="M805" i="1"/>
  <c r="L801" i="1"/>
  <c r="M801" i="1"/>
  <c r="L797" i="1"/>
  <c r="M797" i="1"/>
  <c r="L793" i="1"/>
  <c r="M793" i="1"/>
  <c r="L789" i="1"/>
  <c r="M789" i="1"/>
  <c r="L785" i="1"/>
  <c r="M785" i="1"/>
  <c r="L781" i="1"/>
  <c r="M781" i="1"/>
  <c r="L777" i="1"/>
  <c r="M777" i="1"/>
  <c r="L773" i="1"/>
  <c r="M773" i="1"/>
  <c r="L769" i="1"/>
  <c r="M769" i="1"/>
  <c r="L765" i="1"/>
  <c r="M765" i="1"/>
  <c r="L761" i="1"/>
  <c r="M761" i="1"/>
  <c r="L757" i="1"/>
  <c r="M757" i="1"/>
  <c r="L753" i="1"/>
  <c r="M753" i="1"/>
  <c r="L749" i="1"/>
  <c r="M749" i="1"/>
  <c r="L745" i="1"/>
  <c r="M745" i="1"/>
  <c r="L741" i="1"/>
  <c r="M741" i="1"/>
  <c r="L737" i="1"/>
  <c r="M737" i="1"/>
  <c r="L733" i="1"/>
  <c r="M733" i="1"/>
  <c r="L729" i="1"/>
  <c r="M729" i="1"/>
  <c r="L725" i="1"/>
  <c r="M725" i="1"/>
  <c r="L721" i="1"/>
  <c r="M721" i="1"/>
  <c r="L717" i="1"/>
  <c r="M717" i="1"/>
  <c r="L713" i="1"/>
  <c r="M713" i="1"/>
  <c r="L709" i="1"/>
  <c r="M709" i="1"/>
  <c r="L705" i="1"/>
  <c r="M705" i="1"/>
  <c r="L701" i="1"/>
  <c r="M701" i="1"/>
  <c r="L697" i="1"/>
  <c r="M697" i="1"/>
  <c r="L693" i="1"/>
  <c r="M693" i="1"/>
  <c r="L689" i="1"/>
  <c r="M689" i="1"/>
  <c r="L685" i="1"/>
  <c r="M685" i="1"/>
  <c r="L681" i="1"/>
  <c r="M681" i="1"/>
  <c r="L677" i="1"/>
  <c r="M677" i="1"/>
  <c r="L673" i="1"/>
  <c r="M673" i="1"/>
  <c r="L669" i="1"/>
  <c r="M669" i="1"/>
  <c r="L665" i="1"/>
  <c r="M665" i="1"/>
  <c r="L661" i="1"/>
  <c r="M661" i="1"/>
  <c r="L657" i="1"/>
  <c r="M657" i="1"/>
  <c r="L653" i="1"/>
  <c r="M653" i="1"/>
  <c r="L649" i="1"/>
  <c r="M649" i="1"/>
  <c r="L645" i="1"/>
  <c r="M645" i="1"/>
  <c r="L641" i="1"/>
  <c r="M641" i="1"/>
  <c r="L637" i="1"/>
  <c r="M637" i="1"/>
  <c r="L633" i="1"/>
  <c r="M633" i="1"/>
  <c r="L629" i="1"/>
  <c r="M629" i="1"/>
  <c r="L625" i="1"/>
  <c r="M625" i="1"/>
  <c r="L621" i="1"/>
  <c r="M621" i="1"/>
  <c r="L617" i="1"/>
  <c r="M617" i="1"/>
  <c r="L613" i="1"/>
  <c r="M613" i="1"/>
  <c r="L609" i="1"/>
  <c r="M609" i="1"/>
  <c r="L605" i="1"/>
  <c r="M605" i="1"/>
  <c r="L601" i="1"/>
  <c r="M601" i="1"/>
  <c r="L597" i="1"/>
  <c r="M597" i="1"/>
  <c r="L593" i="1"/>
  <c r="M593" i="1"/>
  <c r="L589" i="1"/>
  <c r="M589" i="1"/>
  <c r="L585" i="1"/>
  <c r="M585" i="1"/>
  <c r="L581" i="1"/>
  <c r="M581" i="1"/>
  <c r="L577" i="1"/>
  <c r="M577" i="1"/>
  <c r="L573" i="1"/>
  <c r="M573" i="1"/>
  <c r="L569" i="1"/>
  <c r="M569" i="1"/>
  <c r="L565" i="1"/>
  <c r="M565" i="1"/>
  <c r="L561" i="1"/>
  <c r="M561" i="1"/>
  <c r="L557" i="1"/>
  <c r="M557" i="1"/>
  <c r="L553" i="1"/>
  <c r="M553" i="1"/>
  <c r="L549" i="1"/>
  <c r="M549" i="1"/>
  <c r="L545" i="1"/>
  <c r="M545" i="1"/>
  <c r="L541" i="1"/>
  <c r="M541" i="1"/>
  <c r="L537" i="1"/>
  <c r="M537" i="1"/>
  <c r="L533" i="1"/>
  <c r="M533" i="1"/>
  <c r="L529" i="1"/>
  <c r="M529" i="1"/>
  <c r="L525" i="1"/>
  <c r="M525" i="1"/>
  <c r="L521" i="1"/>
  <c r="M521" i="1"/>
  <c r="L517" i="1"/>
  <c r="M517" i="1"/>
  <c r="L513" i="1"/>
  <c r="M513" i="1"/>
  <c r="L509" i="1"/>
  <c r="M509" i="1"/>
  <c r="L505" i="1"/>
  <c r="M505" i="1"/>
  <c r="L501" i="1"/>
  <c r="M501" i="1"/>
  <c r="L497" i="1"/>
  <c r="M497" i="1"/>
  <c r="L493" i="1"/>
  <c r="M493" i="1"/>
  <c r="L489" i="1"/>
  <c r="M489" i="1"/>
  <c r="L485" i="1"/>
  <c r="M485" i="1"/>
  <c r="L481" i="1"/>
  <c r="M481" i="1"/>
  <c r="L477" i="1"/>
  <c r="M477" i="1"/>
  <c r="L473" i="1"/>
  <c r="M473" i="1"/>
  <c r="L469" i="1"/>
  <c r="M469" i="1"/>
  <c r="L465" i="1"/>
  <c r="M465" i="1"/>
  <c r="L461" i="1"/>
  <c r="M461" i="1"/>
  <c r="L457" i="1"/>
  <c r="M457" i="1"/>
  <c r="L453" i="1"/>
  <c r="M453" i="1"/>
  <c r="L449" i="1"/>
  <c r="M449" i="1"/>
  <c r="L445" i="1"/>
  <c r="M445" i="1"/>
  <c r="L441" i="1"/>
  <c r="M441" i="1"/>
  <c r="L437" i="1"/>
  <c r="M437" i="1"/>
  <c r="L433" i="1"/>
  <c r="M433" i="1"/>
  <c r="L429" i="1"/>
  <c r="M429" i="1"/>
  <c r="L425" i="1"/>
  <c r="M425" i="1"/>
  <c r="L421" i="1"/>
  <c r="M421" i="1"/>
  <c r="L417" i="1"/>
  <c r="M417" i="1"/>
  <c r="L413" i="1"/>
  <c r="M413" i="1"/>
  <c r="L409" i="1"/>
  <c r="M409" i="1"/>
  <c r="L405" i="1"/>
  <c r="M405" i="1"/>
  <c r="L401" i="1"/>
  <c r="M401" i="1"/>
  <c r="L397" i="1"/>
  <c r="M397" i="1"/>
  <c r="L393" i="1"/>
  <c r="M393" i="1"/>
  <c r="L389" i="1"/>
  <c r="M389" i="1"/>
  <c r="L385" i="1"/>
  <c r="M385" i="1"/>
  <c r="L381" i="1"/>
  <c r="M381" i="1"/>
  <c r="L377" i="1"/>
  <c r="M377" i="1"/>
  <c r="L373" i="1"/>
  <c r="M373" i="1"/>
  <c r="L369" i="1"/>
  <c r="M369" i="1"/>
  <c r="L365" i="1"/>
  <c r="M365" i="1"/>
  <c r="L361" i="1"/>
  <c r="M361" i="1"/>
  <c r="L357" i="1"/>
  <c r="M357" i="1"/>
  <c r="L353" i="1"/>
  <c r="M353" i="1"/>
  <c r="L349" i="1"/>
  <c r="M349" i="1"/>
  <c r="L345" i="1"/>
  <c r="M345" i="1"/>
  <c r="L341" i="1"/>
  <c r="M341" i="1"/>
  <c r="L337" i="1"/>
  <c r="M337" i="1"/>
  <c r="L333" i="1"/>
  <c r="M333" i="1"/>
  <c r="L329" i="1"/>
  <c r="M329" i="1"/>
  <c r="L325" i="1"/>
  <c r="M325" i="1"/>
  <c r="L321" i="1"/>
  <c r="M321" i="1"/>
  <c r="L317" i="1"/>
  <c r="M317" i="1"/>
  <c r="L313" i="1"/>
  <c r="M313" i="1"/>
  <c r="L309" i="1"/>
  <c r="M309" i="1"/>
  <c r="L305" i="1"/>
  <c r="M305" i="1"/>
  <c r="L301" i="1"/>
  <c r="M301" i="1"/>
  <c r="L297" i="1"/>
  <c r="M297" i="1"/>
  <c r="L293" i="1"/>
  <c r="M293" i="1"/>
  <c r="L289" i="1"/>
  <c r="M289" i="1"/>
  <c r="L285" i="1"/>
  <c r="M285" i="1"/>
  <c r="L281" i="1"/>
  <c r="M281" i="1"/>
  <c r="L277" i="1"/>
  <c r="M277" i="1"/>
  <c r="L273" i="1"/>
  <c r="M273" i="1"/>
  <c r="L269" i="1"/>
  <c r="M269" i="1"/>
  <c r="L265" i="1"/>
  <c r="M265" i="1"/>
  <c r="L261" i="1"/>
  <c r="M261" i="1"/>
  <c r="L257" i="1"/>
  <c r="M257" i="1"/>
  <c r="L253" i="1"/>
  <c r="M253" i="1"/>
  <c r="L249" i="1"/>
  <c r="M249" i="1"/>
  <c r="L245" i="1"/>
  <c r="M245" i="1"/>
  <c r="L241" i="1"/>
  <c r="M241" i="1"/>
  <c r="L237" i="1"/>
  <c r="M237" i="1"/>
  <c r="L233" i="1"/>
  <c r="M233" i="1"/>
  <c r="L229" i="1"/>
  <c r="M229" i="1"/>
  <c r="L225" i="1"/>
  <c r="M225" i="1"/>
  <c r="L221" i="1"/>
  <c r="M221" i="1"/>
  <c r="L217" i="1"/>
  <c r="M217" i="1"/>
  <c r="L213" i="1"/>
  <c r="M213" i="1"/>
  <c r="L209" i="1"/>
  <c r="M209" i="1"/>
  <c r="L205" i="1"/>
  <c r="M205" i="1"/>
  <c r="L201" i="1"/>
  <c r="M201" i="1"/>
  <c r="L197" i="1"/>
  <c r="M197" i="1"/>
  <c r="L193" i="1"/>
  <c r="M193" i="1"/>
  <c r="L189" i="1"/>
  <c r="M189" i="1"/>
  <c r="L185" i="1"/>
  <c r="M185" i="1"/>
  <c r="L181" i="1"/>
  <c r="M181" i="1"/>
  <c r="L177" i="1"/>
  <c r="M177" i="1"/>
  <c r="L173" i="1"/>
  <c r="M173" i="1"/>
  <c r="L169" i="1"/>
  <c r="M169" i="1"/>
  <c r="L165" i="1"/>
  <c r="M165" i="1"/>
  <c r="L161" i="1"/>
  <c r="M161" i="1"/>
  <c r="L157" i="1"/>
  <c r="M157" i="1"/>
  <c r="L153" i="1"/>
  <c r="M153" i="1"/>
  <c r="L149" i="1"/>
  <c r="M149" i="1"/>
  <c r="L145" i="1"/>
  <c r="M145" i="1"/>
  <c r="L141" i="1"/>
  <c r="M141" i="1"/>
  <c r="L137" i="1"/>
  <c r="M137" i="1"/>
  <c r="L133" i="1"/>
  <c r="M133" i="1"/>
  <c r="L129" i="1"/>
  <c r="M129" i="1"/>
  <c r="L125" i="1"/>
  <c r="M125" i="1"/>
  <c r="L121" i="1"/>
  <c r="M121" i="1"/>
  <c r="L117" i="1"/>
  <c r="M117" i="1"/>
  <c r="L113" i="1"/>
  <c r="M113" i="1"/>
  <c r="L109" i="1"/>
  <c r="M109" i="1"/>
  <c r="L105" i="1"/>
  <c r="M105" i="1"/>
  <c r="L101" i="1"/>
  <c r="M101" i="1"/>
  <c r="L97" i="1"/>
  <c r="M97" i="1"/>
  <c r="L93" i="1"/>
  <c r="M93" i="1"/>
  <c r="L89" i="1"/>
  <c r="M89" i="1"/>
  <c r="L85" i="1"/>
  <c r="M85" i="1"/>
  <c r="L81" i="1"/>
  <c r="M81" i="1"/>
  <c r="L77" i="1"/>
  <c r="M77" i="1"/>
  <c r="L73" i="1"/>
  <c r="M73" i="1"/>
  <c r="L69" i="1"/>
  <c r="M69" i="1"/>
  <c r="L65" i="1"/>
  <c r="M65" i="1"/>
  <c r="L61" i="1"/>
  <c r="M61" i="1"/>
  <c r="L57" i="1"/>
  <c r="M57" i="1"/>
  <c r="L53" i="1"/>
  <c r="M53" i="1"/>
  <c r="L49" i="1"/>
  <c r="M49" i="1"/>
  <c r="L45" i="1"/>
  <c r="M45" i="1"/>
  <c r="L41" i="1"/>
  <c r="M41" i="1"/>
  <c r="L37" i="1"/>
  <c r="M37" i="1"/>
  <c r="L33" i="1"/>
  <c r="M33" i="1"/>
  <c r="L29" i="1"/>
  <c r="M29" i="1"/>
  <c r="L25" i="1"/>
  <c r="M25" i="1"/>
  <c r="L21" i="1"/>
  <c r="M21" i="1"/>
  <c r="L17" i="1"/>
  <c r="M17" i="1"/>
  <c r="L13" i="1"/>
  <c r="M13" i="1"/>
  <c r="L9" i="1"/>
  <c r="M9" i="1"/>
  <c r="L5" i="1"/>
  <c r="M5" i="1"/>
  <c r="L1296" i="1"/>
  <c r="M1296" i="1"/>
  <c r="L1292" i="1"/>
  <c r="M1292" i="1"/>
  <c r="L1288" i="1"/>
  <c r="M1288" i="1"/>
  <c r="L1284" i="1"/>
  <c r="M1284" i="1"/>
  <c r="L1280" i="1"/>
  <c r="M1280" i="1"/>
  <c r="L1276" i="1"/>
  <c r="M1276" i="1"/>
  <c r="L1272" i="1"/>
  <c r="M1272" i="1"/>
  <c r="L1268" i="1"/>
  <c r="M1268" i="1"/>
  <c r="L1264" i="1"/>
  <c r="M1264" i="1"/>
  <c r="L1260" i="1"/>
  <c r="M1260" i="1"/>
  <c r="L1256" i="1"/>
  <c r="M1256" i="1"/>
  <c r="L1252" i="1"/>
  <c r="M1252" i="1"/>
  <c r="L1248" i="1"/>
  <c r="M1248" i="1"/>
  <c r="L1244" i="1"/>
  <c r="M1244" i="1"/>
  <c r="L1240" i="1"/>
  <c r="M1240" i="1"/>
  <c r="L1236" i="1"/>
  <c r="M1236" i="1"/>
  <c r="L1232" i="1"/>
  <c r="M1232" i="1"/>
  <c r="L1228" i="1"/>
  <c r="M1228" i="1"/>
  <c r="L1224" i="1"/>
  <c r="M1224" i="1"/>
  <c r="L1220" i="1"/>
  <c r="M1220" i="1"/>
  <c r="L1216" i="1"/>
  <c r="M1216" i="1"/>
  <c r="L1212" i="1"/>
  <c r="M1212" i="1"/>
  <c r="L1208" i="1"/>
  <c r="M1208" i="1"/>
  <c r="L1204" i="1"/>
  <c r="M1204" i="1"/>
  <c r="L1200" i="1"/>
  <c r="M1200" i="1"/>
  <c r="L1196" i="1"/>
  <c r="M1196" i="1"/>
  <c r="L1192" i="1"/>
  <c r="M1192" i="1"/>
  <c r="L1188" i="1"/>
  <c r="M1188" i="1"/>
  <c r="L1184" i="1"/>
  <c r="M1184" i="1"/>
  <c r="L1180" i="1"/>
  <c r="M1180" i="1"/>
  <c r="L1176" i="1"/>
  <c r="M1176" i="1"/>
  <c r="L1172" i="1"/>
  <c r="M1172" i="1"/>
  <c r="L1168" i="1"/>
  <c r="M1168" i="1"/>
  <c r="L1164" i="1"/>
  <c r="M1164" i="1"/>
  <c r="L1160" i="1"/>
  <c r="M1160" i="1"/>
  <c r="L1156" i="1"/>
  <c r="M1156" i="1"/>
  <c r="L1152" i="1"/>
  <c r="M1152" i="1"/>
  <c r="L1148" i="1"/>
  <c r="M1148" i="1"/>
  <c r="L1144" i="1"/>
  <c r="M1144" i="1"/>
  <c r="L1140" i="1"/>
  <c r="M1140" i="1"/>
  <c r="L1136" i="1"/>
  <c r="M1136" i="1"/>
  <c r="L1132" i="1"/>
  <c r="M1132" i="1"/>
  <c r="L1128" i="1"/>
  <c r="M1128" i="1"/>
  <c r="L1124" i="1"/>
  <c r="M1124" i="1"/>
  <c r="L1120" i="1"/>
  <c r="M1120" i="1"/>
  <c r="L1116" i="1"/>
  <c r="M1116" i="1"/>
  <c r="L1112" i="1"/>
  <c r="M1112" i="1"/>
  <c r="L1108" i="1"/>
  <c r="M1108" i="1"/>
  <c r="L1104" i="1"/>
  <c r="M1104" i="1"/>
  <c r="L1100" i="1"/>
  <c r="M1100" i="1"/>
  <c r="L1096" i="1"/>
  <c r="M1096" i="1"/>
  <c r="L1092" i="1"/>
  <c r="M1092" i="1"/>
  <c r="L1088" i="1"/>
  <c r="M1088" i="1"/>
  <c r="L1084" i="1"/>
  <c r="M1084" i="1"/>
  <c r="L1080" i="1"/>
  <c r="M1080" i="1"/>
  <c r="L1076" i="1"/>
  <c r="M1076" i="1"/>
  <c r="L1072" i="1"/>
  <c r="M1072" i="1"/>
  <c r="L1068" i="1"/>
  <c r="M1068" i="1"/>
  <c r="L1064" i="1"/>
  <c r="M1064" i="1"/>
  <c r="L1060" i="1"/>
  <c r="M1060" i="1"/>
  <c r="L1056" i="1"/>
  <c r="M1056" i="1"/>
  <c r="L1052" i="1"/>
  <c r="M1052" i="1"/>
  <c r="L1048" i="1"/>
  <c r="M1048" i="1"/>
  <c r="L1044" i="1"/>
  <c r="M1044" i="1"/>
  <c r="L1040" i="1"/>
  <c r="M1040" i="1"/>
  <c r="L1036" i="1"/>
  <c r="M1036" i="1"/>
  <c r="L1032" i="1"/>
  <c r="M1032" i="1"/>
  <c r="L1028" i="1"/>
  <c r="M1028" i="1"/>
  <c r="L1024" i="1"/>
  <c r="M1024" i="1"/>
  <c r="L1020" i="1"/>
  <c r="M1020" i="1"/>
  <c r="L1016" i="1"/>
  <c r="M1016" i="1"/>
  <c r="L1012" i="1"/>
  <c r="M1012" i="1"/>
  <c r="L1008" i="1"/>
  <c r="M1008" i="1"/>
  <c r="L1004" i="1"/>
  <c r="M1004" i="1"/>
  <c r="L1000" i="1"/>
  <c r="M1000" i="1"/>
  <c r="L996" i="1"/>
  <c r="M996" i="1"/>
  <c r="L992" i="1"/>
  <c r="M992" i="1"/>
  <c r="L988" i="1"/>
  <c r="M988" i="1"/>
  <c r="L984" i="1"/>
  <c r="M984" i="1"/>
  <c r="L980" i="1"/>
  <c r="M980" i="1"/>
  <c r="L976" i="1"/>
  <c r="M976" i="1"/>
  <c r="L972" i="1"/>
  <c r="M972" i="1"/>
  <c r="L968" i="1"/>
  <c r="M968" i="1"/>
  <c r="L964" i="1"/>
  <c r="M964" i="1"/>
  <c r="L960" i="1"/>
  <c r="M960" i="1"/>
  <c r="L956" i="1"/>
  <c r="M956" i="1"/>
  <c r="L952" i="1"/>
  <c r="M952" i="1"/>
  <c r="L948" i="1"/>
  <c r="M948" i="1"/>
  <c r="L944" i="1"/>
  <c r="M944" i="1"/>
  <c r="L940" i="1"/>
  <c r="M940" i="1"/>
  <c r="L936" i="1"/>
  <c r="M936" i="1"/>
  <c r="L932" i="1"/>
  <c r="M932" i="1"/>
  <c r="L928" i="1"/>
  <c r="M928" i="1"/>
  <c r="L924" i="1"/>
  <c r="M924" i="1"/>
  <c r="L920" i="1"/>
  <c r="M920" i="1"/>
  <c r="L916" i="1"/>
  <c r="M916" i="1"/>
  <c r="L912" i="1"/>
  <c r="M912" i="1"/>
  <c r="L908" i="1"/>
  <c r="M908" i="1"/>
  <c r="L904" i="1"/>
  <c r="M904" i="1"/>
  <c r="L900" i="1"/>
  <c r="M900" i="1"/>
  <c r="L896" i="1"/>
  <c r="M896" i="1"/>
  <c r="L892" i="1"/>
  <c r="M892" i="1"/>
  <c r="L888" i="1"/>
  <c r="M888" i="1"/>
  <c r="L884" i="1"/>
  <c r="M884" i="1"/>
  <c r="L880" i="1"/>
  <c r="M880" i="1"/>
  <c r="L876" i="1"/>
  <c r="M876" i="1"/>
  <c r="L872" i="1"/>
  <c r="M872" i="1"/>
  <c r="L868" i="1"/>
  <c r="M868" i="1"/>
  <c r="L864" i="1"/>
  <c r="M864" i="1"/>
  <c r="L860" i="1"/>
  <c r="M860" i="1"/>
  <c r="L856" i="1"/>
  <c r="M856" i="1"/>
  <c r="L852" i="1"/>
  <c r="M852" i="1"/>
  <c r="L848" i="1"/>
  <c r="M848" i="1"/>
  <c r="L844" i="1"/>
  <c r="M844" i="1"/>
  <c r="L840" i="1"/>
  <c r="M840" i="1"/>
  <c r="L836" i="1"/>
  <c r="M836" i="1"/>
  <c r="L832" i="1"/>
  <c r="M832" i="1"/>
  <c r="L828" i="1"/>
  <c r="M828" i="1"/>
  <c r="L824" i="1"/>
  <c r="M824" i="1"/>
  <c r="L820" i="1"/>
  <c r="M820" i="1"/>
  <c r="L816" i="1"/>
  <c r="M816" i="1"/>
  <c r="L812" i="1"/>
  <c r="M812" i="1"/>
  <c r="L808" i="1"/>
  <c r="M808" i="1"/>
  <c r="L804" i="1"/>
  <c r="M804" i="1"/>
  <c r="L800" i="1"/>
  <c r="M800" i="1"/>
  <c r="L796" i="1"/>
  <c r="M796" i="1"/>
  <c r="L792" i="1"/>
  <c r="M792" i="1"/>
  <c r="L788" i="1"/>
  <c r="M788" i="1"/>
  <c r="L784" i="1"/>
  <c r="M784" i="1"/>
  <c r="L780" i="1"/>
  <c r="M780" i="1"/>
  <c r="L776" i="1"/>
  <c r="M776" i="1"/>
  <c r="L772" i="1"/>
  <c r="M772" i="1"/>
  <c r="L768" i="1"/>
  <c r="M768" i="1"/>
  <c r="L764" i="1"/>
  <c r="M764" i="1"/>
  <c r="L760" i="1"/>
  <c r="M760" i="1"/>
  <c r="L756" i="1"/>
  <c r="M756" i="1"/>
  <c r="L752" i="1"/>
  <c r="M752" i="1"/>
  <c r="L748" i="1"/>
  <c r="M748" i="1"/>
  <c r="L744" i="1"/>
  <c r="M744" i="1"/>
  <c r="L740" i="1"/>
  <c r="M740" i="1"/>
  <c r="L736" i="1"/>
  <c r="M736" i="1"/>
  <c r="L732" i="1"/>
  <c r="M732" i="1"/>
  <c r="L728" i="1"/>
  <c r="M728" i="1"/>
  <c r="L724" i="1"/>
  <c r="M724" i="1"/>
  <c r="L720" i="1"/>
  <c r="M720" i="1"/>
  <c r="L716" i="1"/>
  <c r="M716" i="1"/>
  <c r="L712" i="1"/>
  <c r="M712" i="1"/>
  <c r="L708" i="1"/>
  <c r="M708" i="1"/>
  <c r="L704" i="1"/>
  <c r="M704" i="1"/>
  <c r="L700" i="1"/>
  <c r="M700" i="1"/>
  <c r="L696" i="1"/>
  <c r="M696" i="1"/>
  <c r="L692" i="1"/>
  <c r="M692" i="1"/>
  <c r="L688" i="1"/>
  <c r="M688" i="1"/>
  <c r="L684" i="1"/>
  <c r="M684" i="1"/>
  <c r="L680" i="1"/>
  <c r="M680" i="1"/>
  <c r="L676" i="1"/>
  <c r="M676" i="1"/>
  <c r="L672" i="1"/>
  <c r="M672" i="1"/>
  <c r="L668" i="1"/>
  <c r="M668" i="1"/>
  <c r="L664" i="1"/>
  <c r="M664" i="1"/>
  <c r="L660" i="1"/>
  <c r="M660" i="1"/>
  <c r="L656" i="1"/>
  <c r="M656" i="1"/>
  <c r="L652" i="1"/>
  <c r="M652" i="1"/>
  <c r="L648" i="1"/>
  <c r="M648" i="1"/>
  <c r="L644" i="1"/>
  <c r="M644" i="1"/>
  <c r="L640" i="1"/>
  <c r="M640" i="1"/>
  <c r="L636" i="1"/>
  <c r="M636" i="1"/>
  <c r="L632" i="1"/>
  <c r="M632" i="1"/>
  <c r="L628" i="1"/>
  <c r="M628" i="1"/>
  <c r="L624" i="1"/>
  <c r="M624" i="1"/>
  <c r="L620" i="1"/>
  <c r="M620" i="1"/>
  <c r="L616" i="1"/>
  <c r="M616" i="1"/>
  <c r="L612" i="1"/>
  <c r="M612" i="1"/>
  <c r="L608" i="1"/>
  <c r="M608" i="1"/>
  <c r="L604" i="1"/>
  <c r="M604" i="1"/>
  <c r="L600" i="1"/>
  <c r="M600" i="1"/>
  <c r="L596" i="1"/>
  <c r="M596" i="1"/>
  <c r="L592" i="1"/>
  <c r="M592" i="1"/>
  <c r="L588" i="1"/>
  <c r="M588" i="1"/>
  <c r="L584" i="1"/>
  <c r="M584" i="1"/>
  <c r="L580" i="1"/>
  <c r="M580" i="1"/>
  <c r="L576" i="1"/>
  <c r="M576" i="1"/>
  <c r="L572" i="1"/>
  <c r="M572" i="1"/>
  <c r="L568" i="1"/>
  <c r="M568" i="1"/>
  <c r="L564" i="1"/>
  <c r="M564" i="1"/>
  <c r="L560" i="1"/>
  <c r="M560" i="1"/>
  <c r="L556" i="1"/>
  <c r="M556" i="1"/>
  <c r="L552" i="1"/>
  <c r="M552" i="1"/>
  <c r="L548" i="1"/>
  <c r="M548" i="1"/>
  <c r="L544" i="1"/>
  <c r="M544" i="1"/>
  <c r="L540" i="1"/>
  <c r="M540" i="1"/>
  <c r="L536" i="1"/>
  <c r="M536" i="1"/>
  <c r="L532" i="1"/>
  <c r="M532" i="1"/>
  <c r="L528" i="1"/>
  <c r="M528" i="1"/>
  <c r="L524" i="1"/>
  <c r="M524" i="1"/>
  <c r="L520" i="1"/>
  <c r="M520" i="1"/>
  <c r="L516" i="1"/>
  <c r="M516" i="1"/>
  <c r="L512" i="1"/>
  <c r="M512" i="1"/>
  <c r="L508" i="1"/>
  <c r="M508" i="1"/>
  <c r="L504" i="1"/>
  <c r="M504" i="1"/>
  <c r="L500" i="1"/>
  <c r="M500" i="1"/>
  <c r="L496" i="1"/>
  <c r="M496" i="1"/>
  <c r="L492" i="1"/>
  <c r="M492" i="1"/>
  <c r="L488" i="1"/>
  <c r="M488" i="1"/>
  <c r="L484" i="1"/>
  <c r="M484" i="1"/>
  <c r="L480" i="1"/>
  <c r="M480" i="1"/>
  <c r="L476" i="1"/>
  <c r="M476" i="1"/>
  <c r="L472" i="1"/>
  <c r="M472" i="1"/>
  <c r="L468" i="1"/>
  <c r="M468" i="1"/>
  <c r="L464" i="1"/>
  <c r="M464" i="1"/>
  <c r="L460" i="1"/>
  <c r="M460" i="1"/>
  <c r="L456" i="1"/>
  <c r="M456" i="1"/>
  <c r="L452" i="1"/>
  <c r="M452" i="1"/>
  <c r="L448" i="1"/>
  <c r="M448" i="1"/>
  <c r="L444" i="1"/>
  <c r="M444" i="1"/>
  <c r="L440" i="1"/>
  <c r="M440" i="1"/>
  <c r="L436" i="1"/>
  <c r="M436" i="1"/>
  <c r="L432" i="1"/>
  <c r="M432" i="1"/>
  <c r="L428" i="1"/>
  <c r="M428" i="1"/>
  <c r="L424" i="1"/>
  <c r="M424" i="1"/>
  <c r="L420" i="1"/>
  <c r="M420" i="1"/>
  <c r="L416" i="1"/>
  <c r="M416" i="1"/>
  <c r="L412" i="1"/>
  <c r="M412" i="1"/>
  <c r="L408" i="1"/>
  <c r="M408" i="1"/>
  <c r="L404" i="1"/>
  <c r="M404" i="1"/>
  <c r="L400" i="1"/>
  <c r="M400" i="1"/>
  <c r="L396" i="1"/>
  <c r="M396" i="1"/>
  <c r="L392" i="1"/>
  <c r="M392" i="1"/>
  <c r="L388" i="1"/>
  <c r="M388" i="1"/>
  <c r="L384" i="1"/>
  <c r="M384" i="1"/>
  <c r="L380" i="1"/>
  <c r="M380" i="1"/>
  <c r="L376" i="1"/>
  <c r="M376" i="1"/>
  <c r="L372" i="1"/>
  <c r="M372" i="1"/>
  <c r="L368" i="1"/>
  <c r="M368" i="1"/>
  <c r="L364" i="1"/>
  <c r="M364" i="1"/>
  <c r="L360" i="1"/>
  <c r="M360" i="1"/>
  <c r="L356" i="1"/>
  <c r="M356" i="1"/>
  <c r="L352" i="1"/>
  <c r="M352" i="1"/>
  <c r="L348" i="1"/>
  <c r="M348" i="1"/>
  <c r="L344" i="1"/>
  <c r="M344" i="1"/>
  <c r="L340" i="1"/>
  <c r="M340" i="1"/>
  <c r="L336" i="1"/>
  <c r="M336" i="1"/>
  <c r="L332" i="1"/>
  <c r="M332" i="1"/>
  <c r="L328" i="1"/>
  <c r="M328" i="1"/>
  <c r="L324" i="1"/>
  <c r="M324" i="1"/>
  <c r="L320" i="1"/>
  <c r="M320" i="1"/>
  <c r="L316" i="1"/>
  <c r="M316" i="1"/>
  <c r="L312" i="1"/>
  <c r="M312" i="1"/>
  <c r="L308" i="1"/>
  <c r="M308" i="1"/>
  <c r="L304" i="1"/>
  <c r="M304" i="1"/>
  <c r="L300" i="1"/>
  <c r="M300" i="1"/>
  <c r="L296" i="1"/>
  <c r="M296" i="1"/>
  <c r="L292" i="1"/>
  <c r="M292" i="1"/>
  <c r="L288" i="1"/>
  <c r="M288" i="1"/>
  <c r="L284" i="1"/>
  <c r="M284" i="1"/>
  <c r="L280" i="1"/>
  <c r="M280" i="1"/>
  <c r="L276" i="1"/>
  <c r="M276" i="1"/>
  <c r="L272" i="1"/>
  <c r="M272" i="1"/>
  <c r="L268" i="1"/>
  <c r="M268" i="1"/>
  <c r="L264" i="1"/>
  <c r="M264" i="1"/>
  <c r="L260" i="1"/>
  <c r="M260" i="1"/>
  <c r="L256" i="1"/>
  <c r="M256" i="1"/>
  <c r="L252" i="1"/>
  <c r="M252" i="1"/>
  <c r="L248" i="1"/>
  <c r="M248" i="1"/>
  <c r="L244" i="1"/>
  <c r="M244" i="1"/>
  <c r="L240" i="1"/>
  <c r="M240" i="1"/>
  <c r="L236" i="1"/>
  <c r="M236" i="1"/>
  <c r="L232" i="1"/>
  <c r="M232" i="1"/>
  <c r="L228" i="1"/>
  <c r="M228" i="1"/>
  <c r="L224" i="1"/>
  <c r="M224" i="1"/>
  <c r="L220" i="1"/>
  <c r="M220" i="1"/>
  <c r="L216" i="1"/>
  <c r="M216" i="1"/>
  <c r="L212" i="1"/>
  <c r="M212" i="1"/>
  <c r="L208" i="1"/>
  <c r="M208" i="1"/>
  <c r="L204" i="1"/>
  <c r="M204" i="1"/>
  <c r="L200" i="1"/>
  <c r="M200" i="1"/>
  <c r="L196" i="1"/>
  <c r="M196" i="1"/>
  <c r="L192" i="1"/>
  <c r="M192" i="1"/>
  <c r="L188" i="1"/>
  <c r="M188" i="1"/>
  <c r="L184" i="1"/>
  <c r="M184" i="1"/>
  <c r="L180" i="1"/>
  <c r="M180" i="1"/>
  <c r="L176" i="1"/>
  <c r="M176" i="1"/>
  <c r="L172" i="1"/>
  <c r="M172" i="1"/>
  <c r="L168" i="1"/>
  <c r="M168" i="1"/>
  <c r="L164" i="1"/>
  <c r="M164" i="1"/>
  <c r="L160" i="1"/>
  <c r="M160" i="1"/>
  <c r="L156" i="1"/>
  <c r="M156" i="1"/>
  <c r="L152" i="1"/>
  <c r="M152" i="1"/>
  <c r="L148" i="1"/>
  <c r="M148" i="1"/>
  <c r="L144" i="1"/>
  <c r="M144" i="1"/>
  <c r="L140" i="1"/>
  <c r="M140" i="1"/>
  <c r="L136" i="1"/>
  <c r="M136" i="1"/>
  <c r="L132" i="1"/>
  <c r="M132" i="1"/>
  <c r="L128" i="1"/>
  <c r="M128" i="1"/>
  <c r="L124" i="1"/>
  <c r="M124" i="1"/>
  <c r="L120" i="1"/>
  <c r="M120" i="1"/>
  <c r="L116" i="1"/>
  <c r="M116" i="1"/>
  <c r="L112" i="1"/>
  <c r="M112" i="1"/>
  <c r="L108" i="1"/>
  <c r="M108" i="1"/>
  <c r="L104" i="1"/>
  <c r="M104" i="1"/>
  <c r="L100" i="1"/>
  <c r="M100" i="1"/>
  <c r="L96" i="1"/>
  <c r="M96" i="1"/>
  <c r="L92" i="1"/>
  <c r="M92" i="1"/>
  <c r="L88" i="1"/>
  <c r="M88" i="1"/>
  <c r="L84" i="1"/>
  <c r="M84" i="1"/>
  <c r="L80" i="1"/>
  <c r="M80" i="1"/>
  <c r="L76" i="1"/>
  <c r="M76" i="1"/>
  <c r="L72" i="1"/>
  <c r="M72" i="1"/>
  <c r="L68" i="1"/>
  <c r="M68" i="1"/>
  <c r="L64" i="1"/>
  <c r="M64" i="1"/>
  <c r="L60" i="1"/>
  <c r="M60" i="1"/>
  <c r="L56" i="1"/>
  <c r="M56" i="1"/>
  <c r="L52" i="1"/>
  <c r="M52" i="1"/>
  <c r="L48" i="1"/>
  <c r="M48" i="1"/>
  <c r="L44" i="1"/>
  <c r="M44" i="1"/>
  <c r="L40" i="1"/>
  <c r="M40" i="1"/>
  <c r="L36" i="1"/>
  <c r="M36" i="1"/>
  <c r="L32" i="1"/>
  <c r="M32" i="1"/>
  <c r="L28" i="1"/>
  <c r="M28" i="1"/>
  <c r="L24" i="1"/>
  <c r="M24" i="1"/>
  <c r="L20" i="1"/>
  <c r="M20" i="1"/>
  <c r="L16" i="1"/>
  <c r="M16" i="1"/>
  <c r="L12" i="1"/>
  <c r="M12" i="1"/>
  <c r="L8" i="1"/>
  <c r="M8" i="1"/>
  <c r="L4" i="1"/>
  <c r="M4" i="1"/>
  <c r="L1139" i="1"/>
  <c r="M1139" i="1"/>
  <c r="L1135" i="1"/>
  <c r="M1135" i="1"/>
  <c r="L1131" i="1"/>
  <c r="M1131" i="1"/>
  <c r="L1127" i="1"/>
  <c r="M1127" i="1"/>
  <c r="L1123" i="1"/>
  <c r="M1123" i="1"/>
  <c r="L1119" i="1"/>
  <c r="M1119" i="1"/>
  <c r="L1115" i="1"/>
  <c r="M1115" i="1"/>
  <c r="L1111" i="1"/>
  <c r="M1111" i="1"/>
  <c r="L1107" i="1"/>
  <c r="M1107" i="1"/>
  <c r="L1103" i="1"/>
  <c r="M1103" i="1"/>
  <c r="L1099" i="1"/>
  <c r="M1099" i="1"/>
  <c r="L1095" i="1"/>
  <c r="M1095" i="1"/>
  <c r="L1091" i="1"/>
  <c r="M1091" i="1"/>
  <c r="L1087" i="1"/>
  <c r="M1087" i="1"/>
  <c r="L1083" i="1"/>
  <c r="M1083" i="1"/>
  <c r="L1079" i="1"/>
  <c r="M1079" i="1"/>
  <c r="L1075" i="1"/>
  <c r="M1075" i="1"/>
  <c r="L1071" i="1"/>
  <c r="M1071" i="1"/>
  <c r="L1067" i="1"/>
  <c r="M1067" i="1"/>
  <c r="L1063" i="1"/>
  <c r="M1063" i="1"/>
  <c r="L1059" i="1"/>
  <c r="M1059" i="1"/>
  <c r="L1055" i="1"/>
  <c r="M1055" i="1"/>
  <c r="L1051" i="1"/>
  <c r="M1051" i="1"/>
  <c r="L1047" i="1"/>
  <c r="M1047" i="1"/>
  <c r="L1043" i="1"/>
  <c r="M1043" i="1"/>
  <c r="L1039" i="1"/>
  <c r="M1039" i="1"/>
  <c r="L1035" i="1"/>
  <c r="M1035" i="1"/>
  <c r="L1031" i="1"/>
  <c r="M1031" i="1"/>
  <c r="L1027" i="1"/>
  <c r="M1027" i="1"/>
  <c r="L1023" i="1"/>
  <c r="M1023" i="1"/>
  <c r="L1019" i="1"/>
  <c r="M1019" i="1"/>
  <c r="L1015" i="1"/>
  <c r="M1015" i="1"/>
  <c r="L1011" i="1"/>
  <c r="M1011" i="1"/>
  <c r="L1007" i="1"/>
  <c r="M1007" i="1"/>
  <c r="L1003" i="1"/>
  <c r="M1003" i="1"/>
  <c r="L999" i="1"/>
  <c r="M999" i="1"/>
  <c r="L995" i="1"/>
  <c r="M995" i="1"/>
  <c r="L991" i="1"/>
  <c r="M991" i="1"/>
  <c r="L987" i="1"/>
  <c r="M987" i="1"/>
  <c r="L983" i="1"/>
  <c r="M983" i="1"/>
  <c r="L979" i="1"/>
  <c r="M979" i="1"/>
  <c r="L975" i="1"/>
  <c r="M975" i="1"/>
  <c r="L971" i="1"/>
  <c r="M971" i="1"/>
  <c r="L967" i="1"/>
  <c r="M967" i="1"/>
  <c r="L963" i="1"/>
  <c r="M963" i="1"/>
  <c r="L959" i="1"/>
  <c r="M959" i="1"/>
  <c r="L955" i="1"/>
  <c r="M955" i="1"/>
  <c r="L951" i="1"/>
  <c r="M951" i="1"/>
  <c r="L947" i="1"/>
  <c r="M947" i="1"/>
  <c r="L943" i="1"/>
  <c r="M943" i="1"/>
  <c r="L939" i="1"/>
  <c r="M939" i="1"/>
  <c r="L935" i="1"/>
  <c r="M935" i="1"/>
  <c r="L931" i="1"/>
  <c r="M931" i="1"/>
  <c r="L927" i="1"/>
  <c r="M927" i="1"/>
  <c r="L923" i="1"/>
  <c r="M923" i="1"/>
  <c r="L919" i="1"/>
  <c r="M919" i="1"/>
  <c r="L915" i="1"/>
  <c r="M915" i="1"/>
  <c r="L911" i="1"/>
  <c r="M911" i="1"/>
  <c r="L907" i="1"/>
  <c r="M907" i="1"/>
  <c r="L903" i="1"/>
  <c r="M903" i="1"/>
  <c r="L899" i="1"/>
  <c r="M899" i="1"/>
  <c r="L895" i="1"/>
  <c r="M895" i="1"/>
  <c r="L891" i="1"/>
  <c r="M891" i="1"/>
  <c r="L887" i="1"/>
  <c r="M887" i="1"/>
  <c r="L883" i="1"/>
  <c r="M883" i="1"/>
  <c r="L879" i="1"/>
  <c r="M879" i="1"/>
  <c r="L875" i="1"/>
  <c r="M875" i="1"/>
  <c r="L871" i="1"/>
  <c r="M871" i="1"/>
  <c r="L867" i="1"/>
  <c r="M867" i="1"/>
  <c r="L863" i="1"/>
  <c r="M863" i="1"/>
  <c r="L859" i="1"/>
  <c r="M859" i="1"/>
  <c r="L855" i="1"/>
  <c r="M855" i="1"/>
  <c r="L851" i="1"/>
  <c r="M851" i="1"/>
  <c r="L847" i="1"/>
  <c r="M847" i="1"/>
  <c r="L843" i="1"/>
  <c r="M843" i="1"/>
  <c r="L839" i="1"/>
  <c r="M839" i="1"/>
  <c r="L835" i="1"/>
  <c r="M835" i="1"/>
  <c r="L831" i="1"/>
  <c r="M831" i="1"/>
  <c r="L827" i="1"/>
  <c r="M827" i="1"/>
  <c r="L823" i="1"/>
  <c r="M823" i="1"/>
  <c r="L819" i="1"/>
  <c r="M819" i="1"/>
  <c r="L815" i="1"/>
  <c r="M815" i="1"/>
  <c r="L811" i="1"/>
  <c r="M811" i="1"/>
  <c r="L807" i="1"/>
  <c r="M807" i="1"/>
  <c r="L803" i="1"/>
  <c r="M803" i="1"/>
  <c r="L799" i="1"/>
  <c r="M799" i="1"/>
  <c r="L795" i="1"/>
  <c r="M795" i="1"/>
  <c r="L791" i="1"/>
  <c r="M791" i="1"/>
  <c r="L787" i="1"/>
  <c r="M787" i="1"/>
  <c r="L783" i="1"/>
  <c r="M783" i="1"/>
  <c r="L779" i="1"/>
  <c r="M779" i="1"/>
  <c r="L775" i="1"/>
  <c r="M775" i="1"/>
  <c r="L771" i="1"/>
  <c r="M771" i="1"/>
  <c r="L767" i="1"/>
  <c r="M767" i="1"/>
  <c r="L763" i="1"/>
  <c r="M763" i="1"/>
  <c r="L759" i="1"/>
  <c r="M759" i="1"/>
  <c r="L755" i="1"/>
  <c r="M755" i="1"/>
  <c r="L751" i="1"/>
  <c r="M751" i="1"/>
  <c r="L747" i="1"/>
  <c r="M747" i="1"/>
  <c r="L743" i="1"/>
  <c r="M743" i="1"/>
  <c r="L739" i="1"/>
  <c r="M739" i="1"/>
  <c r="L735" i="1"/>
  <c r="M735" i="1"/>
  <c r="L731" i="1"/>
  <c r="M731" i="1"/>
  <c r="L727" i="1"/>
  <c r="M727" i="1"/>
  <c r="L723" i="1"/>
  <c r="M723" i="1"/>
  <c r="L719" i="1"/>
  <c r="M719" i="1"/>
  <c r="L715" i="1"/>
  <c r="M715" i="1"/>
  <c r="L711" i="1"/>
  <c r="M711" i="1"/>
  <c r="L707" i="1"/>
  <c r="M707" i="1"/>
  <c r="L703" i="1"/>
  <c r="M703" i="1"/>
  <c r="L699" i="1"/>
  <c r="M699" i="1"/>
  <c r="L695" i="1"/>
  <c r="M695" i="1"/>
  <c r="L691" i="1"/>
  <c r="M691" i="1"/>
  <c r="L687" i="1"/>
  <c r="M687" i="1"/>
  <c r="L683" i="1"/>
  <c r="M683" i="1"/>
  <c r="L679" i="1"/>
  <c r="M679" i="1"/>
  <c r="L675" i="1"/>
  <c r="M675" i="1"/>
  <c r="L671" i="1"/>
  <c r="M671" i="1"/>
  <c r="L667" i="1"/>
  <c r="M667" i="1"/>
  <c r="L663" i="1"/>
  <c r="M663" i="1"/>
  <c r="L659" i="1"/>
  <c r="M659" i="1"/>
  <c r="L655" i="1"/>
  <c r="M655" i="1"/>
  <c r="L651" i="1"/>
  <c r="M651" i="1"/>
  <c r="L647" i="1"/>
  <c r="M647" i="1"/>
  <c r="L643" i="1"/>
  <c r="M643" i="1"/>
  <c r="L639" i="1"/>
  <c r="M639" i="1"/>
  <c r="L635" i="1"/>
  <c r="M635" i="1"/>
  <c r="L631" i="1"/>
  <c r="M631" i="1"/>
  <c r="L627" i="1"/>
  <c r="M627" i="1"/>
  <c r="L623" i="1"/>
  <c r="M623" i="1"/>
  <c r="L619" i="1"/>
  <c r="M619" i="1"/>
  <c r="L615" i="1"/>
  <c r="M615" i="1"/>
  <c r="L611" i="1"/>
  <c r="M611" i="1"/>
  <c r="L607" i="1"/>
  <c r="M607" i="1"/>
  <c r="L603" i="1"/>
  <c r="M603" i="1"/>
  <c r="L599" i="1"/>
  <c r="M599" i="1"/>
  <c r="L595" i="1"/>
  <c r="M595" i="1"/>
  <c r="L591" i="1"/>
  <c r="M591" i="1"/>
  <c r="L587" i="1"/>
  <c r="M587" i="1"/>
  <c r="L583" i="1"/>
  <c r="M583" i="1"/>
  <c r="L579" i="1"/>
  <c r="M579" i="1"/>
  <c r="L575" i="1"/>
  <c r="M575" i="1"/>
  <c r="L571" i="1"/>
  <c r="M571" i="1"/>
  <c r="L567" i="1"/>
  <c r="M567" i="1"/>
  <c r="L563" i="1"/>
  <c r="M563" i="1"/>
  <c r="L559" i="1"/>
  <c r="M559" i="1"/>
  <c r="L555" i="1"/>
  <c r="M555" i="1"/>
  <c r="L551" i="1"/>
  <c r="M551" i="1"/>
  <c r="L547" i="1"/>
  <c r="M547" i="1"/>
  <c r="L543" i="1"/>
  <c r="M543" i="1"/>
  <c r="L539" i="1"/>
  <c r="M539" i="1"/>
  <c r="L535" i="1"/>
  <c r="M535" i="1"/>
  <c r="L531" i="1"/>
  <c r="M531" i="1"/>
  <c r="L527" i="1"/>
  <c r="M527" i="1"/>
  <c r="L523" i="1"/>
  <c r="M523" i="1"/>
  <c r="L519" i="1"/>
  <c r="M519" i="1"/>
  <c r="L515" i="1"/>
  <c r="M515" i="1"/>
  <c r="L511" i="1"/>
  <c r="M511" i="1"/>
  <c r="L507" i="1"/>
  <c r="M507" i="1"/>
  <c r="L503" i="1"/>
  <c r="M503" i="1"/>
  <c r="L499" i="1"/>
  <c r="M499" i="1"/>
  <c r="L495" i="1"/>
  <c r="M495" i="1"/>
  <c r="L491" i="1"/>
  <c r="M491" i="1"/>
  <c r="L487" i="1"/>
  <c r="M487" i="1"/>
  <c r="L483" i="1"/>
  <c r="M483" i="1"/>
  <c r="L479" i="1"/>
  <c r="M479" i="1"/>
  <c r="L475" i="1"/>
  <c r="M475" i="1"/>
  <c r="L471" i="1"/>
  <c r="M471" i="1"/>
  <c r="L467" i="1"/>
  <c r="M467" i="1"/>
  <c r="L463" i="1"/>
  <c r="M463" i="1"/>
  <c r="L459" i="1"/>
  <c r="M459" i="1"/>
  <c r="L455" i="1"/>
  <c r="M455" i="1"/>
  <c r="L451" i="1"/>
  <c r="M451" i="1"/>
  <c r="L447" i="1"/>
  <c r="M447" i="1"/>
  <c r="L443" i="1"/>
  <c r="M443" i="1"/>
  <c r="L439" i="1"/>
  <c r="M439" i="1"/>
  <c r="L435" i="1"/>
  <c r="M435" i="1"/>
  <c r="L431" i="1"/>
  <c r="M431" i="1"/>
  <c r="L427" i="1"/>
  <c r="M427" i="1"/>
  <c r="L423" i="1"/>
  <c r="M423" i="1"/>
  <c r="L419" i="1"/>
  <c r="M419" i="1"/>
  <c r="L415" i="1"/>
  <c r="M415" i="1"/>
  <c r="L411" i="1"/>
  <c r="M411" i="1"/>
  <c r="L407" i="1"/>
  <c r="M407" i="1"/>
  <c r="L403" i="1"/>
  <c r="M403" i="1"/>
  <c r="L399" i="1"/>
  <c r="M399" i="1"/>
  <c r="L395" i="1"/>
  <c r="M395" i="1"/>
  <c r="L391" i="1"/>
  <c r="M391" i="1"/>
  <c r="L387" i="1"/>
  <c r="M387" i="1"/>
  <c r="L383" i="1"/>
  <c r="M383" i="1"/>
  <c r="L379" i="1"/>
  <c r="M379" i="1"/>
  <c r="L375" i="1"/>
  <c r="M375" i="1"/>
  <c r="L371" i="1"/>
  <c r="M371" i="1"/>
  <c r="L367" i="1"/>
  <c r="M367" i="1"/>
  <c r="L363" i="1"/>
  <c r="M363" i="1"/>
  <c r="L359" i="1"/>
  <c r="M359" i="1"/>
  <c r="L355" i="1"/>
  <c r="M355" i="1"/>
  <c r="L351" i="1"/>
  <c r="M351" i="1"/>
  <c r="L347" i="1"/>
  <c r="M347" i="1"/>
  <c r="L343" i="1"/>
  <c r="M343" i="1"/>
  <c r="L339" i="1"/>
  <c r="M339" i="1"/>
  <c r="L335" i="1"/>
  <c r="M335" i="1"/>
  <c r="L331" i="1"/>
  <c r="M331" i="1"/>
  <c r="L327" i="1"/>
  <c r="M327" i="1"/>
  <c r="L323" i="1"/>
  <c r="M323" i="1"/>
  <c r="L319" i="1"/>
  <c r="M319" i="1"/>
  <c r="L315" i="1"/>
  <c r="M315" i="1"/>
  <c r="L311" i="1"/>
  <c r="M311" i="1"/>
  <c r="L307" i="1"/>
  <c r="M307" i="1"/>
  <c r="L303" i="1"/>
  <c r="M303" i="1"/>
  <c r="L299" i="1"/>
  <c r="M299" i="1"/>
  <c r="L295" i="1"/>
  <c r="M295" i="1"/>
  <c r="L291" i="1"/>
  <c r="M291" i="1"/>
  <c r="L287" i="1"/>
  <c r="M287" i="1"/>
  <c r="L283" i="1"/>
  <c r="M283" i="1"/>
  <c r="L279" i="1"/>
  <c r="M279" i="1"/>
  <c r="L275" i="1"/>
  <c r="M275" i="1"/>
  <c r="L271" i="1"/>
  <c r="M271" i="1"/>
  <c r="L267" i="1"/>
  <c r="M267" i="1"/>
  <c r="L263" i="1"/>
  <c r="M263" i="1"/>
  <c r="L259" i="1"/>
  <c r="M259" i="1"/>
  <c r="L255" i="1"/>
  <c r="M255" i="1"/>
  <c r="L251" i="1"/>
  <c r="M251" i="1"/>
  <c r="L247" i="1"/>
  <c r="M247" i="1"/>
  <c r="L243" i="1"/>
  <c r="M243" i="1"/>
  <c r="L239" i="1"/>
  <c r="M239" i="1"/>
  <c r="L235" i="1"/>
  <c r="M235" i="1"/>
  <c r="L231" i="1"/>
  <c r="M231" i="1"/>
  <c r="L227" i="1"/>
  <c r="M227" i="1"/>
  <c r="L223" i="1"/>
  <c r="M223" i="1"/>
  <c r="L219" i="1"/>
  <c r="M219" i="1"/>
  <c r="L215" i="1"/>
  <c r="M215" i="1"/>
  <c r="L211" i="1"/>
  <c r="M211" i="1"/>
  <c r="L207" i="1"/>
  <c r="M207" i="1"/>
  <c r="L203" i="1"/>
  <c r="M203" i="1"/>
  <c r="L199" i="1"/>
  <c r="M199" i="1"/>
  <c r="L195" i="1"/>
  <c r="M195" i="1"/>
  <c r="L191" i="1"/>
  <c r="M191" i="1"/>
  <c r="L187" i="1"/>
  <c r="M187" i="1"/>
  <c r="L183" i="1"/>
  <c r="M183" i="1"/>
  <c r="L179" i="1"/>
  <c r="M179" i="1"/>
  <c r="L175" i="1"/>
  <c r="M175" i="1"/>
  <c r="L171" i="1"/>
  <c r="M171" i="1"/>
  <c r="L167" i="1"/>
  <c r="M167" i="1"/>
  <c r="L163" i="1"/>
  <c r="M163" i="1"/>
  <c r="L159" i="1"/>
  <c r="M159" i="1"/>
  <c r="L155" i="1"/>
  <c r="M155" i="1"/>
  <c r="L151" i="1"/>
  <c r="M151" i="1"/>
  <c r="L147" i="1"/>
  <c r="M147" i="1"/>
  <c r="L143" i="1"/>
  <c r="M143" i="1"/>
  <c r="L139" i="1"/>
  <c r="M139" i="1"/>
  <c r="L135" i="1"/>
  <c r="M135" i="1"/>
  <c r="L131" i="1"/>
  <c r="M131" i="1"/>
  <c r="L127" i="1"/>
  <c r="M127" i="1"/>
  <c r="L123" i="1"/>
  <c r="M123" i="1"/>
  <c r="L119" i="1"/>
  <c r="M119" i="1"/>
  <c r="L115" i="1"/>
  <c r="M115" i="1"/>
  <c r="L111" i="1"/>
  <c r="M111" i="1"/>
  <c r="L107" i="1"/>
  <c r="M107" i="1"/>
  <c r="L103" i="1"/>
  <c r="M103" i="1"/>
  <c r="L99" i="1"/>
  <c r="M99" i="1"/>
  <c r="L95" i="1"/>
  <c r="M95" i="1"/>
  <c r="L91" i="1"/>
  <c r="M91" i="1"/>
  <c r="L87" i="1"/>
  <c r="M87" i="1"/>
  <c r="L83" i="1"/>
  <c r="M83" i="1"/>
  <c r="L79" i="1"/>
  <c r="M79" i="1"/>
  <c r="L75" i="1"/>
  <c r="M75" i="1"/>
  <c r="L71" i="1"/>
  <c r="M71" i="1"/>
  <c r="L67" i="1"/>
  <c r="M67" i="1"/>
  <c r="L63" i="1"/>
  <c r="M63" i="1"/>
  <c r="L59" i="1"/>
  <c r="M59" i="1"/>
  <c r="L55" i="1"/>
  <c r="M55" i="1"/>
  <c r="L51" i="1"/>
  <c r="M51" i="1"/>
  <c r="L47" i="1"/>
  <c r="M47" i="1"/>
  <c r="L43" i="1"/>
  <c r="M43" i="1"/>
  <c r="L39" i="1"/>
  <c r="M39" i="1"/>
  <c r="L35" i="1"/>
  <c r="M35" i="1"/>
  <c r="L31" i="1"/>
  <c r="M31" i="1"/>
  <c r="L27" i="1"/>
  <c r="M27" i="1"/>
  <c r="L23" i="1"/>
  <c r="M23" i="1"/>
  <c r="L19" i="1"/>
  <c r="M19" i="1"/>
  <c r="L15" i="1"/>
  <c r="M15" i="1"/>
  <c r="L11" i="1"/>
  <c r="M11" i="1"/>
  <c r="L7" i="1"/>
  <c r="M7" i="1"/>
  <c r="L3" i="1"/>
  <c r="M3" i="1"/>
</calcChain>
</file>

<file path=xl/sharedStrings.xml><?xml version="1.0" encoding="utf-8"?>
<sst xmlns="http://schemas.openxmlformats.org/spreadsheetml/2006/main" count="16240" uniqueCount="1169">
  <si>
    <t>DESCRIPCIÓN</t>
  </si>
  <si>
    <t>TABLAS AUXILIARES</t>
  </si>
  <si>
    <t>1. MESES</t>
  </si>
  <si>
    <t>Id Mes</t>
  </si>
  <si>
    <t>Mes</t>
  </si>
  <si>
    <t>Ene</t>
  </si>
  <si>
    <t>Feb</t>
  </si>
  <si>
    <t>Mar</t>
  </si>
  <si>
    <t>Abr</t>
  </si>
  <si>
    <t>May</t>
  </si>
  <si>
    <t>Jun</t>
  </si>
  <si>
    <t>Jul</t>
  </si>
  <si>
    <t>Ago</t>
  </si>
  <si>
    <t>Set</t>
  </si>
  <si>
    <t>Oct</t>
  </si>
  <si>
    <t>Nov</t>
  </si>
  <si>
    <t>Dic</t>
  </si>
  <si>
    <t>MES</t>
  </si>
  <si>
    <t>AÑO</t>
  </si>
  <si>
    <t>Total general</t>
  </si>
  <si>
    <t>Total 2018</t>
  </si>
  <si>
    <t>Total 2019</t>
  </si>
  <si>
    <t>MAESTRO DE PRODUCTOS</t>
  </si>
  <si>
    <t>COD PRODUCTO</t>
  </si>
  <si>
    <t>CATEGORÍA</t>
  </si>
  <si>
    <t>UM</t>
  </si>
  <si>
    <t>COD PRODUCTO2</t>
  </si>
  <si>
    <t>LEAD TIME</t>
  </si>
  <si>
    <t>VOL UNIT (M3)</t>
  </si>
  <si>
    <t>TIMON</t>
  </si>
  <si>
    <t>05 - COLISION</t>
  </si>
  <si>
    <t>UN</t>
  </si>
  <si>
    <t>GOMA POSAPIE FT</t>
  </si>
  <si>
    <t>11 - LLANTAS Y HULES</t>
  </si>
  <si>
    <t>CADENA DE TRACCION</t>
  </si>
  <si>
    <t>13 - TRACCION</t>
  </si>
  <si>
    <t>CATALINA</t>
  </si>
  <si>
    <t>CONJUNTO DE TUBO DE ESCAPE</t>
  </si>
  <si>
    <t>07 - PEDALES Y POSAPIES</t>
  </si>
  <si>
    <t>ZAPATAS DE FRENO</t>
  </si>
  <si>
    <t>04 - FRENOS Y EMBRAGUES</t>
  </si>
  <si>
    <t>BATERIA DIABOLO</t>
  </si>
  <si>
    <t>01 - BATERIAS</t>
  </si>
  <si>
    <t>CONJ. COMPLETO PATADA ARRANQUE</t>
  </si>
  <si>
    <t>15 - MISCELANEOS</t>
  </si>
  <si>
    <t>ALTERNADOR</t>
  </si>
  <si>
    <t>08 - ELECTRICO</t>
  </si>
  <si>
    <t>BATERIA CITY</t>
  </si>
  <si>
    <t>REGULADOR RECTIFICADOR</t>
  </si>
  <si>
    <t>FOCO FARO (12V35W/35W)</t>
  </si>
  <si>
    <t>14 - LUCES</t>
  </si>
  <si>
    <t>BOTON INTERRUPTOR DE LUZ BAJA/</t>
  </si>
  <si>
    <t>10 - PALANCAS Y CHICOTES</t>
  </si>
  <si>
    <t>CABLE DE VELOCIMETRO</t>
  </si>
  <si>
    <t>MOTOR DE ARRANQUE COMPLETO</t>
  </si>
  <si>
    <t>MANIJA DE FRENO DELANTERO</t>
  </si>
  <si>
    <t>BASE DE MOTOR</t>
  </si>
  <si>
    <t>BUJE GOMA, SOPORTE MOTOR DEL.</t>
  </si>
  <si>
    <t>FILTRO DE COMBUSTIBLE</t>
  </si>
  <si>
    <t>03 - FILTROS</t>
  </si>
  <si>
    <t>LLAVE DE GASOLINA</t>
  </si>
  <si>
    <t>CUBIERTA MANDO FRONTAL AZUL</t>
  </si>
  <si>
    <t>PARADOR CENTRAL</t>
  </si>
  <si>
    <t>RETROVISOR IZQUIER/AMARI/.</t>
  </si>
  <si>
    <t>RETROVISOR DERECHO/AMARI/.</t>
  </si>
  <si>
    <t>RIN RUEDA TRASERA (PLATEADO)</t>
  </si>
  <si>
    <t>CUBIERTA TRASERA IZQ AMARILLO</t>
  </si>
  <si>
    <t>CADENA DE TRACCION (428*100)</t>
  </si>
  <si>
    <t>JUEGO DE ZAPATAS DE FRENO</t>
  </si>
  <si>
    <t>PISTON (STANDARD)</t>
  </si>
  <si>
    <t>09 - PARTES DE MOTOR</t>
  </si>
  <si>
    <t>PIN DE PISTON</t>
  </si>
  <si>
    <t>BALANCIN</t>
  </si>
  <si>
    <t>JUEGO DE ANILLOS DE PISTON</t>
  </si>
  <si>
    <t>MARTILLO IMPULSOR DE VALVULA</t>
  </si>
  <si>
    <t>CUBIERTA TRASERA IZQ PLATA</t>
  </si>
  <si>
    <t>CUBIERTA FRONTAL SUP NEGRO</t>
  </si>
  <si>
    <t>CUBIERTA DE INDICADORES</t>
  </si>
  <si>
    <t>ASIENTO DOBLE/GR/RO/.</t>
  </si>
  <si>
    <t>CABLE DE EMBRAGUE</t>
  </si>
  <si>
    <t>CABLE DE ACELERADOR</t>
  </si>
  <si>
    <t>FOCO DE FARO 12V/21W/5W</t>
  </si>
  <si>
    <t>UNIDAD CDI</t>
  </si>
  <si>
    <t>UNIDAD C.D.I</t>
  </si>
  <si>
    <t>DIRECCIONAL DELANTERA</t>
  </si>
  <si>
    <t>DIRECCIONAL IZQUIERDA DELANTER</t>
  </si>
  <si>
    <t>TUBO DE ESCAPE/SILENCIADOR</t>
  </si>
  <si>
    <t>BATERIA ARGENTA</t>
  </si>
  <si>
    <t>CAMARA DE AIRE RUEDA TRA R18</t>
  </si>
  <si>
    <t>LLANTA TRASERA 3.00/R18</t>
  </si>
  <si>
    <t>LLANTA DELANTERA 2.75/R18</t>
  </si>
  <si>
    <t>CAMARA DE AIRE RUEDA DEL R18</t>
  </si>
  <si>
    <t>CUBIERTA SUPERIOR DE MEDIDORES</t>
  </si>
  <si>
    <t>CUBIERTA INFERIOR</t>
  </si>
  <si>
    <t>BOTON INTERRUPTOR FARO/LUCES</t>
  </si>
  <si>
    <t>PASTILLAS DE FRENO DEL</t>
  </si>
  <si>
    <t>CONJUNTO DE MANDO IZQUIERDO</t>
  </si>
  <si>
    <t>CONJUNTO DE MANDO DERECHO</t>
  </si>
  <si>
    <t>CONJUNTO DE CARBURADOR</t>
  </si>
  <si>
    <t>RELE DE ENCENDIDO</t>
  </si>
  <si>
    <t>BOBINA DE IGNICION</t>
  </si>
  <si>
    <t>DIRECCIONAL IZQUIERDA TRASERA</t>
  </si>
  <si>
    <t>DIRECCIONAL TRASERA</t>
  </si>
  <si>
    <t>ARNES DE CABLES</t>
  </si>
  <si>
    <t>CAJA GUANTERA</t>
  </si>
  <si>
    <t>CONJUNTO DE FARO</t>
  </si>
  <si>
    <t>ESPEJO RETROVISOR IZQ</t>
  </si>
  <si>
    <t>ESPEJO RETROVISOR DER</t>
  </si>
  <si>
    <t>CONJUNTO DE FILTRO DE AIRE</t>
  </si>
  <si>
    <t>BATERIA FORZA</t>
  </si>
  <si>
    <t>LLANTA TRASERA 2.75/R17</t>
  </si>
  <si>
    <t>CAMARA DE AIRE RUEDA TRA R17</t>
  </si>
  <si>
    <t>TAPABARRO DEL GRIS</t>
  </si>
  <si>
    <t>EMPAQUETADURA DE ESCAPE</t>
  </si>
  <si>
    <t>ARNES PRINCIPAL</t>
  </si>
  <si>
    <t>CADENA IMPULSORA BOMBA DE ACEI</t>
  </si>
  <si>
    <t>JUEGO DE ZAPATA DE FRENO TRASE</t>
  </si>
  <si>
    <t>HORQUILLA TRASERA (BRAZO OCCI</t>
  </si>
  <si>
    <t>06 - AMORTIGUADORES</t>
  </si>
  <si>
    <t>GUIA DE CADENA TRASERA</t>
  </si>
  <si>
    <t>EJE DE HORQUILLA TRASERA</t>
  </si>
  <si>
    <t>CAJA UTILITARIA</t>
  </si>
  <si>
    <t>CUBIERTA DE CAJA GUANTERA</t>
  </si>
  <si>
    <t>ENGRANAJE SECUNDARIO DE TERCER</t>
  </si>
  <si>
    <t>CONJUNTO DE FRENO TRASERO COMP</t>
  </si>
  <si>
    <t>RIN TRASERO</t>
  </si>
  <si>
    <t>AMORTIGUADOR DELANTERO IZQUIER</t>
  </si>
  <si>
    <t>AMORTIGUADOR DELANTERO DERECHO</t>
  </si>
  <si>
    <t>TAPABARRO DEL AZUL</t>
  </si>
  <si>
    <t>ARNES SUPLEMENTARIO</t>
  </si>
  <si>
    <t>BOTON INTERRUPTOR EMERGENCIA</t>
  </si>
  <si>
    <t>TELESCOPIO DE DIRECCION</t>
  </si>
  <si>
    <t>TAPABARRO INTERNO DEL PLATA</t>
  </si>
  <si>
    <t>CONJ. DE INTERRUPTOR Y MANIJA</t>
  </si>
  <si>
    <t>RETROVISOR IZQUIER/PLATA/.</t>
  </si>
  <si>
    <t>RETROVISOR DERECHO/PLATA/.</t>
  </si>
  <si>
    <t>BARRA DE DIRECCIONALES</t>
  </si>
  <si>
    <t>CUBIERTA FRONTAL INF PLATA</t>
  </si>
  <si>
    <t>DIRECCIONAL IZQUIERDA</t>
  </si>
  <si>
    <t>DIRECCIONAL DERECHA</t>
  </si>
  <si>
    <t>BOTON INTERRUPTOR DE DIRECCION</t>
  </si>
  <si>
    <t>BOTON INTERRUPTOR DE CLAXON</t>
  </si>
  <si>
    <t>BOTON INTERRUPTOR DE ARRANQUE</t>
  </si>
  <si>
    <t>CUBIERTA IZQ AMARILLO</t>
  </si>
  <si>
    <t>TAPABARRO DEL AMARILLO</t>
  </si>
  <si>
    <t>CUBIERTA MANDO FRONTAL PLATA</t>
  </si>
  <si>
    <t>CUBIERTA FRONTAL INF AMARILLO</t>
  </si>
  <si>
    <t>CUBIERTA FRONTAL SUP AMARILLO</t>
  </si>
  <si>
    <t>PALANCA DERECHA DE FRENO</t>
  </si>
  <si>
    <t>CONJUNTO DE AMORTIGUADOR TRASE</t>
  </si>
  <si>
    <t>CARCASA DE CADENA</t>
  </si>
  <si>
    <t>GOMA POSAPIE TRASERO</t>
  </si>
  <si>
    <t>PUÑO IZQUIERDO</t>
  </si>
  <si>
    <t>PUÑO ACELERADOR</t>
  </si>
  <si>
    <t>CONJUNTO DE IGNICION</t>
  </si>
  <si>
    <t>CUBIERTA IZQ AZUL</t>
  </si>
  <si>
    <t>TAPABARRO</t>
  </si>
  <si>
    <t>CAJA DE VELOCIMETRO</t>
  </si>
  <si>
    <t>SENSOR DE COMBUSTIBLE</t>
  </si>
  <si>
    <t>EMPAQUETADURA CABEZA CILINDRO</t>
  </si>
  <si>
    <t>VALVULA DE ADMISION</t>
  </si>
  <si>
    <t>VALVULA DE ESCAPE</t>
  </si>
  <si>
    <t>EMPAQUETADURA CUB DER CABEZA</t>
  </si>
  <si>
    <t>EMPAQUETADURA CUBIERTA CABEZA</t>
  </si>
  <si>
    <t>DISCO DE FRICCION DE EMBRAGUE</t>
  </si>
  <si>
    <t>DISCO DE PRESION DE EMBRAGUE</t>
  </si>
  <si>
    <t>MULTIPLE</t>
  </si>
  <si>
    <t>BUJIA</t>
  </si>
  <si>
    <t>02 - BUJIAS</t>
  </si>
  <si>
    <t>FOCO DE LUZ FARO 12V/25W/25W</t>
  </si>
  <si>
    <t>FOCO LUZ NEUTRAL 12V/3W</t>
  </si>
  <si>
    <t>FOCO DE DIRECCIONAL 12V/10W</t>
  </si>
  <si>
    <t>CONJUNTO VELOCIMETRO</t>
  </si>
  <si>
    <t>DISCO DE FRENO</t>
  </si>
  <si>
    <t>RECTIFICADOR/REGULADOR DE CORR</t>
  </si>
  <si>
    <t>ENGRANE DE TRACCION (PIÑON)</t>
  </si>
  <si>
    <t>RIN RUEDA DELANTERA (AMARILLO)</t>
  </si>
  <si>
    <t>ELEMENTO DEL FILTRO DE AIRE</t>
  </si>
  <si>
    <t>TAPABARRO TRASERO</t>
  </si>
  <si>
    <t>ASIENTO DOBLE/PLATA/.</t>
  </si>
  <si>
    <t>ENGRANE ACTUADOR ARRANQUE DE P</t>
  </si>
  <si>
    <t>RELE DE DIRECCIONALES</t>
  </si>
  <si>
    <t>CLAXON</t>
  </si>
  <si>
    <t>ALTERNADOR / ESTATOR</t>
  </si>
  <si>
    <t>CUBIERTA DECORATIV/AMARI/.</t>
  </si>
  <si>
    <t>FUSIBLE</t>
  </si>
  <si>
    <t>PORTA FUSIBLE</t>
  </si>
  <si>
    <t>PALANCA IZQUIERDA DE EMBRAGUE</t>
  </si>
  <si>
    <t>O-RING,27.4*2.4</t>
  </si>
  <si>
    <t>PEDAL DE FRENO</t>
  </si>
  <si>
    <t>SEGURO DE PIN DE PISTON</t>
  </si>
  <si>
    <t>CUÑA 25*14*4</t>
  </si>
  <si>
    <t>PIN DE SUJECION 10*16</t>
  </si>
  <si>
    <t>EMPAQUETADURA DE CILINDRO</t>
  </si>
  <si>
    <t>CILINDRO</t>
  </si>
  <si>
    <t>PISTON</t>
  </si>
  <si>
    <t>CUBIERTA TRASERA PLATA</t>
  </si>
  <si>
    <t>DISCO DE EMBRAGUE</t>
  </si>
  <si>
    <t>ARO RUEDA TRASERA COMPLETO</t>
  </si>
  <si>
    <t>PEDAL DE CAMBIOS</t>
  </si>
  <si>
    <t>MEDIDOR DE ACEITE</t>
  </si>
  <si>
    <t>BIELA</t>
  </si>
  <si>
    <t>RODAJE RADIAL 63/28LUA</t>
  </si>
  <si>
    <t>PIN DE CIGÜEÑAL</t>
  </si>
  <si>
    <t>RODAJE DE BIELA</t>
  </si>
  <si>
    <t>TAPON DE COMBUSTIBLE</t>
  </si>
  <si>
    <t>CONJUNTO DE EMBRAGUE</t>
  </si>
  <si>
    <t>ENGRANE DE BANDA DE EMBRAGUE</t>
  </si>
  <si>
    <t>RETEN DE ACEITE AMORTIGUADOR D</t>
  </si>
  <si>
    <t>CONJUNTO DE CIGÜEÑAL</t>
  </si>
  <si>
    <t>FARO TRASERO</t>
  </si>
  <si>
    <t>TAMBOR DE EMBRAGUE</t>
  </si>
  <si>
    <t>CONTRAPESO DE EMBRAGUE</t>
  </si>
  <si>
    <t>JUEGO COMPLETO DE DISCO DE ARR</t>
  </si>
  <si>
    <t>TAPABARRO INTERNO DEL AMARILLO</t>
  </si>
  <si>
    <t>ASIENTO DOBLE</t>
  </si>
  <si>
    <t>RIN RUEDA TRASERA (AMARILLO)</t>
  </si>
  <si>
    <t>ASIENTO DOBLE PLATA NEGRO</t>
  </si>
  <si>
    <t>CUBIERTA MANDO FRONTAL NEGRO</t>
  </si>
  <si>
    <t>CONJ. ENCENDIDO E INTER IZQ</t>
  </si>
  <si>
    <t>CONJ. ENCENDIDO E INTER DER</t>
  </si>
  <si>
    <t>DAMPER/CORONA DE TRACCION</t>
  </si>
  <si>
    <t>CAJA DE VELOCIMETRO ROJO</t>
  </si>
  <si>
    <t>EMPAQUETADURA CUBIERTA IZQ</t>
  </si>
  <si>
    <t>EJE MARTILLO IMPULSOR DE VAL</t>
  </si>
  <si>
    <t>ACCIONADOR DE EMBRAGUE</t>
  </si>
  <si>
    <t>CADENA DE CAMARA</t>
  </si>
  <si>
    <t>IMPULSOR DE TENSOR DE CADENA</t>
  </si>
  <si>
    <t>TAPABARRO DEL BLANCO</t>
  </si>
  <si>
    <t>INTERRUPTOR DE ENCENDIDO</t>
  </si>
  <si>
    <t>TAPABARRO DEL ROJO</t>
  </si>
  <si>
    <t>LLANTA DEL / TRAS 5.12 / R13</t>
  </si>
  <si>
    <t>CUBIERTA DE TIMON IZQ</t>
  </si>
  <si>
    <t>CUBIERTA DE TIMON DER</t>
  </si>
  <si>
    <t>CUBIERTA CILINDRO MAESTRO</t>
  </si>
  <si>
    <t>RIN TRASERO/AZUL/.</t>
  </si>
  <si>
    <t>RETROVISOR DERECHO/NEGRO/.</t>
  </si>
  <si>
    <t>RETROVISOR IZQUIER/NEGRO/.</t>
  </si>
  <si>
    <t>ARO RUEDA DELANTERA COMPLETO</t>
  </si>
  <si>
    <t>PARADOR LATERAL</t>
  </si>
  <si>
    <t>RIN DELANTERO/AZUL/.</t>
  </si>
  <si>
    <t>RECIPIENTE DE CAJUELA (NEGRO)</t>
  </si>
  <si>
    <t>PLACA IZQ PORTA EQUIPAJE</t>
  </si>
  <si>
    <t>PLACA DER PORTA EQUIPAJE</t>
  </si>
  <si>
    <t>BASE PLATAFORMA POSAPIES</t>
  </si>
  <si>
    <t>CUBIERTA TOPE POSAPIE DER</t>
  </si>
  <si>
    <t>CUBIERTA TOPE POSAPIE IZQ</t>
  </si>
  <si>
    <t>CLAXON DOBLE CON BASE</t>
  </si>
  <si>
    <t>CHUPON DE BUJIA</t>
  </si>
  <si>
    <t>ENGRANE DE TIEMPO</t>
  </si>
  <si>
    <t>TAPABARRO DEL PLATA</t>
  </si>
  <si>
    <t>CHASIS</t>
  </si>
  <si>
    <t>CUBIERTA IZQ BLANCO</t>
  </si>
  <si>
    <t>RIN DELANTERO/NEGRO/.</t>
  </si>
  <si>
    <t>HORQUILLA DELANTERA IZQUIERDA</t>
  </si>
  <si>
    <t>HORQUILLA DELANTERA DERECHA</t>
  </si>
  <si>
    <t>CUBIERTA DER AZUL</t>
  </si>
  <si>
    <t>TANQUE DE COMBUSTI/AZUL/.</t>
  </si>
  <si>
    <t>BOTON INTERRUPTOR DE FARO/LUCE</t>
  </si>
  <si>
    <t>PUÑO DE GOMA DERECHO</t>
  </si>
  <si>
    <t>VISOR DE FARO/PLATA/.</t>
  </si>
  <si>
    <t>CUBIERTA FRONTAL SUP NE/PL</t>
  </si>
  <si>
    <t>CUBIERTA IZQ NEGRO</t>
  </si>
  <si>
    <t>PUÑO DE GOMA IZQUIERDO</t>
  </si>
  <si>
    <t>GUIA TENSORA DE CADENA</t>
  </si>
  <si>
    <t>GUARDA DE GOMA RUEDA TRAS</t>
  </si>
  <si>
    <t>GUARDAPOLVO</t>
  </si>
  <si>
    <t>CARRERA DE COPA SUP E INF</t>
  </si>
  <si>
    <t>CUB. PIERNA DELANTERA DER GRIS</t>
  </si>
  <si>
    <t>CUBIERTA IZQ ROJO</t>
  </si>
  <si>
    <t>CUBIERTA DER ROJO</t>
  </si>
  <si>
    <t>TANQUE DE COMBUSTI/ROJO/.</t>
  </si>
  <si>
    <t>BOMBA DE FRENO DELANTERO</t>
  </si>
  <si>
    <t>CONJUNTO DE CALIPER</t>
  </si>
  <si>
    <t>MANGUERAS DE FRENO DELANTERO</t>
  </si>
  <si>
    <t>PARRILLA/ NEGRO</t>
  </si>
  <si>
    <t>CUBIERTA TRASERA IZQ AZUL</t>
  </si>
  <si>
    <t>RETROVISOR DERECHO/AZUL/.</t>
  </si>
  <si>
    <t>RETROVISOR IZQUIER/AZUL/.</t>
  </si>
  <si>
    <t>ASIENTO DOBLE/AZUL/.</t>
  </si>
  <si>
    <t>PALANCA IMPULSORA DE BALANCIN</t>
  </si>
  <si>
    <t>EJE DE LA RUEDA TRASERA</t>
  </si>
  <si>
    <t>RIN RUEDA DELANTERA (PLATEADO)</t>
  </si>
  <si>
    <t>ASIENTO DOBLE/GR/NE/.</t>
  </si>
  <si>
    <t>CUBIERTA TRASERA C/AZUL/.</t>
  </si>
  <si>
    <t>TOPE POSAPIE IZQUIERDA</t>
  </si>
  <si>
    <t>TOPE POSAPIE DERECHA</t>
  </si>
  <si>
    <t>CUBIERTAS IZQ GRIS</t>
  </si>
  <si>
    <t>PLACA CONECTORA AMORTIGUADOR</t>
  </si>
  <si>
    <t>BUJE GOMA, SOPORTE MOTOR TRAS.</t>
  </si>
  <si>
    <t>CONJUNTO DE FARO DELANTERO</t>
  </si>
  <si>
    <t>TAPABARRO DELANTERO</t>
  </si>
  <si>
    <t>CUBIERTA FRONTAL SUP AZUL</t>
  </si>
  <si>
    <t>PALANCA IZQUIERDA DE FRENO</t>
  </si>
  <si>
    <t>TAPETE DE GOMA POSAPIES</t>
  </si>
  <si>
    <t>CUBIERTA TRASERA DER PLATA</t>
  </si>
  <si>
    <t>BUZO IMPULSOR DE VALVULA</t>
  </si>
  <si>
    <t>TAPABARRO INTERNO DELANTERO</t>
  </si>
  <si>
    <t>TAPABARRO DEL. PIEZA TRASERA</t>
  </si>
  <si>
    <t>CUBIERTA DE NUMERO DE SERIE</t>
  </si>
  <si>
    <t>CUB. PIERNA DELANTERA DER ROJA</t>
  </si>
  <si>
    <t>CUB. PIERNA DELANTERA IZQ ROJA</t>
  </si>
  <si>
    <t>VISOR DE FARO/ROJO/.</t>
  </si>
  <si>
    <t>CRISTAL DEL FARO</t>
  </si>
  <si>
    <t>DIRECCIONAL DERECHA DELANTERA</t>
  </si>
  <si>
    <t>LLAVE DE BLOQUEO DE ASIENTO</t>
  </si>
  <si>
    <t>CERRADURA DEL ASIENTO</t>
  </si>
  <si>
    <t>AMORTIGUADOR TRASERO COMPLETO</t>
  </si>
  <si>
    <t>POSAPIES DE GOMA</t>
  </si>
  <si>
    <t>SUJETADOR BASE DE POSAPIES IZQ</t>
  </si>
  <si>
    <t>CUBIERTA DE PIERNA DER ROJO</t>
  </si>
  <si>
    <t>CUB. PIERNA DELANTERA IZQ GRIS</t>
  </si>
  <si>
    <t>LLANTA DEL / TRAS 3.50 -R10</t>
  </si>
  <si>
    <t>AMORTIGUADOR TRASERO CROMADO</t>
  </si>
  <si>
    <t>PLACA CONECTORA DE/NEGRO/.</t>
  </si>
  <si>
    <t>SEGURO DE VALVULA</t>
  </si>
  <si>
    <t>PANTALLA DE PARTICULAS FILTRO</t>
  </si>
  <si>
    <t>MICA REFLECTORA LATERAL</t>
  </si>
  <si>
    <t>MICA REFLECTORA TRASERA</t>
  </si>
  <si>
    <t>TAPABARRO INT TRASERA (LODERA)</t>
  </si>
  <si>
    <t>EJE GIRATORIO DE ARRANQUE DE P</t>
  </si>
  <si>
    <t>RODAJE BOLA RADIAL,6301</t>
  </si>
  <si>
    <t>CUBIERTA FRONTAL GUANTERA</t>
  </si>
  <si>
    <t>PLACA IZQUIERDA PORTA EQUIPAJE</t>
  </si>
  <si>
    <t>PLACA DERECHA PORTA EQUIPAJE</t>
  </si>
  <si>
    <t>PLACA CONECTORA DE CUB TRASERA</t>
  </si>
  <si>
    <t>CUBIERTA DERECHA PLATA</t>
  </si>
  <si>
    <t>CUBIERTA DE CABEZA DE CILINDRO</t>
  </si>
  <si>
    <t>COMPONENTE INTERNO DE EMBRAGUE</t>
  </si>
  <si>
    <t>INTERRUPTOR DE FRENO TRASERO</t>
  </si>
  <si>
    <t>PIN DE RUEDA TRASERA</t>
  </si>
  <si>
    <t>CABLE DE ESTRANGULADOR</t>
  </si>
  <si>
    <t>CUB TIMON DER/ROJO/.</t>
  </si>
  <si>
    <t>CUB TIMON IZQUI/ROJO/.</t>
  </si>
  <si>
    <t>TAPABARRO INTERNO TRASERO</t>
  </si>
  <si>
    <t>RESORTE DE FRICCION DEL ARRANQ</t>
  </si>
  <si>
    <t>CARCASA DEL FILTRO DE AIRE</t>
  </si>
  <si>
    <t>LLANTA DELANTERA 2.50/R17</t>
  </si>
  <si>
    <t>RAYO EXTERNO RUEDA TRAS</t>
  </si>
  <si>
    <t>RAYO INTERNO RUEDA TRAS</t>
  </si>
  <si>
    <t>TORNILLO BIRLO</t>
  </si>
  <si>
    <t>PIEZA DE AJUSTE DE CADENA</t>
  </si>
  <si>
    <t>BARRA DE POSAPIES</t>
  </si>
  <si>
    <t>RESORTE PARADOR LATERAL</t>
  </si>
  <si>
    <t>RESORTE PARADOR CENTRAL</t>
  </si>
  <si>
    <t>PALANCA DE FRENO DELANTERO</t>
  </si>
  <si>
    <t>SEGURO CIRCLIP</t>
  </si>
  <si>
    <t>RODAJE BOLA RADIAL,6302</t>
  </si>
  <si>
    <t>CONTRA PESO</t>
  </si>
  <si>
    <t>AMORTIGUADOR TRASERO AMARILLO</t>
  </si>
  <si>
    <t>MULTIPLE/PIPETA</t>
  </si>
  <si>
    <t>COMPUESTO DE LA BOTA</t>
  </si>
  <si>
    <t>TAPON DE GASOLINA</t>
  </si>
  <si>
    <t>ENGRANAJE PRINCIPAL DE TERCERA</t>
  </si>
  <si>
    <t>CUB TIMON DER/GRIS/.</t>
  </si>
  <si>
    <t>CUB TIMON IZQUI/GRIS/.</t>
  </si>
  <si>
    <t>JUEGO DE MANGUERA DE FRENO DIABOLO</t>
  </si>
  <si>
    <t>JUEGO DE MANGUERA DE FRENO</t>
  </si>
  <si>
    <t>SISTEMA COMPLETO DE FRENO DELA</t>
  </si>
  <si>
    <t>TORNILLO GUIA 6M*32</t>
  </si>
  <si>
    <t>TORNILLO GUIA 6M*60</t>
  </si>
  <si>
    <t>CABLE DE FRENO TRASERO</t>
  </si>
  <si>
    <t>HORQUILLA DELANTERA</t>
  </si>
  <si>
    <t>CUBIERTA DER NEGRO</t>
  </si>
  <si>
    <t>CUBIERTA TRASERA C/ROJO/.</t>
  </si>
  <si>
    <t>CONJUNTO DE FARO TRASERO</t>
  </si>
  <si>
    <t>CONJUNTO DE ENGRANE PRIMARIO D</t>
  </si>
  <si>
    <t>EJE SECUNDARIO DE TRANSMISION(</t>
  </si>
  <si>
    <t>EMPAQUETADURA CAJA TRANSMISION</t>
  </si>
  <si>
    <t>CUBIERTA DE BATERIA</t>
  </si>
  <si>
    <t>EMPAQUETADURA CUB IZQ CARTER</t>
  </si>
  <si>
    <t>CUBIERTA IZQUIERDA DE CARTER</t>
  </si>
  <si>
    <t>MEDIDOR DE VELOCIMETRO</t>
  </si>
  <si>
    <t>CONJUNTO DE CABEZA DE CILINDRO</t>
  </si>
  <si>
    <t>RAYO EXTERNO RUEDA DEL</t>
  </si>
  <si>
    <t>DISCO DE TRACCION</t>
  </si>
  <si>
    <t>GUARDA CADENA SUPERIOR</t>
  </si>
  <si>
    <t>CONJUNTO CAJA DE TRANSMISION</t>
  </si>
  <si>
    <t>RODAJE BOLA RADIAL,6004</t>
  </si>
  <si>
    <t>RODAJE BOLA RADIAL,6002</t>
  </si>
  <si>
    <t>EJE DE ENGRANAJE DE TRACCION</t>
  </si>
  <si>
    <t>RETEN DE ACEITE 20*32*6</t>
  </si>
  <si>
    <t>RODAJE BOLA RADIAL,6202</t>
  </si>
  <si>
    <t>RODAJE BOLA RADIAL,6203</t>
  </si>
  <si>
    <t>RODAJE BOLA RADIAL,6204</t>
  </si>
  <si>
    <t>RIN TRASERO/NEGRO/.</t>
  </si>
  <si>
    <t>PLACA PROTECTORA DE MOTOR</t>
  </si>
  <si>
    <t>EMPAQUETADURA CUB DER CARTER</t>
  </si>
  <si>
    <t>CUBIERTA IZQ DE HORQUILLA</t>
  </si>
  <si>
    <t>CUBIERTA DER DE HORQUILLA</t>
  </si>
  <si>
    <t>CUBIERTA TRASERA DER AMARILLO</t>
  </si>
  <si>
    <t>BASE DE VELOCIMETRO</t>
  </si>
  <si>
    <t>CUBIERTA DECORATIV/PLATA/.</t>
  </si>
  <si>
    <t>EMPAQUETADURA CENTRAL CARTER</t>
  </si>
  <si>
    <t>CUBIERTA DEL CUERPO IZQUIERDA</t>
  </si>
  <si>
    <t>CUBIERTA DE COLA PLATA</t>
  </si>
  <si>
    <t>PLATAFORMA POSAPIES</t>
  </si>
  <si>
    <t>RETEN DE ACEITE 19.8*30*5</t>
  </si>
  <si>
    <t>RETEN DE ACEITE 27*42*7</t>
  </si>
  <si>
    <t>REDUCCION DE MARCHA (54/13D)</t>
  </si>
  <si>
    <t>ENGRANE EMBRAGUE DE ARRANQUE</t>
  </si>
  <si>
    <t>BOMBA DE ACEITE</t>
  </si>
  <si>
    <t>CUBIERTA FRONTAL SUP GRIS</t>
  </si>
  <si>
    <t>CUBIERTA IZQ DE CARTER  TRAS</t>
  </si>
  <si>
    <t>CUBIERTA DEL CUERP/ROJO/.</t>
  </si>
  <si>
    <t>GUIA DE CADENA</t>
  </si>
  <si>
    <t>CERRADURA DE ASIENTO</t>
  </si>
  <si>
    <t>GANCHO PARA CASCO</t>
  </si>
  <si>
    <t>CUBIERTA DE CAJUELA (NEGRO)</t>
  </si>
  <si>
    <t>TAPA DE GUANTERA</t>
  </si>
  <si>
    <t>SOSTENEDOR DE TREN DE VALVULAS</t>
  </si>
  <si>
    <t>CONJUNTO FILTRO DE AIRE</t>
  </si>
  <si>
    <t>TORNILLO DE AJUSTE DE VALVULAS</t>
  </si>
  <si>
    <t>RETEN DE VALVULA</t>
  </si>
  <si>
    <t>RESORTE DE ARRANQUE DE PATADA</t>
  </si>
  <si>
    <t>PLATO EXTERNO EMBRAGUE DE ARRA</t>
  </si>
  <si>
    <t>CUBIERTA DEL VENTILADOR DE ENF</t>
  </si>
  <si>
    <t>BANDA DE EMBRAGUE</t>
  </si>
  <si>
    <t>CABLE DE ASIENTO</t>
  </si>
  <si>
    <t>CUBIERTA DE PIERNA DER GRIS</t>
  </si>
  <si>
    <t>CUBIERTA DE PIERNA IZQ GRIS</t>
  </si>
  <si>
    <t>ARO RUEDA DELANTERA PLATA</t>
  </si>
  <si>
    <t>AMORTIGUADOR DELANTERO IZQ</t>
  </si>
  <si>
    <t>AMORTIGUADOR DELANTERO DER</t>
  </si>
  <si>
    <t>ARO RUEDA TRASERA/ROJO/ALUMI</t>
  </si>
  <si>
    <t>CUBIERTA FRONTAL SUP ROJO</t>
  </si>
  <si>
    <t>CUBIERTA FRONTAL INF AMARILLA</t>
  </si>
  <si>
    <t>CUBIERTA MANDO FRONTAL NARA</t>
  </si>
  <si>
    <t>CUBIERTA LATERAL IZQ ROJA</t>
  </si>
  <si>
    <t>CUBIERTA LATERAL DERECHA ROJA</t>
  </si>
  <si>
    <t>ENGRANAJE PRINCIPAL DE SEGUNDA</t>
  </si>
  <si>
    <t>ENGRANAJE PRINCIPAL DE CUARTA</t>
  </si>
  <si>
    <t>ENGRANAJE PRINCIPAL DE QUINTA</t>
  </si>
  <si>
    <t>ENGRANE PRIMARIO DE TRACCION</t>
  </si>
  <si>
    <t>ENGRANAJE SECUNDARIO DE TRANSM</t>
  </si>
  <si>
    <t>ENGRANAJE SECUNDARIO DE SEGUND</t>
  </si>
  <si>
    <t>ENGRANAJE SECUNDARIO DE CUARTA</t>
  </si>
  <si>
    <t>ENGRANAJE SECUNDARIO DE QUINTA</t>
  </si>
  <si>
    <t>RODAJE RADIAL BOLA,6006</t>
  </si>
  <si>
    <t>RODAJE RADIAL BOLA,6204</t>
  </si>
  <si>
    <t>CUBIERTA FRONTAL INF NARANJA</t>
  </si>
  <si>
    <t>ASIENTO CONFORT AMARILLO</t>
  </si>
  <si>
    <t>AMORTIGUADOR DELANTERO</t>
  </si>
  <si>
    <t>COMPONENTE INTERNO TAPABARRO</t>
  </si>
  <si>
    <t>PROTECTOR DE CORRIENTE</t>
  </si>
  <si>
    <t>CUBIERTA MANDO FRONTAL AMAR</t>
  </si>
  <si>
    <t>CUBIERTA FRONT SUP AMARILLA</t>
  </si>
  <si>
    <t>CUBIERTA FRONT SUP NARANJA</t>
  </si>
  <si>
    <t>CUBIERTA IZQUIERDA NARANJA</t>
  </si>
  <si>
    <t>CUBIERTA DERECHA NARANJA</t>
  </si>
  <si>
    <t>CUBIERTA DER SUP AMARILLA</t>
  </si>
  <si>
    <t>CUBIERTA TRASERA IZQ NEGRO</t>
  </si>
  <si>
    <t>CUBIERTA TRASERA DER AZUL</t>
  </si>
  <si>
    <t>CUBIERTA TRASERA DER NEGRO</t>
  </si>
  <si>
    <t>CUBIERTA IZQUIERDA AMARILLA</t>
  </si>
  <si>
    <t>ENGRANE DE TRANSMISION DE FUER</t>
  </si>
  <si>
    <t>JUEGO DE RODAJES DE TELESCOPIO</t>
  </si>
  <si>
    <t>CUBIERTA DERECHA AMARILLA</t>
  </si>
  <si>
    <t>IMPULSOR ARRANQUE DE EMBRAGUE</t>
  </si>
  <si>
    <t>ESCAPE ROJO</t>
  </si>
  <si>
    <t>CUBIERTA DER AMARILLO</t>
  </si>
  <si>
    <t>SISTEMA COMPLETO DE GENERADOR</t>
  </si>
  <si>
    <t>BUJE DE EJE GIRATORIO 14*18*16</t>
  </si>
  <si>
    <t>PIN DE ADMISION DE CAMBIO DE A</t>
  </si>
  <si>
    <t>PESO DE TIMON</t>
  </si>
  <si>
    <t>ESCAPE AMARILLO</t>
  </si>
  <si>
    <t>BASE DE FARO DERECHO</t>
  </si>
  <si>
    <t>BASE DE FARO IZQUIERDO</t>
  </si>
  <si>
    <t>BOBINA DE ENCENDIDO</t>
  </si>
  <si>
    <t>CUBIERTA DE COLA IZQ AZUL</t>
  </si>
  <si>
    <t>CUBIERTA DE COLA DER AZUL</t>
  </si>
  <si>
    <t>TANQUE DE COMBUSTIBLE</t>
  </si>
  <si>
    <t>ABRAZADERA MANGUERA DE RESPIRA</t>
  </si>
  <si>
    <t>CUBIERTA PROTECTORA INFERIOR</t>
  </si>
  <si>
    <t>CUBIERTA PROTECTORA SUPERIOR</t>
  </si>
  <si>
    <t>PARRILLA/PLATA/.</t>
  </si>
  <si>
    <t>EJE PRIMARIO DE TRANSMISION (1</t>
  </si>
  <si>
    <t>CUBIERTA MEDIA/GRIS/.</t>
  </si>
  <si>
    <t>RETEN DE RESORTE DE VAL SUP</t>
  </si>
  <si>
    <t>RESORTE DE EMBRAGUE</t>
  </si>
  <si>
    <t>COMPONENTE DE CARTER DERECHO</t>
  </si>
  <si>
    <t>BUJE MANZANA DEL RIN DELANTERO</t>
  </si>
  <si>
    <t>KIT DE CERRADURAS</t>
  </si>
  <si>
    <t>EMPAQUETADURA DE MULTIPLE</t>
  </si>
  <si>
    <t>PIN DE MARTILLO DE ESCAPE</t>
  </si>
  <si>
    <t>O-RING,27*2.0</t>
  </si>
  <si>
    <t>PIN DE MARTILLO DE ADMISION</t>
  </si>
  <si>
    <t>RESORTE EXTERNO DE VALVULA</t>
  </si>
  <si>
    <t>RESORTE INTERNO DE VALVULA</t>
  </si>
  <si>
    <t>EMPAQUETADURA TENSOR DE CADENA</t>
  </si>
  <si>
    <t>ENGRANAJE IMPULSOR BOMBA DE AC</t>
  </si>
  <si>
    <t>TAPABARRO DEL ROJA</t>
  </si>
  <si>
    <t>CUBIERTA FRONTAL INFERIOR ROJO</t>
  </si>
  <si>
    <t>BATERIA YUASA</t>
  </si>
  <si>
    <t>PLACA DE VENTILACION IZQUIERDA</t>
  </si>
  <si>
    <t>PLACA DE VENTILACION DERECHA</t>
  </si>
  <si>
    <t>CUBIERTA TRASERA NARANJA</t>
  </si>
  <si>
    <t>AJUSTADOR DE CADENA</t>
  </si>
  <si>
    <t>PANEL DE FRENO TRASERO GRIS</t>
  </si>
  <si>
    <t>KIT DE CERRADURA</t>
  </si>
  <si>
    <t>CUB. DECORATIVA DER DE CARTER</t>
  </si>
  <si>
    <t>EMPAQUETADUR PROTECTOR CUB INF</t>
  </si>
  <si>
    <t>RAYO INTERNO RUEDA DEL</t>
  </si>
  <si>
    <t>CUBIERTA LATERAL IZQ AZUL</t>
  </si>
  <si>
    <t>CUBIERTA LATERAL DERECHA AZUL</t>
  </si>
  <si>
    <t>CUBIERTA TRASERA AZUL</t>
  </si>
  <si>
    <t>IMPULSOR LEVANTADOR DE EMBRAG</t>
  </si>
  <si>
    <t>BASE DE POSAPIES IZQUIERDO</t>
  </si>
  <si>
    <t>BASE DE POSAPIES DERECHO</t>
  </si>
  <si>
    <t>COMPONENTE IZQUIERDO DE CARTER</t>
  </si>
  <si>
    <t>BASE INF MANUBRIO Y DIRECCION</t>
  </si>
  <si>
    <t>IMPULSOR DE BALANCIN</t>
  </si>
  <si>
    <t>RODAMIENTO DEL TENSIONADOR DE</t>
  </si>
  <si>
    <t>RESORTE TENSIONADOR DE CADENA</t>
  </si>
  <si>
    <t>VARILLA IMPULSORA DE BALANCIN</t>
  </si>
  <si>
    <t>RODAMIENTO GUIA DE CADENA</t>
  </si>
  <si>
    <t>ENGRANAJE GUIA DE CADENA</t>
  </si>
  <si>
    <t>CUBIERTA DE COLA IZQ ROJA</t>
  </si>
  <si>
    <t>CUBIERTA DERECHA DE CARTER</t>
  </si>
  <si>
    <t>RESORTE DE ACCIONADOR DE EMBRA</t>
  </si>
  <si>
    <t>CAMARA SEPARADORA DE EMBRAGUE</t>
  </si>
  <si>
    <t>CUBIERTA IZQ SUP AMARILLA</t>
  </si>
  <si>
    <t>CUBIERTA DECORATIVA DELANTERA</t>
  </si>
  <si>
    <t>CUBIERTA MEDIA/ROJO/.</t>
  </si>
  <si>
    <t>ESCAPE AZUL</t>
  </si>
  <si>
    <t>CUBIERTA DER SUP NARANJA</t>
  </si>
  <si>
    <t>CUBIERTA IZQ SUP NARANJA</t>
  </si>
  <si>
    <t>ASIENTO CONFORT NARANJA</t>
  </si>
  <si>
    <t>AMORTIGUADOR TRASERO</t>
  </si>
  <si>
    <t>AMORTIGUADOR TRASERO ROJO</t>
  </si>
  <si>
    <t>AMORTIGUADOR TRASERO AZUL</t>
  </si>
  <si>
    <t>TAPA TANQUE DE GASOLINA</t>
  </si>
  <si>
    <t>FILTRO DE ACEITE</t>
  </si>
  <si>
    <t>CUBIERTA TRASERA IZQUIERDA DE</t>
  </si>
  <si>
    <t>PARRILLA</t>
  </si>
  <si>
    <t>CUBIERTA FRONTAL INFERIOR AZUL</t>
  </si>
  <si>
    <t>JUEGO DE ABRAZADERAS</t>
  </si>
  <si>
    <t>TIRA DE GOMA DE MOFLE</t>
  </si>
  <si>
    <t>PARILLA DE CARGA COMBINADA</t>
  </si>
  <si>
    <t>CUBIERTA MANDO FRONTAL ROJA</t>
  </si>
  <si>
    <t>PARABRISAS</t>
  </si>
  <si>
    <t>PLACA DECORATIVA</t>
  </si>
  <si>
    <t>EJE DEL PARADOR CENTRAL</t>
  </si>
  <si>
    <t>POTENCIADOR FINAL</t>
  </si>
  <si>
    <t>TAPON DE INSPECCION</t>
  </si>
  <si>
    <t>RIN DELANTERO</t>
  </si>
  <si>
    <t>RETEN DE RESORTE EXTERNO DE VA</t>
  </si>
  <si>
    <t>RETEN DE RESORTE INTERNO DE VA</t>
  </si>
  <si>
    <t>VOLANTE</t>
  </si>
  <si>
    <t>TORNILLO DE DRENADO</t>
  </si>
  <si>
    <t>CAMARA DE AIRE RUEDA DEL R17</t>
  </si>
  <si>
    <t>O-RING,30.8*3</t>
  </si>
  <si>
    <t>RESORTE DE PANTALLA DEL FILTRO</t>
  </si>
  <si>
    <t>PORTA OBJETOS</t>
  </si>
  <si>
    <t>ACTUADOR DE FRENO TRASERO</t>
  </si>
  <si>
    <t>RESORTE DE PEDAL DE FRENO</t>
  </si>
  <si>
    <t>BLOQUEADOR DE TELESCOPIO</t>
  </si>
  <si>
    <t>VARILLA DE FRENO TRASERO</t>
  </si>
  <si>
    <t>ACCIONADOR DE FRENO</t>
  </si>
  <si>
    <t>CARRERA DE COPA SUPERIOR</t>
  </si>
  <si>
    <t>CARRERA DE COPA INFERIOR</t>
  </si>
  <si>
    <t>ASIENTO ROJO Y PLATA</t>
  </si>
  <si>
    <t>CUBIERTA CILINDRO ROJO</t>
  </si>
  <si>
    <t>CUBIERTA DE COLA DER ROJA</t>
  </si>
  <si>
    <t>CUBIERTA TRASERA ROJO</t>
  </si>
  <si>
    <t>PLACA CONECTORA TRASERA ROJA</t>
  </si>
  <si>
    <t>TAPABARRO INTERNO DEL ROJO</t>
  </si>
  <si>
    <t>TAMBOR DE CAJA DE CAMBIOS</t>
  </si>
  <si>
    <t>BRAZO HORQUILLA DERECHA</t>
  </si>
  <si>
    <t>BRAZO HORQUILLA IZQUIERDA</t>
  </si>
  <si>
    <t>INDICADOR DE CAMBIOS</t>
  </si>
  <si>
    <t>FOCO DE LUZ FARO 12V/18W/18W</t>
  </si>
  <si>
    <t>CUBIERTA DE MASTER AZUL</t>
  </si>
  <si>
    <t>TAPABARRO INTERNO DEL AZUL</t>
  </si>
  <si>
    <t>EJE RUEDA DELANTERA 12M*245</t>
  </si>
  <si>
    <t>FOCO INDICADOR DE GIRO 12V/1.7</t>
  </si>
  <si>
    <t>PLACA CONECTORA TRASERA AZUL</t>
  </si>
  <si>
    <t>EJE GIRATORIO DE ARRANQUE</t>
  </si>
  <si>
    <t>PLACA CONECTORA DE/AZUL/.</t>
  </si>
  <si>
    <t>MANGUERA DE COMBUSTIBLE</t>
  </si>
  <si>
    <t>AJUSTADOR DE CADENA DERECHO</t>
  </si>
  <si>
    <t>AJUSTADOR DE CADENA IZQUIERDO</t>
  </si>
  <si>
    <t>EJE PRIMARIO DE TRANSMISION</t>
  </si>
  <si>
    <t>EJE SECUNDARIO DE TRANSMISION</t>
  </si>
  <si>
    <t>RODAJE RADIAL BOLA,NK152312</t>
  </si>
  <si>
    <t>ASIENTO DOBLE AMARILLO NEGRO</t>
  </si>
  <si>
    <t>CONJUNTO DE DISCOS DE CLUTCH</t>
  </si>
  <si>
    <t>PLACA CONECTORA DE AMORTIGUADO</t>
  </si>
  <si>
    <t>TAPON DE INSPECCION CADENA</t>
  </si>
  <si>
    <t>RIN ALUMINIO DEL</t>
  </si>
  <si>
    <t>CUBIERTA DEL CUERP/GRIS/.</t>
  </si>
  <si>
    <t>CUBIERTA LATERAL DER GRIS</t>
  </si>
  <si>
    <t>ENGRANE DE TRACCION</t>
  </si>
  <si>
    <t>PARADOR</t>
  </si>
  <si>
    <t>PLACA SUJETADORA DE ENGRANE DE</t>
  </si>
  <si>
    <t>TORNILLO EJE DE MANIJAS</t>
  </si>
  <si>
    <t>O-RING 3*33.5</t>
  </si>
  <si>
    <t>SUJETADOR DE ASIENTO</t>
  </si>
  <si>
    <t>EMPAQUETADURA CUERPO BOMBA AC</t>
  </si>
  <si>
    <t>GANCHO RESORTE DEL PARADOR</t>
  </si>
  <si>
    <t>GUIA DE CADENA DE ARRANQUE</t>
  </si>
  <si>
    <t>PROTECTOR DE CADENA DE ARRANQU</t>
  </si>
  <si>
    <t>SET DE BALEROS</t>
  </si>
  <si>
    <t>SISTEMA DE FRENO DEL ABS</t>
  </si>
  <si>
    <t>O-RING,13.8*2.5</t>
  </si>
  <si>
    <t>RETEN DE ACEITE 17*29*5</t>
  </si>
  <si>
    <t>RESORTE DEL INTERRUPTOR DE FRE</t>
  </si>
  <si>
    <t>BLOQUE REDUCTOR DE VIBRACION A</t>
  </si>
  <si>
    <t>BLOQUE REDUCTOR DE VIBRACION B</t>
  </si>
  <si>
    <t>EMPAQUETADU CUB LAT CABEZA DER</t>
  </si>
  <si>
    <t>EMPAQUETADURA CUB LAT CABEZA</t>
  </si>
  <si>
    <t>TAPON A</t>
  </si>
  <si>
    <t>RESORTE DEL PIN DE ADMISION DE</t>
  </si>
  <si>
    <t>PLACA SUJETADORA DE ENGRANE</t>
  </si>
  <si>
    <t>CADENA DE ARRANQUE</t>
  </si>
  <si>
    <t>RETEN DE ACEITE 30*42*4.5</t>
  </si>
  <si>
    <t>ROTOR (VOLANTE)</t>
  </si>
  <si>
    <t>CUBIERTA LATERAL DER ROJO</t>
  </si>
  <si>
    <t>EMPAQUETADURA DEL MULTIPLE</t>
  </si>
  <si>
    <t>O-RING,107*2</t>
  </si>
  <si>
    <t>RESORTE DE RETORNO DE ARRANQUE</t>
  </si>
  <si>
    <t>BUJE DEL EJE TRASERO</t>
  </si>
  <si>
    <t>CRISTAL DE FARO</t>
  </si>
  <si>
    <t>LENTE DE VELOCIMETRO</t>
  </si>
  <si>
    <t>VISOR DE FARO</t>
  </si>
  <si>
    <t>CHICOTE DE TACOMETRO</t>
  </si>
  <si>
    <t>DIRECCIONAL TRAS IZQ</t>
  </si>
  <si>
    <t>TORNILLO "A" CILINDRO (BIRLO)</t>
  </si>
  <si>
    <t>TORNILLO "B" CILINDRO (BIRLO)</t>
  </si>
  <si>
    <t>CONJ POSAPIES FT 08</t>
  </si>
  <si>
    <t>MICA DIRECCIONAL DERECHA</t>
  </si>
  <si>
    <t>MICA DIRECCIONAL IZQUIERDA</t>
  </si>
  <si>
    <t>O-RING,18*3.5</t>
  </si>
  <si>
    <t>PANTALLA PARTICULAS FILTRO AC</t>
  </si>
  <si>
    <t>TAPON DEL AJUSTE DE ELEVADORES</t>
  </si>
  <si>
    <t>DIRECC. DEL. IZQ. MOD.ANTERIOR</t>
  </si>
  <si>
    <t>TUERCA HEXAGONAL</t>
  </si>
  <si>
    <t>RETEN DE ACEITE</t>
  </si>
  <si>
    <t>O-RING 18*3*3.5</t>
  </si>
  <si>
    <t>CRISTAL DIRECCIONAL</t>
  </si>
  <si>
    <t>DISCO DE FRENO ABS</t>
  </si>
  <si>
    <t>BUJE DE HORQUILLA TRASERA</t>
  </si>
  <si>
    <t>EJE DE LA RUEDA DELANTERA</t>
  </si>
  <si>
    <t>PIN DE MARTILLO</t>
  </si>
  <si>
    <t>PIÑON DE ARRANQUE DE PATADA</t>
  </si>
  <si>
    <t>INTERRUPTOR DE FRENO DERECHO</t>
  </si>
  <si>
    <t>TORNILLO PLANO 6M * 16</t>
  </si>
  <si>
    <t>O-RING,18*3.55</t>
  </si>
  <si>
    <t>GUARDA CADENA</t>
  </si>
  <si>
    <t>RETROVISOR IZQUIERDO VINO</t>
  </si>
  <si>
    <t>DIRECCIONAL DEL DER</t>
  </si>
  <si>
    <t>DIRECCIONAL TRAS DER</t>
  </si>
  <si>
    <t>ARO DE ALUMINIO TRASERO</t>
  </si>
  <si>
    <t>TUERCA DE DISCO</t>
  </si>
  <si>
    <t>CONJUNTO DE BOMBA DE ACEITE</t>
  </si>
  <si>
    <t>RECTIFICADOR CONJUNTO</t>
  </si>
  <si>
    <t>CUBIERTA DEL DER ROJO Y NEGRO</t>
  </si>
  <si>
    <t>CARBURADOR</t>
  </si>
  <si>
    <t>GOMA POSAPIES</t>
  </si>
  <si>
    <t>BUJE DE LA RUEDA TRASERA</t>
  </si>
  <si>
    <t>ARO DEL RIN RUEDA TRASERA</t>
  </si>
  <si>
    <t>BASE DE BATERIA</t>
  </si>
  <si>
    <t>EMPAQUE DE CENTRAL DE CARTER</t>
  </si>
  <si>
    <t>GUARDA CADENA INFERIOR</t>
  </si>
  <si>
    <t>VENTILADOR</t>
  </si>
  <si>
    <t>ESPACIADOR INTERNO EJE TRASERO</t>
  </si>
  <si>
    <t>RIN RUEDA TRASERA/ROJO/ALUMI</t>
  </si>
  <si>
    <t>BASE POSAPIES DERECHO</t>
  </si>
  <si>
    <t>BASE POSAPIES IZQUIERDO</t>
  </si>
  <si>
    <t>CUBIERTAS DE TANQUE IZQU AMAR</t>
  </si>
  <si>
    <t>CALAVERA</t>
  </si>
  <si>
    <t>EJE DE REDUCCION DE MARCHA</t>
  </si>
  <si>
    <t>ENGRANAJE CADENA CAMARA</t>
  </si>
  <si>
    <t>RUTEADOR DE CABLE</t>
  </si>
  <si>
    <t>DEFENSA TACONERA</t>
  </si>
  <si>
    <t>AGARRADERA COPILOTO</t>
  </si>
  <si>
    <t>ENGRANAJE DE TRANSMISION BAJA</t>
  </si>
  <si>
    <t>HORQUILLA DE CAMBIOS</t>
  </si>
  <si>
    <t>RETEN DEL TAMBOR DE CAMBIOS</t>
  </si>
  <si>
    <t>SUJETADOR DE PUÑO ACELERADOR</t>
  </si>
  <si>
    <t>DIRECCIONAL IZQ DELANTERA</t>
  </si>
  <si>
    <t>PLACA CONECTORA DE MOTOR</t>
  </si>
  <si>
    <t>BATERIA</t>
  </si>
  <si>
    <t>FOCO VELOCIMETRO 12V 3W</t>
  </si>
  <si>
    <t>PALANCA DE ESTRANGULADOR</t>
  </si>
  <si>
    <t>EMPAQUETADURA PROTECT CUB SUP</t>
  </si>
  <si>
    <t>TAPON PLASTICO</t>
  </si>
  <si>
    <t>CALCOMANIA LATERAL</t>
  </si>
  <si>
    <t>SEGURO CIRCLIP EXTERNO 17M</t>
  </si>
  <si>
    <t>TORNILLO FIJACION PARADOR LATE</t>
  </si>
  <si>
    <t>BASE/TOPE PARADOR PRINCIPAL</t>
  </si>
  <si>
    <t>CARCASA DE FARO</t>
  </si>
  <si>
    <t>ASIENTO AZUL Y PLATA</t>
  </si>
  <si>
    <t>ARO DEL RIN RUEDA DELANTERA</t>
  </si>
  <si>
    <t>TANQUE COMBUSTIBLE GRIS</t>
  </si>
  <si>
    <t>CONJUNTO DE FARO.</t>
  </si>
  <si>
    <t>ASIENTO NEGRO CON LOGO AZUL</t>
  </si>
  <si>
    <t>CUBIERTA DELANTERA IZQ. ROJO Y NEGRO</t>
  </si>
  <si>
    <t>RETROVISOR IZQUIERDO ROJO</t>
  </si>
  <si>
    <t>CUBIERTA DELANTERA DERECHA VERDE Y NEGRO</t>
  </si>
  <si>
    <t>RETROVISOR IZQUIERDO VERDE</t>
  </si>
  <si>
    <t>SEGURO DE PASADOR DE PISTON</t>
  </si>
  <si>
    <t>CUBIERTAS DE TANQUE DER AZUL</t>
  </si>
  <si>
    <t>CUBIERTAS DE TANQUE IZQU AZUL</t>
  </si>
  <si>
    <t>EJE GIRATORIO-ARRANQUE PATADA</t>
  </si>
  <si>
    <t>CUBIERTA FILTRO DE AIRE</t>
  </si>
  <si>
    <t>CONJUNTO POTENCIADOR FINAL</t>
  </si>
  <si>
    <t>PIN DE BIELA EN CIGÜEÑAL</t>
  </si>
  <si>
    <t>RAYO EXTERNO RUEDA</t>
  </si>
  <si>
    <t>RAYO INTERNO RUEDA</t>
  </si>
  <si>
    <t>RIN RUEDA TRASERA/PLATA/RAYO</t>
  </si>
  <si>
    <t>RODAJE RADIAL BOLA,6201</t>
  </si>
  <si>
    <t>RODAJE RADIAL DE BOLA,6203</t>
  </si>
  <si>
    <t>BOTA INFERIOR DERECHA</t>
  </si>
  <si>
    <t>BOTA INFERIOR IZQUIERDA</t>
  </si>
  <si>
    <t>FOCO VELOCIMETRO 12V/1.7W</t>
  </si>
  <si>
    <t>PANEL DE FRENO TRASERO</t>
  </si>
  <si>
    <t>TUBO DE AMORTIGUADOR DELANTERO</t>
  </si>
  <si>
    <t>MANGUERA DE FRENO TRASERO</t>
  </si>
  <si>
    <t>EJE RUEDA DELANTERA 12M*242</t>
  </si>
  <si>
    <t>SUJETADOR DE TIMON</t>
  </si>
  <si>
    <t>EMPAQUE CABEZA DE CILINDRO</t>
  </si>
  <si>
    <t>JUEGO DE ANILLOS</t>
  </si>
  <si>
    <t>RETROVISOR DERECHO AMARILLO</t>
  </si>
  <si>
    <t>RETROVISOR IZQUIERDO AMARILLO</t>
  </si>
  <si>
    <t>EJE FIJADOR DE TENSOR</t>
  </si>
  <si>
    <t>SUJETADOR</t>
  </si>
  <si>
    <t>CARCASA DE BATERIA</t>
  </si>
  <si>
    <t>RESORTE DEL ACCIONADOR DE CAMB</t>
  </si>
  <si>
    <t>ENGRANE IMPULSOR DE ARRANQUE</t>
  </si>
  <si>
    <t>MANGUERA CONEXON DEL FILTRO</t>
  </si>
  <si>
    <t>RETEN DE HORQUILLA</t>
  </si>
  <si>
    <t>RESTRICCION DE MOVIMIENTO DE H</t>
  </si>
  <si>
    <t>MOTOR DE ARRANQUE</t>
  </si>
  <si>
    <t>BRAZO TENSOR DE CADENA</t>
  </si>
  <si>
    <t>PLACA DE COLOCACION DE ESCAPES</t>
  </si>
  <si>
    <t>CUBIERTA DE CAJUELA</t>
  </si>
  <si>
    <t>GENERADOR</t>
  </si>
  <si>
    <t>ACTUADOR DE FRENO</t>
  </si>
  <si>
    <t>CALAVERA TRASERA</t>
  </si>
  <si>
    <t>BASE DEFENSA HORQUILLA DEL</t>
  </si>
  <si>
    <t>CONJUNTO PEDALES Y POSPIE IZQ</t>
  </si>
  <si>
    <t>UNIDAD MEDIDORA DE TACOMETRO</t>
  </si>
  <si>
    <t>COMPONENTE DE CARTER IZQUIERDO</t>
  </si>
  <si>
    <t>EMPAQUETADURA FILTRO DE ACEITE</t>
  </si>
  <si>
    <t>JUEGO DE CERRADURA</t>
  </si>
  <si>
    <t>CUBIERTA IZQ DE CABEZA CILINDR</t>
  </si>
  <si>
    <t>PLACA DER FIJACION TAPABARRO</t>
  </si>
  <si>
    <t>PLACA IZQ FIJACION TAPABARRO</t>
  </si>
  <si>
    <t>RETROVISOR DERECHO ROJO</t>
  </si>
  <si>
    <t>PLACA SUJETADORA DE TAMBOR DE</t>
  </si>
  <si>
    <t>BASE CUBIERTA DELANTERA</t>
  </si>
  <si>
    <t>PASADOR GUIA 10*20</t>
  </si>
  <si>
    <t>TANQUE DE COMBUSTIBLE  ROJO</t>
  </si>
  <si>
    <t>COMPONENTE MOBIL DEL DISCO DE</t>
  </si>
  <si>
    <t>ASIENTO</t>
  </si>
  <si>
    <t>PLACA DE RETORNO DE ARRANQUE</t>
  </si>
  <si>
    <t>ASIENTO DE RESORTE EXTERNO DE</t>
  </si>
  <si>
    <t>RETROVISOR DERECHO VERDE</t>
  </si>
  <si>
    <t>BASE CALABERA TRASERA</t>
  </si>
  <si>
    <t>O-RING 9*1.6</t>
  </si>
  <si>
    <t>CUBIERTA CALAVERA</t>
  </si>
  <si>
    <t>PANTALLA DIFUSORA DE LUZ</t>
  </si>
  <si>
    <t>ABRAZADERA MULTIPLE</t>
  </si>
  <si>
    <t>PLACA CON NOMBRE EN CUADRO</t>
  </si>
  <si>
    <t>RESORTE DE CHICOTE DE FRENO</t>
  </si>
  <si>
    <t>FOCO FARO</t>
  </si>
  <si>
    <t>PIEZAS INCRUSTABLES</t>
  </si>
  <si>
    <t>BUJE DEL EJE DEL DISCO DE TRAC</t>
  </si>
  <si>
    <t>ELEVADOR DE PLACA</t>
  </si>
  <si>
    <t>CAJA DE VELOCIMETRO GRIS</t>
  </si>
  <si>
    <t>AMORTIGUADOR DELANTERO IZQUIERDO</t>
  </si>
  <si>
    <t>CONJUNTO PEDALES Y POSPIE DER</t>
  </si>
  <si>
    <t>CUBIERTA CABEZA DE CILINDRO</t>
  </si>
  <si>
    <t>CUBIERTA IZQUIERDA ROJA</t>
  </si>
  <si>
    <t>CUBIERTA DERECHA</t>
  </si>
  <si>
    <t>CUBIERTA DER ROJA</t>
  </si>
  <si>
    <t>CUBIERTA IZQ</t>
  </si>
  <si>
    <t>MANUBRIO CROMADO</t>
  </si>
  <si>
    <t>PEDAL DE ARRANQUE</t>
  </si>
  <si>
    <t>HUESO DE CADENA</t>
  </si>
  <si>
    <t>RESORTE INTERRUPTOR DE FRENO</t>
  </si>
  <si>
    <t>RETROVISOR DERECHO AZUL</t>
  </si>
  <si>
    <t>RETROVISOR DERECHO VINO</t>
  </si>
  <si>
    <t>RETROVISOR IZQUIERDO AZUL</t>
  </si>
  <si>
    <t>POSICIONADOR FIJADOR DE TREN D</t>
  </si>
  <si>
    <t>CADENA 428H-150L</t>
  </si>
  <si>
    <t>RODAJE 6302ZZE</t>
  </si>
  <si>
    <t>CUBIERTA DE CALAVER NEGRO</t>
  </si>
  <si>
    <t>CARTER IZQUIERDO NEGRO</t>
  </si>
  <si>
    <t>TAPON DE INSPECCION NEGRO</t>
  </si>
  <si>
    <t>SOPORTE DE MOTOR</t>
  </si>
  <si>
    <t>BARRA POSAPIES FT 08</t>
  </si>
  <si>
    <t>TORNILLO TAPON DE DRENADO</t>
  </si>
  <si>
    <t>SET ANILLOS</t>
  </si>
  <si>
    <t>CUBIERTA DER</t>
  </si>
  <si>
    <t>CUBIERTA DERECHA ROJA</t>
  </si>
  <si>
    <t>LAPABARRO DEL. PIEZA TRASERA</t>
  </si>
  <si>
    <t>COVERTOR LATERAL IZQ/DER ROJO</t>
  </si>
  <si>
    <t>BASE DE MANUBRIO/HORQUILLA</t>
  </si>
  <si>
    <t>CUBIERTA DEL DER VERDE Y NEGRO</t>
  </si>
  <si>
    <t>CONJUNTO DE FARO FT 08</t>
  </si>
  <si>
    <t>CUBIERTA DE COLA/ROJO/.</t>
  </si>
  <si>
    <t>LAPABARRO INT TRASERA (LODERA)</t>
  </si>
  <si>
    <t>PUÑO DE GOMA DERCHO</t>
  </si>
  <si>
    <t>BUJE 12*16*12</t>
  </si>
  <si>
    <t>AMORTIGUADOR DEL IZQUIERDO</t>
  </si>
  <si>
    <t>BALATAS DEL</t>
  </si>
  <si>
    <t>BALERO RADIAL BOLA,6001</t>
  </si>
  <si>
    <t>ROLDANA DE PRESION,20*37*26(D1</t>
  </si>
  <si>
    <t>VARILLA SEPARADORA</t>
  </si>
  <si>
    <t>JUEGO DE LLAVES</t>
  </si>
  <si>
    <t>MICA PARABRISAS DER</t>
  </si>
  <si>
    <t>ENGRANE DE POTENCIA FINAL</t>
  </si>
  <si>
    <t>COJIN DE CODERAS</t>
  </si>
  <si>
    <t>VIDRIO CENTRAL TEMPLADO</t>
  </si>
  <si>
    <t>AMORTIGUADOR 115 (TRAS)</t>
  </si>
  <si>
    <t>RETROVISOR DERECHO</t>
  </si>
  <si>
    <t>RETROVISOR IZQUIERDO</t>
  </si>
  <si>
    <t>JUNTA DE CILINDRO</t>
  </si>
  <si>
    <t>PASADOR DE PISTON</t>
  </si>
  <si>
    <t>TOLDO DE TECHO ROJO</t>
  </si>
  <si>
    <t>CUBIERTA DEL IZQ. ROJO Y NEGRO</t>
  </si>
  <si>
    <t>DIRECCIONAL DEL IZQUIERDA</t>
  </si>
  <si>
    <t>DIRECCIONAL DELANTERA DERECHA</t>
  </si>
  <si>
    <t>CHICOTE DE ACELERADOR</t>
  </si>
  <si>
    <t>CUBIERTA PLASTICA</t>
  </si>
  <si>
    <t>CUENTA KILOMETROS</t>
  </si>
  <si>
    <t>BANDA DE TRACCIÓN</t>
  </si>
  <si>
    <t>RESORTE DE PANTALLA DE PARTICU</t>
  </si>
  <si>
    <t>SALPICADERA TRAS ROJO</t>
  </si>
  <si>
    <t>MANUBRIO</t>
  </si>
  <si>
    <t>EMPAQUE CUBIERTA DERECHA DE CA</t>
  </si>
  <si>
    <t>EMPAQUE CUBIERTA IZQUIERDA DE</t>
  </si>
  <si>
    <t>EMPAQUE DE CABEZA DE CILINDRO</t>
  </si>
  <si>
    <t>EMPAQUE DE CARTER</t>
  </si>
  <si>
    <t>ENGRANE DE ARRANQUE</t>
  </si>
  <si>
    <t>LODERA</t>
  </si>
  <si>
    <t>CUBIERTA DECORATIVA IZQUIERDA</t>
  </si>
  <si>
    <t>SELLO DE ACEITE,65*145*7</t>
  </si>
  <si>
    <t>COD MATERIAL</t>
  </si>
  <si>
    <t>PRODUCTO</t>
  </si>
  <si>
    <t>FAMILIA</t>
  </si>
  <si>
    <t>FECHA DE CONTEO INVENTARIO</t>
  </si>
  <si>
    <t>CANTIDAD SEGÚN SISTEMA</t>
  </si>
  <si>
    <t>CANTIDAD SEGÚN CONTEO</t>
  </si>
  <si>
    <t>RESULTADO ERI</t>
  </si>
  <si>
    <t>TIPO DE DIFERENCIA</t>
  </si>
  <si>
    <t>DIFERENCIA</t>
  </si>
  <si>
    <t>ALMACEN</t>
  </si>
  <si>
    <t>FECHA PICKING</t>
  </si>
  <si>
    <t>NRO ITEMS</t>
  </si>
  <si>
    <t>HORA INICIO PICKING</t>
  </si>
  <si>
    <t>HORA FIN PICKING</t>
  </si>
  <si>
    <t>TIEMPO (MINUTOS)</t>
  </si>
  <si>
    <t>COLABORADOR</t>
  </si>
  <si>
    <t>RICARDO LEON</t>
  </si>
  <si>
    <t>PETER VILLEGAS</t>
  </si>
  <si>
    <t>JUAN ARBOLEDA</t>
  </si>
  <si>
    <t>LUISA HERRERA</t>
  </si>
  <si>
    <t>MARIA SOL GALARZA</t>
  </si>
  <si>
    <t>RENE RIVAS</t>
  </si>
  <si>
    <t>FERNANDO ORTIZ</t>
  </si>
  <si>
    <t>JUAN PEREZ</t>
  </si>
  <si>
    <t>PATRICIO SOSA</t>
  </si>
  <si>
    <t>ROCIO LARREA</t>
  </si>
  <si>
    <t>CATALINA GUERRA</t>
  </si>
  <si>
    <t>ANA LLERENA</t>
  </si>
  <si>
    <t>MARISOL RESTREPO</t>
  </si>
  <si>
    <t>MARIO GUERRON</t>
  </si>
  <si>
    <t>JUAN CARLOS SALAS</t>
  </si>
  <si>
    <t>DOLORES RIBADENEIRA</t>
  </si>
  <si>
    <t>SI</t>
  </si>
  <si>
    <t>NO</t>
  </si>
  <si>
    <t>CON ERROR? SI / NO</t>
  </si>
  <si>
    <t>UBICACIÓN</t>
  </si>
  <si>
    <t>ALMACÉN</t>
  </si>
  <si>
    <t>CAPACIDAD DEL RACK EN M3</t>
  </si>
  <si>
    <t>ESPACIO EN M3 OCUPADO</t>
  </si>
  <si>
    <t>% UTILIZACION</t>
  </si>
  <si>
    <t>ERI %</t>
  </si>
  <si>
    <t>CUADRADO</t>
  </si>
  <si>
    <t>FALTANTE</t>
  </si>
  <si>
    <t>SOBRANTE</t>
  </si>
  <si>
    <t>ALMACEN 1</t>
  </si>
  <si>
    <t>ALMACEN 10</t>
  </si>
  <si>
    <t>ALMACEN 2</t>
  </si>
  <si>
    <t>ALMACEN 3</t>
  </si>
  <si>
    <t>ALMACEN 4</t>
  </si>
  <si>
    <t>ALMACEN 5</t>
  </si>
  <si>
    <t>ALMACEN 6</t>
  </si>
  <si>
    <t>ALMACEN 7</t>
  </si>
  <si>
    <t>ALMACEN 8</t>
  </si>
  <si>
    <t>ALMACEN 9</t>
  </si>
  <si>
    <t>RESPONSABLE DE ALMACEN</t>
  </si>
  <si>
    <t>Cuenta de CON ERROR? SI / NO</t>
  </si>
  <si>
    <t>Promedio de TIEMPO (MINUTOS)</t>
  </si>
  <si>
    <t>CAPACIDAD TOTAL</t>
  </si>
  <si>
    <t>ESPACIO OCUPADO TOTAL</t>
  </si>
  <si>
    <t>% UTILIZACIÓN</t>
  </si>
  <si>
    <t>132-119-158-133</t>
  </si>
  <si>
    <t>170-160-168-178</t>
  </si>
  <si>
    <t>137-128-151-164</t>
  </si>
  <si>
    <t>159-121-127-159</t>
  </si>
  <si>
    <t>143-143-155-121</t>
  </si>
  <si>
    <t>170-197-107-153</t>
  </si>
  <si>
    <t>166-118-134-162</t>
  </si>
  <si>
    <t>129-126-123-127</t>
  </si>
  <si>
    <t>132-179-145-111</t>
  </si>
  <si>
    <t>155-149-139-190</t>
  </si>
  <si>
    <t>106-100-154-124</t>
  </si>
  <si>
    <t>195-104-168-173</t>
  </si>
  <si>
    <t>131-122-147-136</t>
  </si>
  <si>
    <t>154-115-180-152</t>
  </si>
  <si>
    <t>160-100-164-133</t>
  </si>
  <si>
    <t>183-177-122-111</t>
  </si>
  <si>
    <t>179-167-138-192</t>
  </si>
  <si>
    <t>190-147-147-123</t>
  </si>
  <si>
    <t>172-113-134-162</t>
  </si>
  <si>
    <t>120-133-133-167</t>
  </si>
  <si>
    <t>105-199-114-189</t>
  </si>
  <si>
    <t>172-187-147-194</t>
  </si>
  <si>
    <t>194-193-193-170</t>
  </si>
  <si>
    <t>160-199-124-193</t>
  </si>
  <si>
    <t>162-189-105-158</t>
  </si>
  <si>
    <t>104-148-126-174</t>
  </si>
  <si>
    <t>161-126-179-166</t>
  </si>
  <si>
    <t>193-132-116-184</t>
  </si>
  <si>
    <t>191-183-187-117</t>
  </si>
  <si>
    <t>149-108-110-179</t>
  </si>
  <si>
    <t>140-155-194-110</t>
  </si>
  <si>
    <t>108-186-160-157</t>
  </si>
  <si>
    <t>124-121-123-126</t>
  </si>
  <si>
    <t>158-126-105-156</t>
  </si>
  <si>
    <t>186-136-183-135</t>
  </si>
  <si>
    <t>173-186-145-165</t>
  </si>
  <si>
    <t>115-115-192-176</t>
  </si>
  <si>
    <t>197-140-119-180</t>
  </si>
  <si>
    <t>138-101-151-105</t>
  </si>
  <si>
    <t>180-134-150-108</t>
  </si>
  <si>
    <t>100-115-126-163</t>
  </si>
  <si>
    <t>170-121-156-198</t>
  </si>
  <si>
    <t>157-122-188-199</t>
  </si>
  <si>
    <t>137-172-191-169</t>
  </si>
  <si>
    <t>148-152-107-109</t>
  </si>
  <si>
    <t>113-106-101-121</t>
  </si>
  <si>
    <t>100-151-106-124</t>
  </si>
  <si>
    <t>142-106-172-135</t>
  </si>
  <si>
    <t>195-183-180-101</t>
  </si>
  <si>
    <t>161-114-106-171</t>
  </si>
  <si>
    <t>111-106-115-200</t>
  </si>
  <si>
    <t>175-122-140-132</t>
  </si>
  <si>
    <t>167-182-128-164</t>
  </si>
  <si>
    <t>189-117-118-196</t>
  </si>
  <si>
    <t>141-159-181-197</t>
  </si>
  <si>
    <t>141-109-157-110</t>
  </si>
  <si>
    <t>101-161-174-187</t>
  </si>
  <si>
    <t>141-160-191-150</t>
  </si>
  <si>
    <t>141-135-119-192</t>
  </si>
  <si>
    <t>101-183-109-177</t>
  </si>
  <si>
    <t>174-188-141-196</t>
  </si>
  <si>
    <t>173-185-166-115</t>
  </si>
  <si>
    <t>117-105-137-200</t>
  </si>
  <si>
    <t>103-156-137-127</t>
  </si>
  <si>
    <t>162-151-195-188</t>
  </si>
  <si>
    <t>156-182-117-128</t>
  </si>
  <si>
    <t>148-177-145-162</t>
  </si>
  <si>
    <t>153-114-160-101</t>
  </si>
  <si>
    <t>155-133-158-192</t>
  </si>
  <si>
    <t>154-124-117-106</t>
  </si>
  <si>
    <t>165-158-153-172</t>
  </si>
  <si>
    <t>121-175-181-154</t>
  </si>
  <si>
    <t>155-182-173-114</t>
  </si>
  <si>
    <t>178-124-177-173</t>
  </si>
  <si>
    <t>199-106-152-140</t>
  </si>
  <si>
    <t>123-110-181-120</t>
  </si>
  <si>
    <t>176-133-155-136</t>
  </si>
  <si>
    <t>199-138-174-166</t>
  </si>
  <si>
    <t>126-107-116-134</t>
  </si>
  <si>
    <t>163-166-127-162</t>
  </si>
  <si>
    <t>112-111-102-120</t>
  </si>
  <si>
    <t>188-101-144-176</t>
  </si>
  <si>
    <t>195-140-175-152</t>
  </si>
  <si>
    <t>181-163-111-177</t>
  </si>
  <si>
    <t>119-200-138-149</t>
  </si>
  <si>
    <t>178-173-146-127</t>
  </si>
  <si>
    <t>166-109-138-176</t>
  </si>
  <si>
    <t>109-129-169-124</t>
  </si>
  <si>
    <t>174-116-188-107</t>
  </si>
  <si>
    <t>181-175-177-170</t>
  </si>
  <si>
    <t>129-191-136-127</t>
  </si>
  <si>
    <t>173-169-180-143</t>
  </si>
  <si>
    <t>193-155-153-105</t>
  </si>
  <si>
    <t>107-126-198-138</t>
  </si>
  <si>
    <t>199-174-123-170</t>
  </si>
  <si>
    <t>155-111-144-179</t>
  </si>
  <si>
    <t>142-170-172-146</t>
  </si>
  <si>
    <t>186-187-173-120</t>
  </si>
  <si>
    <t>119-153-160-159</t>
  </si>
  <si>
    <t>185-193-194-157</t>
  </si>
  <si>
    <t>144-109-200-154</t>
  </si>
  <si>
    <t>169-119-104-189</t>
  </si>
  <si>
    <t>126-183-195-166</t>
  </si>
  <si>
    <t>141-126-106-108</t>
  </si>
  <si>
    <t>137-153-187-164</t>
  </si>
  <si>
    <t>154-190-173-120</t>
  </si>
  <si>
    <t>124-143-198-181</t>
  </si>
  <si>
    <t>188-184-162-195</t>
  </si>
  <si>
    <t>187-118-152-108</t>
  </si>
  <si>
    <t>118-131-109-120</t>
  </si>
  <si>
    <t>136-138-144-118</t>
  </si>
  <si>
    <t>111-200-127-186</t>
  </si>
  <si>
    <t>198-171-138-192</t>
  </si>
  <si>
    <t>132-180-174-190</t>
  </si>
  <si>
    <t>193-100-152-101</t>
  </si>
  <si>
    <t>106-116-127-112</t>
  </si>
  <si>
    <t>100-104-105-187</t>
  </si>
  <si>
    <t>150-102-170-107</t>
  </si>
  <si>
    <t>116-115-170-122</t>
  </si>
  <si>
    <t>121-194-162-153</t>
  </si>
  <si>
    <t>140-170-110-197</t>
  </si>
  <si>
    <t>140-100-164-185</t>
  </si>
  <si>
    <t>174-169-136-125</t>
  </si>
  <si>
    <t>174-145-197-185</t>
  </si>
  <si>
    <t>103-109-158-142</t>
  </si>
  <si>
    <t>175-128-108-118</t>
  </si>
  <si>
    <t>145-147-149-107</t>
  </si>
  <si>
    <t>124-128-188-147</t>
  </si>
  <si>
    <t>120-151-184-157</t>
  </si>
  <si>
    <t>192-193-186-144</t>
  </si>
  <si>
    <t>121-188-172-151</t>
  </si>
  <si>
    <t>161-139-136-113</t>
  </si>
  <si>
    <t>191-120-124-190</t>
  </si>
  <si>
    <t>155-155-126-180</t>
  </si>
  <si>
    <t>163-176-103-155</t>
  </si>
  <si>
    <t>184-113-134-121</t>
  </si>
  <si>
    <t>108-165-106-177</t>
  </si>
  <si>
    <t>117-184-184-144</t>
  </si>
  <si>
    <t>179-120-163-182</t>
  </si>
  <si>
    <t>110-164-102-142</t>
  </si>
  <si>
    <t>102-163-113-122</t>
  </si>
  <si>
    <t>152-135-163-139</t>
  </si>
  <si>
    <t>171-166-175-196</t>
  </si>
  <si>
    <t>128-160-153-200</t>
  </si>
  <si>
    <t>193-196-112-104</t>
  </si>
  <si>
    <t>156-192-181-135</t>
  </si>
  <si>
    <t>163-165-191-195</t>
  </si>
  <si>
    <t>129-137-136-110</t>
  </si>
  <si>
    <t>110-115-119-131</t>
  </si>
  <si>
    <t>102-161-162-177</t>
  </si>
  <si>
    <t>160-108-112-150</t>
  </si>
  <si>
    <t>130-154-107-152</t>
  </si>
  <si>
    <t>170-106-133-150</t>
  </si>
  <si>
    <t>112-106-129-144</t>
  </si>
  <si>
    <t>146-144-174-151</t>
  </si>
  <si>
    <t>140-179-138-143</t>
  </si>
  <si>
    <t>102-171-103-112</t>
  </si>
  <si>
    <t>116-118-105-119</t>
  </si>
  <si>
    <t>109-109-131-124</t>
  </si>
  <si>
    <t>188-156-103-115</t>
  </si>
  <si>
    <t>105-194-118-136</t>
  </si>
  <si>
    <t>179-146-105-186</t>
  </si>
  <si>
    <t>163-174-163-139</t>
  </si>
  <si>
    <t>137-149-125-199</t>
  </si>
  <si>
    <t>109-179-181-121</t>
  </si>
  <si>
    <t>162-174-136-117</t>
  </si>
  <si>
    <t>187-145-103-128</t>
  </si>
  <si>
    <t>112-176-156-197</t>
  </si>
  <si>
    <t>159-166-192-123</t>
  </si>
  <si>
    <t>175-166-144-191</t>
  </si>
  <si>
    <t>125-101-161-152</t>
  </si>
  <si>
    <t>158-103-110-138</t>
  </si>
  <si>
    <t>109-110-104-200</t>
  </si>
  <si>
    <t>179-180-191-118</t>
  </si>
  <si>
    <t>155-141-193-175</t>
  </si>
  <si>
    <t>123-104-121-120</t>
  </si>
  <si>
    <t>170-200-199-187</t>
  </si>
  <si>
    <t>120-136-145-114</t>
  </si>
  <si>
    <t>129-128-101-185</t>
  </si>
  <si>
    <t>145-153-119-190</t>
  </si>
  <si>
    <t>149-188-192-114</t>
  </si>
  <si>
    <t>167-174-153-122</t>
  </si>
  <si>
    <t>103-181-160-164</t>
  </si>
  <si>
    <t>151-131-146-124</t>
  </si>
  <si>
    <t>183-184-110-176</t>
  </si>
  <si>
    <t>148-113-144-115</t>
  </si>
  <si>
    <t>114-158-176-105</t>
  </si>
  <si>
    <t>151-135-196-154</t>
  </si>
  <si>
    <t>190-129-141-139</t>
  </si>
  <si>
    <t>134-110-156-114</t>
  </si>
  <si>
    <t>135-192-169-159</t>
  </si>
  <si>
    <t>167-163-165-106</t>
  </si>
  <si>
    <t>170-138-113-164</t>
  </si>
  <si>
    <t>138-130-101-184</t>
  </si>
  <si>
    <t>199-185-166-158</t>
  </si>
  <si>
    <t>122-161-158-165</t>
  </si>
  <si>
    <t>147-188-121-120</t>
  </si>
  <si>
    <t>129-117-167-178</t>
  </si>
  <si>
    <t>130-158-164-156</t>
  </si>
  <si>
    <t>191-146-159-158</t>
  </si>
  <si>
    <t>144-155-115-182</t>
  </si>
  <si>
    <t>132-145-151-107</t>
  </si>
  <si>
    <t>124-170-149-161</t>
  </si>
  <si>
    <t>105-199-175-154</t>
  </si>
  <si>
    <t>100-127-193-179</t>
  </si>
  <si>
    <t>132-102-134-120</t>
  </si>
  <si>
    <t>101-123-151-182</t>
  </si>
  <si>
    <t>150-169-152-174</t>
  </si>
  <si>
    <t>168-139-123-164</t>
  </si>
  <si>
    <t>183-120-200-136</t>
  </si>
  <si>
    <t>120-133-149-166</t>
  </si>
  <si>
    <t>186-123-185-110</t>
  </si>
  <si>
    <t>130-167-197-113</t>
  </si>
  <si>
    <t>103-194-195-185</t>
  </si>
  <si>
    <t>168-175-115-123</t>
  </si>
  <si>
    <t>182-100-163-157</t>
  </si>
  <si>
    <t>159-153-158-185</t>
  </si>
  <si>
    <t>109-158-102-127</t>
  </si>
  <si>
    <t>153-142-185-138</t>
  </si>
  <si>
    <t>193-176-199-155</t>
  </si>
  <si>
    <t>167-169-119-148</t>
  </si>
  <si>
    <t>127-178-125-141</t>
  </si>
  <si>
    <t>123-137-171-162</t>
  </si>
  <si>
    <t>108-150-131-178</t>
  </si>
  <si>
    <t>196-191-108-158</t>
  </si>
  <si>
    <t>169-113-105-200</t>
  </si>
  <si>
    <t>191-111-189-127</t>
  </si>
  <si>
    <t>162-180-191-107</t>
  </si>
  <si>
    <t>195-190-128-120</t>
  </si>
  <si>
    <t>123-134-152-146</t>
  </si>
  <si>
    <t>171-102-107-181</t>
  </si>
  <si>
    <t>176-184-124-194</t>
  </si>
  <si>
    <t>117-154-182-183</t>
  </si>
  <si>
    <t>115-172-185-155</t>
  </si>
  <si>
    <t>194-105-127-107</t>
  </si>
  <si>
    <t>193-158-123-130</t>
  </si>
  <si>
    <t>193-115-168-184</t>
  </si>
  <si>
    <t>180-142-152-142</t>
  </si>
  <si>
    <t>107-121-155-156</t>
  </si>
  <si>
    <t>150-162-134-143</t>
  </si>
  <si>
    <t>112-107-115-198</t>
  </si>
  <si>
    <t>185-170-193-111</t>
  </si>
  <si>
    <t>159-174-170-183</t>
  </si>
  <si>
    <t>183-124-175-160</t>
  </si>
  <si>
    <t>145-181-139-184</t>
  </si>
  <si>
    <t>179-184-165-170</t>
  </si>
  <si>
    <t>130-141-110-190</t>
  </si>
  <si>
    <t>138-195-122-106</t>
  </si>
  <si>
    <t>154-112-156-198</t>
  </si>
  <si>
    <t>137-120-105-163</t>
  </si>
  <si>
    <t>136-180-149-121</t>
  </si>
  <si>
    <t>184-133-174-174</t>
  </si>
  <si>
    <t>200-157-113-183</t>
  </si>
  <si>
    <t>189-137-158-101</t>
  </si>
  <si>
    <t>147-126-166-176</t>
  </si>
  <si>
    <t>164-103-145-112</t>
  </si>
  <si>
    <t>140-116-146-200</t>
  </si>
  <si>
    <t>128-170-165-119</t>
  </si>
  <si>
    <t>178-168-160-108</t>
  </si>
  <si>
    <t>180-176-133-146</t>
  </si>
  <si>
    <t>194-153-182-128</t>
  </si>
  <si>
    <t>185-101-175-161</t>
  </si>
  <si>
    <t>140-115-153-156</t>
  </si>
  <si>
    <t>192-165-149-111</t>
  </si>
  <si>
    <t>191-183-108-166</t>
  </si>
  <si>
    <t>180-160-112-195</t>
  </si>
  <si>
    <t>159-130-152-121</t>
  </si>
  <si>
    <t>170-137-124-175</t>
  </si>
  <si>
    <t>CELDA CON FORMULAS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</si>
</sst>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.0_ ;_ * \-#,##0.0_ ;_ * &quot;-&quot;??_ ;_ @_ "/>
  </numFmts>
  <fonts count="9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u/>
      <sz val="9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/>
      <right style="thin">
        <color theme="7" tint="0.39997558519241921"/>
      </right>
      <top style="thin">
        <color theme="7" tint="0.39997558519241921"/>
      </top>
      <bottom style="thin">
        <color theme="7" tint="0.39997558519241921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/>
    <xf numFmtId="14" fontId="1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1" fillId="0" borderId="0" xfId="1" applyFont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64" fontId="1" fillId="0" borderId="0" xfId="1" applyFont="1" applyAlignment="1">
      <alignment horizontal="center" vertical="center" wrapText="1"/>
    </xf>
    <xf numFmtId="0" fontId="0" fillId="0" borderId="0" xfId="0" pivotButton="1"/>
    <xf numFmtId="0" fontId="5" fillId="0" borderId="0" xfId="0" applyFont="1"/>
    <xf numFmtId="9" fontId="1" fillId="0" borderId="0" xfId="2" applyFont="1"/>
    <xf numFmtId="9" fontId="0" fillId="0" borderId="0" xfId="0" applyNumberFormat="1"/>
    <xf numFmtId="0" fontId="6" fillId="0" borderId="0" xfId="0" applyFon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9" fontId="3" fillId="0" borderId="0" xfId="2" applyFont="1"/>
    <xf numFmtId="9" fontId="4" fillId="0" borderId="0" xfId="2" applyFont="1"/>
    <xf numFmtId="9" fontId="1" fillId="2" borderId="0" xfId="2" applyFont="1" applyFill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 wrapText="1"/>
    </xf>
    <xf numFmtId="20" fontId="1" fillId="0" borderId="0" xfId="0" applyNumberFormat="1" applyFont="1"/>
    <xf numFmtId="9" fontId="0" fillId="0" borderId="0" xfId="2" applyFont="1"/>
    <xf numFmtId="0" fontId="0" fillId="0" borderId="0" xfId="0" pivotButton="1" applyAlignment="1">
      <alignment horizontal="center"/>
    </xf>
    <xf numFmtId="0" fontId="0" fillId="0" borderId="0" xfId="0" applyAlignment="1">
      <alignment horizontal="center"/>
    </xf>
    <xf numFmtId="10" fontId="0" fillId="0" borderId="0" xfId="0" applyNumberFormat="1"/>
    <xf numFmtId="9" fontId="0" fillId="0" borderId="0" xfId="0" applyNumberFormat="1" applyAlignment="1">
      <alignment horizontal="center"/>
    </xf>
    <xf numFmtId="165" fontId="0" fillId="0" borderId="0" xfId="0" applyNumberFormat="1"/>
    <xf numFmtId="9" fontId="8" fillId="2" borderId="1" xfId="2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0" fillId="0" borderId="0" xfId="0" applyNumberFormat="1"/>
  </cellXfs>
  <cellStyles count="3">
    <cellStyle name="Millares" xfId="1" builtinId="3"/>
    <cellStyle name="Normal" xfId="0" builtinId="0"/>
    <cellStyle name="Porcentaje" xfId="2" builtinId="5"/>
  </cellStyles>
  <dxfs count="160">
    <dxf>
      <numFmt numFmtId="165" formatCode="_ * #,##0.0_ ;_ * \-#,##0.0_ ;_ * &quot;-&quot;??_ ;_ @_ "/>
    </dxf>
    <dxf>
      <numFmt numFmtId="13" formatCode="0%"/>
    </dxf>
    <dxf>
      <numFmt numFmtId="165" formatCode="_ * #,##0.0_ ;_ * \-#,##0.0_ ;_ * &quot;-&quot;??_ ;_ @_ "/>
    </dxf>
    <dxf>
      <numFmt numFmtId="13" formatCode="0%"/>
    </dxf>
    <dxf>
      <numFmt numFmtId="13" formatCode="0%"/>
    </dxf>
    <dxf>
      <alignment horizontal="center"/>
    </dxf>
    <dxf>
      <alignment horizontal="center"/>
    </dxf>
    <dxf>
      <numFmt numFmtId="165" formatCode="_ * #,##0.0_ ;_ * \-#,##0.0_ ;_ * &quot;-&quot;??_ ;_ @_ "/>
    </dxf>
    <dxf>
      <alignment horizontal="center"/>
    </dxf>
    <dxf>
      <alignment horizontal="center"/>
    </dxf>
    <dxf>
      <alignment horizontal="center"/>
    </dxf>
    <dxf>
      <numFmt numFmtId="14" formatCode="0.00%"/>
    </dxf>
    <dxf>
      <numFmt numFmtId="13" formatCode="0%"/>
    </dxf>
    <dxf>
      <numFmt numFmtId="13" formatCode="0%"/>
    </dxf>
    <dxf>
      <alignment horizontal="center"/>
    </dxf>
    <dxf>
      <alignment horizontal="center"/>
    </dxf>
    <dxf>
      <alignment horizontal="center"/>
    </dxf>
    <dxf>
      <numFmt numFmtId="14" formatCode="0.00%"/>
    </dxf>
    <dxf>
      <numFmt numFmtId="13" formatCode="0%"/>
    </dxf>
    <dxf>
      <numFmt numFmtId="13" formatCode="0%"/>
    </dxf>
    <dxf>
      <alignment horizontal="center"/>
    </dxf>
    <dxf>
      <alignment horizontal="center"/>
    </dxf>
    <dxf>
      <alignment horizontal="center"/>
    </dxf>
    <dxf>
      <numFmt numFmtId="14" formatCode="0.00%"/>
    </dxf>
    <dxf>
      <numFmt numFmtId="13" formatCode="0%"/>
    </dxf>
    <dxf>
      <numFmt numFmtId="13" formatCode="0%"/>
    </dxf>
    <dxf>
      <alignment horizontal="center"/>
    </dxf>
    <dxf>
      <alignment horizontal="center"/>
    </dxf>
    <dxf>
      <alignment horizontal="center"/>
    </dxf>
    <dxf>
      <numFmt numFmtId="14" formatCode="0.00%"/>
    </dxf>
    <dxf>
      <numFmt numFmtId="13" formatCode="0%"/>
    </dxf>
    <dxf>
      <numFmt numFmtId="13" formatCode="0%"/>
    </dxf>
    <dxf>
      <alignment horizontal="center"/>
    </dxf>
    <dxf>
      <alignment horizontal="center"/>
    </dxf>
    <dxf>
      <numFmt numFmtId="165" formatCode="_ * #,##0.0_ ;_ * \-#,##0.0_ ;_ * &quot;-&quot;??_ ;_ @_ "/>
    </dxf>
    <dxf>
      <alignment horizontal="center"/>
    </dxf>
    <dxf>
      <alignment horizontal="center"/>
    </dxf>
    <dxf>
      <alignment horizontal="center"/>
    </dxf>
    <dxf>
      <numFmt numFmtId="14" formatCode="0.00%"/>
    </dxf>
    <dxf>
      <numFmt numFmtId="13" formatCode="0%"/>
    </dxf>
    <dxf>
      <numFmt numFmtId="13" formatCode="0%"/>
    </dxf>
    <dxf>
      <alignment horizontal="center"/>
    </dxf>
    <dxf>
      <alignment horizontal="center"/>
    </dxf>
    <dxf>
      <numFmt numFmtId="165" formatCode="_ * #,##0.0_ ;_ * \-#,##0.0_ ;_ * &quot;-&quot;??_ ;_ @_ "/>
    </dxf>
    <dxf>
      <numFmt numFmtId="13" formatCode="0%"/>
    </dxf>
    <dxf>
      <numFmt numFmtId="13" formatCode="0%"/>
    </dxf>
    <dxf>
      <numFmt numFmtId="0" formatCode="General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64" formatCode="_ * #,##0.00_ ;_ * \-#,##0.00_ ;_ * &quot;-&quot;??_ ;_ @_ 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numFmt numFmtId="13" formatCode="0%"/>
    </dxf>
    <dxf>
      <numFmt numFmtId="13" formatCode="0%"/>
    </dxf>
    <dxf>
      <numFmt numFmtId="165" formatCode="_ * #,##0.0_ ;_ * \-#,##0.0_ ;_ * &quot;-&quot;??_ ;_ @_ "/>
    </dxf>
    <dxf>
      <numFmt numFmtId="13" formatCode="0%"/>
    </dxf>
    <dxf>
      <numFmt numFmtId="165" formatCode="_ * #,##0.0_ ;_ * \-#,##0.0_ ;_ * &quot;-&quot;??_ ;_ @_ "/>
    </dxf>
    <dxf>
      <numFmt numFmtId="165" formatCode="_ * #,##0.0_ ;_ * \-#,##0.0_ ;_ * &quot;-&quot;??_ ;_ @_ "/>
    </dxf>
    <dxf>
      <alignment horizontal="center"/>
    </dxf>
    <dxf>
      <alignment horizontal="center"/>
    </dxf>
    <dxf>
      <numFmt numFmtId="13" formatCode="0%"/>
    </dxf>
    <dxf>
      <numFmt numFmtId="13" formatCode="0%"/>
    </dxf>
    <dxf>
      <numFmt numFmtId="14" formatCode="0.00%"/>
    </dxf>
    <dxf>
      <alignment horizontal="center"/>
    </dxf>
    <dxf>
      <alignment horizontal="center"/>
    </dxf>
    <dxf>
      <alignment horizontal="center"/>
    </dxf>
    <dxf>
      <numFmt numFmtId="165" formatCode="_ * #,##0.0_ ;_ * \-#,##0.0_ ;_ * &quot;-&quot;??_ ;_ @_ "/>
    </dxf>
    <dxf>
      <alignment horizontal="center"/>
    </dxf>
    <dxf>
      <alignment horizontal="center"/>
    </dxf>
    <dxf>
      <numFmt numFmtId="13" formatCode="0%"/>
    </dxf>
    <dxf>
      <numFmt numFmtId="13" formatCode="0%"/>
    </dxf>
    <dxf>
      <numFmt numFmtId="14" formatCode="0.00%"/>
    </dxf>
    <dxf>
      <alignment horizontal="center"/>
    </dxf>
    <dxf>
      <alignment horizontal="center"/>
    </dxf>
    <dxf>
      <alignment horizontal="center"/>
    </dxf>
    <dxf>
      <numFmt numFmtId="13" formatCode="0%"/>
    </dxf>
    <dxf>
      <numFmt numFmtId="13" formatCode="0%"/>
    </dxf>
    <dxf>
      <numFmt numFmtId="14" formatCode="0.00%"/>
    </dxf>
    <dxf>
      <alignment horizontal="center"/>
    </dxf>
    <dxf>
      <alignment horizontal="center"/>
    </dxf>
    <dxf>
      <alignment horizontal="center"/>
    </dxf>
    <dxf>
      <numFmt numFmtId="13" formatCode="0%"/>
    </dxf>
    <dxf>
      <numFmt numFmtId="13" formatCode="0%"/>
    </dxf>
    <dxf>
      <numFmt numFmtId="14" formatCode="0.00%"/>
    </dxf>
    <dxf>
      <alignment horizontal="center"/>
    </dxf>
    <dxf>
      <alignment horizontal="center"/>
    </dxf>
    <dxf>
      <alignment horizontal="center"/>
    </dxf>
    <dxf>
      <numFmt numFmtId="13" formatCode="0%"/>
    </dxf>
    <dxf>
      <numFmt numFmtId="13" formatCode="0%"/>
    </dxf>
    <dxf>
      <numFmt numFmtId="14" formatCode="0.00%"/>
    </dxf>
    <dxf>
      <alignment horizontal="center"/>
    </dxf>
    <dxf>
      <alignment horizontal="center"/>
    </dxf>
    <dxf>
      <alignment horizontal="center"/>
    </dxf>
    <dxf>
      <numFmt numFmtId="165" formatCode="_ * #,##0.0_ ;_ * \-#,##0.0_ ;_ * &quot;-&quot;??_ ;_ @_ "/>
    </dxf>
    <dxf>
      <alignment horizontal="center"/>
    </dxf>
    <dxf>
      <alignment horizontal="center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0" formatCode="General"/>
    </dxf>
    <dxf>
      <numFmt numFmtId="13" formatCode="0%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25" formatCode="hh:m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25" formatCode="hh:mm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19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ivotCacheDefinition" Target="pivotCache/pivotCacheDefinition2.xml"/><Relationship Id="rId18" Type="http://schemas.microsoft.com/office/2007/relationships/slicerCache" Target="slicerCaches/slicerCache4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microsoft.com/office/2007/relationships/slicerCache" Target="slicerCaches/slicerCache7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7/relationships/slicerCache" Target="slicerCaches/slicerCache3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7/relationships/slicerCache" Target="slicerCaches/slicerCache2.xml"/><Relationship Id="rId20" Type="http://schemas.microsoft.com/office/2007/relationships/slicerCache" Target="slicerCaches/slicerCache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7/relationships/slicerCache" Target="slicerCaches/slicerCache1.xml"/><Relationship Id="rId23" Type="http://schemas.microsoft.com/office/2007/relationships/slicerCache" Target="slicerCaches/slicerCache9.xml"/><Relationship Id="rId10" Type="http://schemas.openxmlformats.org/officeDocument/2006/relationships/worksheet" Target="worksheets/sheet10.xml"/><Relationship Id="rId19" Type="http://schemas.microsoft.com/office/2007/relationships/slicerCache" Target="slicerCaches/slicerCache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pivotCacheDefinition" Target="pivotCache/pivotCacheDefinition3.xml"/><Relationship Id="rId22" Type="http://schemas.microsoft.com/office/2007/relationships/slicerCache" Target="slicerCaches/slicerCache8.xml"/><Relationship Id="rId27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[64. Dashboard KPIs Almacen.xlsx]Pivots 1!TablaDinámica1</c:name>
    <c:fmtId val="2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r>
              <a:rPr lang="en-US" sz="1400" b="1"/>
              <a:t>EVOLUCIÓN % ERI POR MES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effectLst/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  <c:spPr>
          <a:solidFill>
            <a:schemeClr val="accent2">
              <a:lumMod val="75000"/>
            </a:schemeClr>
          </a:solidFill>
          <a:ln>
            <a:noFill/>
          </a:ln>
          <a:effectLst>
            <a:outerShdw blurRad="76200" dir="18900000" sy="23000" kx="-1200000" algn="bl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in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'Pivots 1'!$C$3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>
              <a:outerShdw blurRad="76200" dir="18900000" sy="23000" kx="-1200000" algn="bl" rotWithShape="0">
                <a:prstClr val="black">
                  <a:alpha val="2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dk1">
                          <a:lumMod val="50000"/>
                          <a:lumOff val="5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'Pivots 1'!$A$4:$B$23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'Pivots 1'!$C$4:$C$23</c:f>
              <c:numCache>
                <c:formatCode>0%</c:formatCode>
                <c:ptCount val="17"/>
                <c:pt idx="0">
                  <c:v>0.9388679895837424</c:v>
                </c:pt>
                <c:pt idx="1">
                  <c:v>0.94675458158842829</c:v>
                </c:pt>
                <c:pt idx="2">
                  <c:v>0.91782403140202973</c:v>
                </c:pt>
                <c:pt idx="3">
                  <c:v>0.93108088231927477</c:v>
                </c:pt>
                <c:pt idx="4">
                  <c:v>0.93234770576567372</c:v>
                </c:pt>
                <c:pt idx="5">
                  <c:v>0.93854739671156462</c:v>
                </c:pt>
                <c:pt idx="6">
                  <c:v>0.94299232145266421</c:v>
                </c:pt>
                <c:pt idx="7">
                  <c:v>0.93383021607076022</c:v>
                </c:pt>
                <c:pt idx="8">
                  <c:v>0.935401219129257</c:v>
                </c:pt>
                <c:pt idx="9">
                  <c:v>0.93923338696630077</c:v>
                </c:pt>
                <c:pt idx="10">
                  <c:v>0.93216735118425098</c:v>
                </c:pt>
                <c:pt idx="11">
                  <c:v>0.92746308498877583</c:v>
                </c:pt>
                <c:pt idx="12">
                  <c:v>0.93516823074702426</c:v>
                </c:pt>
                <c:pt idx="13">
                  <c:v>0.93834422747466839</c:v>
                </c:pt>
                <c:pt idx="14">
                  <c:v>0.93598799431977731</c:v>
                </c:pt>
                <c:pt idx="15">
                  <c:v>0.92006366583524168</c:v>
                </c:pt>
                <c:pt idx="16">
                  <c:v>0.93520436629172521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55-465C-9D21-B26CCC23DF81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41"/>
        <c:axId val="504558096"/>
        <c:axId val="504560392"/>
      </c:barChart>
      <c:catAx>
        <c:axId val="50455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effectLst/>
                <a:latin typeface="+mn-lt"/>
                <a:ea typeface="+mn-ea"/>
                <a:cs typeface="+mn-cs"/>
              </a:defRPr>
            </a:pPr>
            <a:endParaRPr lang="es-PE"/>
          </a:p>
        </c:txPr>
        <c:crossAx val="504560392"/>
        <c:crosses val="autoZero"/>
        <c:auto val="1"/>
        <c:lblAlgn val="ctr"/>
        <c:lblOffset val="100"/>
        <c:noMultiLvlLbl val="0"/>
      </c:catAx>
      <c:valAx>
        <c:axId val="504560392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extTo"/>
        <c:crossAx val="504558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68000">
          <a:schemeClr val="lt1">
            <a:lumMod val="85000"/>
          </a:schemeClr>
        </a:gs>
        <a:gs pos="100000">
          <a:schemeClr val="lt1"/>
        </a:gs>
      </a:gsLst>
      <a:lin ang="5400000" scaled="1"/>
      <a:tileRect/>
    </a:gradFill>
    <a:ln w="9525" cap="flat" cmpd="sng" algn="ctr">
      <a:solidFill>
        <a:schemeClr val="dk1">
          <a:lumMod val="15000"/>
          <a:lumOff val="85000"/>
        </a:schemeClr>
      </a:solidFill>
      <a:round/>
    </a:ln>
    <a:effectLst>
      <a:outerShdw blurRad="50800" dist="38100" dir="10800000" algn="r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[64. Dashboard KPIs Almacen.xlsx]Pivots 1!TablaDinámica2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s-PE" sz="1400" b="1"/>
              <a:t>RESUMEN GENERAL % ERI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ln w="38100" cap="rnd">
            <a:solidFill>
              <a:schemeClr val="accent1"/>
            </a:solidFill>
            <a:round/>
          </a:ln>
          <a:effectLst/>
        </c:spPr>
        <c:marker>
          <c:symbol val="circle"/>
          <c:size val="8"/>
          <c:spPr>
            <a:solidFill>
              <a:schemeClr val="accent2"/>
            </a:solidFill>
            <a:ln>
              <a:noFill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"/>
        <c:spPr>
          <a:solidFill>
            <a:srgbClr val="00B050"/>
          </a:solidFill>
          <a:ln>
            <a:noFill/>
          </a:ln>
          <a:effectLst/>
        </c:spP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'Pivots 1'!$F$3</c:f>
              <c:strCache>
                <c:ptCount val="1"/>
                <c:pt idx="0">
                  <c:v>NRO ITEMS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B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0-46EF-42BC-A0C3-47CF6578DA73}"/>
              </c:ext>
            </c:extLst>
          </c:dPt>
          <c:cat>
            <c:strRef>
              <c:f>'Pivots 1'!$E$4:$E$7</c:f>
              <c:strCache>
                <c:ptCount val="3"/>
                <c:pt idx="0">
                  <c:v>CUADRADO</c:v>
                </c:pt>
                <c:pt idx="1">
                  <c:v>FALTANTE</c:v>
                </c:pt>
                <c:pt idx="2">
                  <c:v>SOBRANTE</c:v>
                </c:pt>
              </c:strCache>
            </c:strRef>
          </c:cat>
          <c:val>
            <c:numRef>
              <c:f>'Pivots 1'!$F$4:$F$7</c:f>
              <c:numCache>
                <c:formatCode>General</c:formatCode>
                <c:ptCount val="3"/>
                <c:pt idx="0">
                  <c:v>562</c:v>
                </c:pt>
                <c:pt idx="1">
                  <c:v>347</c:v>
                </c:pt>
                <c:pt idx="2">
                  <c:v>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37-413D-8831-1CCEF9ACC5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7"/>
        <c:axId val="504567936"/>
        <c:axId val="504568592"/>
      </c:barChart>
      <c:lineChart>
        <c:grouping val="standard"/>
        <c:varyColors val="0"/>
        <c:ser>
          <c:idx val="1"/>
          <c:order val="1"/>
          <c:tx>
            <c:strRef>
              <c:f>'Pivots 1'!$G$3</c:f>
              <c:strCache>
                <c:ptCount val="1"/>
                <c:pt idx="0">
                  <c:v>ERI %</c:v>
                </c:pt>
              </c:strCache>
            </c:strRef>
          </c:tx>
          <c:spPr>
            <a:ln w="3810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8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cat>
            <c:strRef>
              <c:f>'Pivots 1'!$E$4:$E$7</c:f>
              <c:strCache>
                <c:ptCount val="3"/>
                <c:pt idx="0">
                  <c:v>CUADRADO</c:v>
                </c:pt>
                <c:pt idx="1">
                  <c:v>FALTANTE</c:v>
                </c:pt>
                <c:pt idx="2">
                  <c:v>SOBRANTE</c:v>
                </c:pt>
              </c:strCache>
            </c:strRef>
          </c:cat>
          <c:val>
            <c:numRef>
              <c:f>'Pivots 1'!$G$4:$G$7</c:f>
              <c:numCache>
                <c:formatCode>0%</c:formatCode>
                <c:ptCount val="3"/>
                <c:pt idx="0">
                  <c:v>1</c:v>
                </c:pt>
                <c:pt idx="1">
                  <c:v>0.9184450429156954</c:v>
                </c:pt>
                <c:pt idx="2">
                  <c:v>0.89187007682151587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F37-413D-8831-1CCEF9ACC5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4580728"/>
        <c:axId val="504572856"/>
      </c:lineChart>
      <c:catAx>
        <c:axId val="50456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04568592"/>
        <c:crosses val="autoZero"/>
        <c:auto val="1"/>
        <c:lblAlgn val="ctr"/>
        <c:lblOffset val="100"/>
        <c:noMultiLvlLbl val="0"/>
      </c:catAx>
      <c:valAx>
        <c:axId val="504568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04567936"/>
        <c:crosses val="autoZero"/>
        <c:crossBetween val="between"/>
      </c:valAx>
      <c:valAx>
        <c:axId val="504572856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04580728"/>
        <c:crosses val="max"/>
        <c:crossBetween val="between"/>
      </c:valAx>
      <c:catAx>
        <c:axId val="504580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4572856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0800000" algn="r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pivotSource>
    <c:name>[64. Dashboard KPIs Almacen.xlsx]Pivots 1!TablaDinámica3</c:name>
    <c:fmtId val="1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ERI POR ALMACEN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  <c:spPr>
          <a:gradFill rotWithShape="1">
            <a:gsLst>
              <a:gs pos="0">
                <a:schemeClr val="accent2">
                  <a:satMod val="103000"/>
                  <a:lumMod val="102000"/>
                  <a:tint val="94000"/>
                </a:schemeClr>
              </a:gs>
              <a:gs pos="50000">
                <a:schemeClr val="accent2">
                  <a:satMod val="110000"/>
                  <a:lumMod val="100000"/>
                  <a:shade val="100000"/>
                </a:schemeClr>
              </a:gs>
              <a:gs pos="100000">
                <a:schemeClr val="accent2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'Pivots 1'!$J$3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'Pivots 1'!$I$4:$I$14</c:f>
              <c:strCache>
                <c:ptCount val="10"/>
                <c:pt idx="0">
                  <c:v>ALMACEN 4</c:v>
                </c:pt>
                <c:pt idx="1">
                  <c:v>ALMACEN 10</c:v>
                </c:pt>
                <c:pt idx="2">
                  <c:v>ALMACEN 7</c:v>
                </c:pt>
                <c:pt idx="3">
                  <c:v>ALMACEN 3</c:v>
                </c:pt>
                <c:pt idx="4">
                  <c:v>ALMACEN 5</c:v>
                </c:pt>
                <c:pt idx="5">
                  <c:v>ALMACEN 6</c:v>
                </c:pt>
                <c:pt idx="6">
                  <c:v>ALMACEN 2</c:v>
                </c:pt>
                <c:pt idx="7">
                  <c:v>ALMACEN 9</c:v>
                </c:pt>
                <c:pt idx="8">
                  <c:v>ALMACEN 1</c:v>
                </c:pt>
                <c:pt idx="9">
                  <c:v>ALMACEN 8</c:v>
                </c:pt>
              </c:strCache>
            </c:strRef>
          </c:cat>
          <c:val>
            <c:numRef>
              <c:f>'Pivots 1'!$J$4:$J$14</c:f>
              <c:numCache>
                <c:formatCode>0%</c:formatCode>
                <c:ptCount val="10"/>
                <c:pt idx="0">
                  <c:v>0.92344867396894403</c:v>
                </c:pt>
                <c:pt idx="1">
                  <c:v>0.92510581903405331</c:v>
                </c:pt>
                <c:pt idx="2">
                  <c:v>0.93127577920257187</c:v>
                </c:pt>
                <c:pt idx="3">
                  <c:v>0.93198766972585678</c:v>
                </c:pt>
                <c:pt idx="4">
                  <c:v>0.9345858819033559</c:v>
                </c:pt>
                <c:pt idx="5">
                  <c:v>0.93552249155388856</c:v>
                </c:pt>
                <c:pt idx="6">
                  <c:v>0.93765009843128311</c:v>
                </c:pt>
                <c:pt idx="7">
                  <c:v>0.93791642797459329</c:v>
                </c:pt>
                <c:pt idx="8">
                  <c:v>0.93902426504666958</c:v>
                </c:pt>
                <c:pt idx="9">
                  <c:v>0.94188261107166782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FF-4A8F-BA9D-2A9E3B487DA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504604016"/>
        <c:axId val="504605000"/>
      </c:barChart>
      <c:catAx>
        <c:axId val="504604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04605000"/>
        <c:crosses val="autoZero"/>
        <c:auto val="1"/>
        <c:lblAlgn val="ctr"/>
        <c:lblOffset val="100"/>
        <c:noMultiLvlLbl val="0"/>
      </c:catAx>
      <c:valAx>
        <c:axId val="5046050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046040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4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3500000" algn="br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[64. Dashboard KPIs Almacen.xlsx]Pivots 1!TablaDinámica4</c:name>
    <c:fmtId val="9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ERI POR RESPONSABLE DE ALMACEN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  <c:spPr>
          <a:solidFill>
            <a:srgbClr val="FFFF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solidFill>
              <a:srgbClr val="4472C4">
                <a:alpha val="70000"/>
              </a:srgbClr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'Pivots 1'!$M$3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solidFill>
                <a:srgbClr val="4472C4">
                  <a:alpha val="70000"/>
                </a:srgbClr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'Pivots 1'!$L$4:$L$14</c:f>
              <c:strCache>
                <c:ptCount val="10"/>
                <c:pt idx="0">
                  <c:v>LUISA HERRERA</c:v>
                </c:pt>
                <c:pt idx="1">
                  <c:v>ROCIO LARREA</c:v>
                </c:pt>
                <c:pt idx="2">
                  <c:v>FERNANDO ORTIZ</c:v>
                </c:pt>
                <c:pt idx="3">
                  <c:v>JUAN ARBOLEDA</c:v>
                </c:pt>
                <c:pt idx="4">
                  <c:v>MARIA SOL GALARZA</c:v>
                </c:pt>
                <c:pt idx="5">
                  <c:v>RENE RIVAS</c:v>
                </c:pt>
                <c:pt idx="6">
                  <c:v>PETER VILLEGAS</c:v>
                </c:pt>
                <c:pt idx="7">
                  <c:v>PATRICIO SOSA</c:v>
                </c:pt>
                <c:pt idx="8">
                  <c:v>RICARDO LEON</c:v>
                </c:pt>
                <c:pt idx="9">
                  <c:v>JUAN PEREZ</c:v>
                </c:pt>
              </c:strCache>
            </c:strRef>
          </c:cat>
          <c:val>
            <c:numRef>
              <c:f>'Pivots 1'!$M$4:$M$14</c:f>
              <c:numCache>
                <c:formatCode>0%</c:formatCode>
                <c:ptCount val="10"/>
                <c:pt idx="0">
                  <c:v>0.92344867396894403</c:v>
                </c:pt>
                <c:pt idx="1">
                  <c:v>0.92510581903405331</c:v>
                </c:pt>
                <c:pt idx="2">
                  <c:v>0.93127577920257187</c:v>
                </c:pt>
                <c:pt idx="3">
                  <c:v>0.93198766972585678</c:v>
                </c:pt>
                <c:pt idx="4">
                  <c:v>0.9345858819033559</c:v>
                </c:pt>
                <c:pt idx="5">
                  <c:v>0.93552249155388856</c:v>
                </c:pt>
                <c:pt idx="6">
                  <c:v>0.93765009843128311</c:v>
                </c:pt>
                <c:pt idx="7">
                  <c:v>0.93791642797459329</c:v>
                </c:pt>
                <c:pt idx="8">
                  <c:v>0.93902426504666958</c:v>
                </c:pt>
                <c:pt idx="9">
                  <c:v>0.94188261107166782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30F-4D99-AE30-C97E238E809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69"/>
        <c:overlap val="-20"/>
        <c:axId val="285105592"/>
        <c:axId val="285108872"/>
      </c:barChart>
      <c:catAx>
        <c:axId val="2851055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accent1">
                <a:lumMod val="60000"/>
                <a:lumOff val="4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cap="all" spc="15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85108872"/>
        <c:crosses val="autoZero"/>
        <c:auto val="1"/>
        <c:lblAlgn val="ctr"/>
        <c:lblOffset val="100"/>
        <c:noMultiLvlLbl val="0"/>
      </c:catAx>
      <c:valAx>
        <c:axId val="2851088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851055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6">
        <a:lumMod val="75000"/>
      </a:schemeClr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[64. Dashboard KPIs Almacen.xlsx]Pivots 1!TablaDinámica5</c:name>
    <c:fmtId val="9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% ERI POR FAMILIAS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'Pivots 1'!$P$3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'Pivots 1'!$O$4:$O$18</c:f>
              <c:strCache>
                <c:ptCount val="14"/>
                <c:pt idx="0">
                  <c:v>02 - BUJIAS</c:v>
                </c:pt>
                <c:pt idx="1">
                  <c:v>03 - FILTROS</c:v>
                </c:pt>
                <c:pt idx="2">
                  <c:v>10 - PALANCAS Y CHICOTES</c:v>
                </c:pt>
                <c:pt idx="3">
                  <c:v>07 - PEDALES Y POSAPIES</c:v>
                </c:pt>
                <c:pt idx="4">
                  <c:v>13 - TRACCION</c:v>
                </c:pt>
                <c:pt idx="5">
                  <c:v>15 - MISCELANEOS</c:v>
                </c:pt>
                <c:pt idx="6">
                  <c:v>05 - COLISION</c:v>
                </c:pt>
                <c:pt idx="7">
                  <c:v>09 - PARTES DE MOTOR</c:v>
                </c:pt>
                <c:pt idx="8">
                  <c:v>11 - LLANTAS Y HULES</c:v>
                </c:pt>
                <c:pt idx="9">
                  <c:v>14 - LUCES</c:v>
                </c:pt>
                <c:pt idx="10">
                  <c:v>08 - ELECTRICO</c:v>
                </c:pt>
                <c:pt idx="11">
                  <c:v>01 - BATERIAS</c:v>
                </c:pt>
                <c:pt idx="12">
                  <c:v>04 - FRENOS Y EMBRAGUES</c:v>
                </c:pt>
                <c:pt idx="13">
                  <c:v>06 - AMORTIGUADORES</c:v>
                </c:pt>
              </c:strCache>
            </c:strRef>
          </c:cat>
          <c:val>
            <c:numRef>
              <c:f>'Pivots 1'!$P$4:$P$18</c:f>
              <c:numCache>
                <c:formatCode>0%</c:formatCode>
                <c:ptCount val="14"/>
                <c:pt idx="0">
                  <c:v>0.90334796020818831</c:v>
                </c:pt>
                <c:pt idx="1">
                  <c:v>0.91910406454728766</c:v>
                </c:pt>
                <c:pt idx="2">
                  <c:v>0.9221683649957495</c:v>
                </c:pt>
                <c:pt idx="3">
                  <c:v>0.92446261917334693</c:v>
                </c:pt>
                <c:pt idx="4">
                  <c:v>0.92459523742678174</c:v>
                </c:pt>
                <c:pt idx="5">
                  <c:v>0.9325950091369678</c:v>
                </c:pt>
                <c:pt idx="6">
                  <c:v>0.93451633238775145</c:v>
                </c:pt>
                <c:pt idx="7">
                  <c:v>0.93461633205803485</c:v>
                </c:pt>
                <c:pt idx="8">
                  <c:v>0.93627871817657859</c:v>
                </c:pt>
                <c:pt idx="9">
                  <c:v>0.94078866501516778</c:v>
                </c:pt>
                <c:pt idx="10">
                  <c:v>0.94082620368992875</c:v>
                </c:pt>
                <c:pt idx="11">
                  <c:v>0.94458051339090399</c:v>
                </c:pt>
                <c:pt idx="12">
                  <c:v>0.94708113792435933</c:v>
                </c:pt>
                <c:pt idx="13">
                  <c:v>0.95198773278110282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F4-4AB5-9F11-368287E7308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278336992"/>
        <c:axId val="278337648"/>
      </c:barChart>
      <c:catAx>
        <c:axId val="278336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78337648"/>
        <c:crosses val="autoZero"/>
        <c:auto val="1"/>
        <c:lblAlgn val="ctr"/>
        <c:lblOffset val="100"/>
        <c:noMultiLvlLbl val="0"/>
      </c:catAx>
      <c:valAx>
        <c:axId val="278337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78336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[64. Dashboard KPIs Almacen.xlsx]Pivots 2!TablaDinámica1</c:name>
    <c:fmtId val="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400"/>
              <a:t>% CALIDAD DE PICKING POR MES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  <c:spPr>
          <a:solidFill>
            <a:srgbClr val="00B050"/>
          </a:soli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FF0000"/>
          </a:soli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'Pivots 2'!$C$3:$C$4</c:f>
              <c:strCache>
                <c:ptCount val="1"/>
                <c:pt idx="0">
                  <c:v>SI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multiLvlStrRef>
              <c:f>'Pivots 2'!$A$5:$B$24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'Pivots 2'!$C$5:$C$24</c:f>
              <c:numCache>
                <c:formatCode>0%</c:formatCode>
                <c:ptCount val="17"/>
                <c:pt idx="0">
                  <c:v>0.7441860465116279</c:v>
                </c:pt>
                <c:pt idx="1">
                  <c:v>0.73529411764705888</c:v>
                </c:pt>
                <c:pt idx="2">
                  <c:v>0.78021978021978022</c:v>
                </c:pt>
                <c:pt idx="3">
                  <c:v>0.83333333333333337</c:v>
                </c:pt>
                <c:pt idx="4">
                  <c:v>0.75490196078431371</c:v>
                </c:pt>
                <c:pt idx="5">
                  <c:v>0.69444444444444442</c:v>
                </c:pt>
                <c:pt idx="6">
                  <c:v>0.76237623762376239</c:v>
                </c:pt>
                <c:pt idx="7">
                  <c:v>0.67469879518072284</c:v>
                </c:pt>
                <c:pt idx="8">
                  <c:v>0.74489795918367352</c:v>
                </c:pt>
                <c:pt idx="9">
                  <c:v>0.81818181818181823</c:v>
                </c:pt>
                <c:pt idx="10">
                  <c:v>0.74489795918367352</c:v>
                </c:pt>
                <c:pt idx="11">
                  <c:v>0.7857142857142857</c:v>
                </c:pt>
                <c:pt idx="12">
                  <c:v>0.76237623762376239</c:v>
                </c:pt>
                <c:pt idx="13">
                  <c:v>0.77777777777777779</c:v>
                </c:pt>
                <c:pt idx="14">
                  <c:v>0.80645161290322576</c:v>
                </c:pt>
                <c:pt idx="15">
                  <c:v>0.76635514018691586</c:v>
                </c:pt>
                <c:pt idx="16">
                  <c:v>0.81481481481481477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62-4966-AA87-6BA892D99CC0}"/>
            </c:ext>
          </c:extLst>
        </c:ser>
        <c:ser>
          <c:idx val="1"/>
          <c:order val="1"/>
          <c:tx>
            <c:strRef>
              <c:f>'Pivots 2'!$D$3:$D$4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multiLvlStrRef>
              <c:f>'Pivots 2'!$A$5:$B$24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'Pivots 2'!$D$5:$D$24</c:f>
              <c:numCache>
                <c:formatCode>0%</c:formatCode>
                <c:ptCount val="17"/>
                <c:pt idx="0">
                  <c:v>0.2558139534883721</c:v>
                </c:pt>
                <c:pt idx="1">
                  <c:v>0.26470588235294118</c:v>
                </c:pt>
                <c:pt idx="2">
                  <c:v>0.21978021978021978</c:v>
                </c:pt>
                <c:pt idx="3">
                  <c:v>0.16666666666666666</c:v>
                </c:pt>
                <c:pt idx="4">
                  <c:v>0.24509803921568626</c:v>
                </c:pt>
                <c:pt idx="5">
                  <c:v>0.30555555555555558</c:v>
                </c:pt>
                <c:pt idx="6">
                  <c:v>0.23762376237623761</c:v>
                </c:pt>
                <c:pt idx="7">
                  <c:v>0.3253012048192771</c:v>
                </c:pt>
                <c:pt idx="8">
                  <c:v>0.25510204081632654</c:v>
                </c:pt>
                <c:pt idx="9">
                  <c:v>0.18181818181818182</c:v>
                </c:pt>
                <c:pt idx="10">
                  <c:v>0.25510204081632654</c:v>
                </c:pt>
                <c:pt idx="11">
                  <c:v>0.21428571428571427</c:v>
                </c:pt>
                <c:pt idx="12">
                  <c:v>0.23762376237623761</c:v>
                </c:pt>
                <c:pt idx="13">
                  <c:v>0.22222222222222221</c:v>
                </c:pt>
                <c:pt idx="14">
                  <c:v>0.19354838709677419</c:v>
                </c:pt>
                <c:pt idx="15">
                  <c:v>0.23364485981308411</c:v>
                </c:pt>
                <c:pt idx="16">
                  <c:v>0.18518518518518517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562-4966-AA87-6BA892D99C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88142912"/>
        <c:axId val="277023504"/>
      </c:barChart>
      <c:catAx>
        <c:axId val="488142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77023504"/>
        <c:crosses val="autoZero"/>
        <c:auto val="1"/>
        <c:lblAlgn val="ctr"/>
        <c:lblOffset val="100"/>
        <c:noMultiLvlLbl val="0"/>
      </c:catAx>
      <c:valAx>
        <c:axId val="277023504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881429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outerShdw blurRad="50800" dist="38100" dir="13500000" algn="br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[64. Dashboard KPIs Almacen.xlsx]Pivots 2!TablaDinámica2</c:name>
    <c:fmtId val="9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400"/>
              <a:t>CALIDAD DE PICKING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  <c:spPr>
          <a:solidFill>
            <a:schemeClr val="accent1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marker>
          <c:symbol val="none"/>
        </c:marker>
        <c:dLbl>
          <c:idx val="0"/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rgbClr val="00B050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dLbl>
          <c:idx val="0"/>
          <c:layout>
            <c:manualLayout>
              <c:x val="0.28726190476190477"/>
              <c:y val="-4.4097222222222225E-2"/>
            </c:manualLayout>
          </c:layout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FF0000"/>
          </a:solidFill>
          <a:ln>
            <a:noFill/>
          </a:ln>
          <a:effectLst>
            <a:outerShdw blurRad="254000" sx="102000" sy="102000" algn="ctr" rotWithShape="0">
              <a:prstClr val="black">
                <a:alpha val="20000"/>
              </a:prstClr>
            </a:outerShdw>
          </a:effectLst>
        </c:spPr>
        <c:dLbl>
          <c:idx val="0"/>
          <c:layout>
            <c:manualLayout>
              <c:x val="-0.22930555555555557"/>
              <c:y val="-0.1411111111111111"/>
            </c:manualLayout>
          </c:layout>
          <c:spPr>
            <a:pattFill prst="pct75">
              <a:fgClr>
                <a:sysClr val="windowText" lastClr="000000">
                  <a:lumMod val="75000"/>
                  <a:lumOff val="25000"/>
                </a:sysClr>
              </a:fgClr>
              <a:bgClr>
                <a:sysClr val="windowText" lastClr="000000">
                  <a:lumMod val="65000"/>
                  <a:lumOff val="35000"/>
                </a:sysClr>
              </a:bgClr>
            </a:pattFill>
            <a:ln>
              <a:noFill/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showLegendKey val="0"/>
          <c:showVal val="0"/>
          <c:showCatName val="1"/>
          <c:showSerName val="0"/>
          <c:showPercent val="1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>
        <c:manualLayout>
          <c:layoutTarget val="inner"/>
          <c:xMode val="edge"/>
          <c:yMode val="edge"/>
          <c:x val="0.27154861111111112"/>
          <c:y val="0.16850555555555555"/>
          <c:w val="0.44934345238095236"/>
          <c:h val="0.78635104166666669"/>
        </c:manualLayout>
      </c:layout>
      <c:doughnutChart>
        <c:varyColors val="1"/>
        <c:ser>
          <c:idx val="0"/>
          <c:order val="0"/>
          <c:tx>
            <c:strRef>
              <c:f>'Pivots 2'!$G$3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rgbClr val="00B050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997-4D59-B52E-603F7102D9CC}"/>
              </c:ext>
            </c:extLst>
          </c:dPt>
          <c:dPt>
            <c:idx val="1"/>
            <c:bubble3D val="0"/>
            <c:spPr>
              <a:solidFill>
                <a:srgbClr val="FF0000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997-4D59-B52E-603F7102D9CC}"/>
              </c:ext>
            </c:extLst>
          </c:dPt>
          <c:dLbls>
            <c:dLbl>
              <c:idx val="0"/>
              <c:layout>
                <c:manualLayout>
                  <c:x val="0.28726190476190477"/>
                  <c:y val="-4.4097222222222225E-2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997-4D59-B52E-603F7102D9CC}"/>
                </c:ext>
              </c:extLst>
            </c:dLbl>
            <c:dLbl>
              <c:idx val="1"/>
              <c:layout>
                <c:manualLayout>
                  <c:x val="-0.22930555555555557"/>
                  <c:y val="-0.1411111111111111"/>
                </c:manualLayout>
              </c:layout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997-4D59-B52E-603F7102D9CC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'Pivots 2'!$F$4:$F$6</c:f>
              <c:strCache>
                <c:ptCount val="2"/>
                <c:pt idx="0">
                  <c:v>SI</c:v>
                </c:pt>
                <c:pt idx="1">
                  <c:v>NO</c:v>
                </c:pt>
              </c:strCache>
            </c:strRef>
          </c:cat>
          <c:val>
            <c:numRef>
              <c:f>'Pivots 2'!$G$4:$G$6</c:f>
              <c:numCache>
                <c:formatCode>0%</c:formatCode>
                <c:ptCount val="2"/>
                <c:pt idx="0">
                  <c:v>0.76644538322269162</c:v>
                </c:pt>
                <c:pt idx="1">
                  <c:v>0.23355461677730838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997-4D59-B52E-603F7102D9C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>
      <a:outerShdw blurRad="50800" dist="38100" dir="13500000" algn="br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[64. Dashboard KPIs Almacen.xlsx]Pivots 2!TablaDinámica3</c:name>
    <c:fmtId val="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PE" sz="1400"/>
              <a:t>% CALIDAD DE PICKING POR ALMACÉN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  <c:spPr>
          <a:solidFill>
            <a:srgbClr val="00B05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'Pivots 2'!$K$3:$K$4</c:f>
              <c:strCache>
                <c:ptCount val="1"/>
                <c:pt idx="0">
                  <c:v>SI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'Pivots 2'!$J$5:$J$15</c:f>
              <c:strCache>
                <c:ptCount val="10"/>
                <c:pt idx="0">
                  <c:v>ALMACEN 1</c:v>
                </c:pt>
                <c:pt idx="1">
                  <c:v>ALMACEN 10</c:v>
                </c:pt>
                <c:pt idx="2">
                  <c:v>ALMACEN 2</c:v>
                </c:pt>
                <c:pt idx="3">
                  <c:v>ALMACEN 3</c:v>
                </c:pt>
                <c:pt idx="4">
                  <c:v>ALMACEN 4</c:v>
                </c:pt>
                <c:pt idx="5">
                  <c:v>ALMACEN 5</c:v>
                </c:pt>
                <c:pt idx="6">
                  <c:v>ALMACEN 6</c:v>
                </c:pt>
                <c:pt idx="7">
                  <c:v>ALMACEN 7</c:v>
                </c:pt>
                <c:pt idx="8">
                  <c:v>ALMACEN 8</c:v>
                </c:pt>
                <c:pt idx="9">
                  <c:v>ALMACEN 9</c:v>
                </c:pt>
              </c:strCache>
            </c:strRef>
          </c:cat>
          <c:val>
            <c:numRef>
              <c:f>'Pivots 2'!$K$5:$K$15</c:f>
              <c:numCache>
                <c:formatCode>0%</c:formatCode>
                <c:ptCount val="10"/>
                <c:pt idx="0">
                  <c:v>0.75706214689265539</c:v>
                </c:pt>
                <c:pt idx="1">
                  <c:v>0.79113924050632911</c:v>
                </c:pt>
                <c:pt idx="2">
                  <c:v>0.76836158192090398</c:v>
                </c:pt>
                <c:pt idx="3">
                  <c:v>0.78616352201257866</c:v>
                </c:pt>
                <c:pt idx="4">
                  <c:v>0.68627450980392157</c:v>
                </c:pt>
                <c:pt idx="5">
                  <c:v>0.75274725274725274</c:v>
                </c:pt>
                <c:pt idx="6">
                  <c:v>0.78181818181818186</c:v>
                </c:pt>
                <c:pt idx="7">
                  <c:v>0.78289473684210531</c:v>
                </c:pt>
                <c:pt idx="8">
                  <c:v>0.79084967320261434</c:v>
                </c:pt>
                <c:pt idx="9">
                  <c:v>0.76795580110497241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79-4321-BBFF-6353B9D8A642}"/>
            </c:ext>
          </c:extLst>
        </c:ser>
        <c:ser>
          <c:idx val="1"/>
          <c:order val="1"/>
          <c:tx>
            <c:strRef>
              <c:f>'Pivots 2'!$L$3:$L$4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'Pivots 2'!$J$5:$J$15</c:f>
              <c:strCache>
                <c:ptCount val="10"/>
                <c:pt idx="0">
                  <c:v>ALMACEN 1</c:v>
                </c:pt>
                <c:pt idx="1">
                  <c:v>ALMACEN 10</c:v>
                </c:pt>
                <c:pt idx="2">
                  <c:v>ALMACEN 2</c:v>
                </c:pt>
                <c:pt idx="3">
                  <c:v>ALMACEN 3</c:v>
                </c:pt>
                <c:pt idx="4">
                  <c:v>ALMACEN 4</c:v>
                </c:pt>
                <c:pt idx="5">
                  <c:v>ALMACEN 5</c:v>
                </c:pt>
                <c:pt idx="6">
                  <c:v>ALMACEN 6</c:v>
                </c:pt>
                <c:pt idx="7">
                  <c:v>ALMACEN 7</c:v>
                </c:pt>
                <c:pt idx="8">
                  <c:v>ALMACEN 8</c:v>
                </c:pt>
                <c:pt idx="9">
                  <c:v>ALMACEN 9</c:v>
                </c:pt>
              </c:strCache>
            </c:strRef>
          </c:cat>
          <c:val>
            <c:numRef>
              <c:f>'Pivots 2'!$L$5:$L$15</c:f>
              <c:numCache>
                <c:formatCode>0%</c:formatCode>
                <c:ptCount val="10"/>
                <c:pt idx="0">
                  <c:v>0.24293785310734464</c:v>
                </c:pt>
                <c:pt idx="1">
                  <c:v>0.20886075949367089</c:v>
                </c:pt>
                <c:pt idx="2">
                  <c:v>0.23163841807909605</c:v>
                </c:pt>
                <c:pt idx="3">
                  <c:v>0.21383647798742139</c:v>
                </c:pt>
                <c:pt idx="4">
                  <c:v>0.31372549019607843</c:v>
                </c:pt>
                <c:pt idx="5">
                  <c:v>0.24725274725274726</c:v>
                </c:pt>
                <c:pt idx="6">
                  <c:v>0.21818181818181817</c:v>
                </c:pt>
                <c:pt idx="7">
                  <c:v>0.21710526315789475</c:v>
                </c:pt>
                <c:pt idx="8">
                  <c:v>0.20915032679738563</c:v>
                </c:pt>
                <c:pt idx="9">
                  <c:v>0.23204419889502761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79-4321-BBFF-6353B9D8A642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9"/>
        <c:overlap val="100"/>
        <c:axId val="485208424"/>
        <c:axId val="485209080"/>
      </c:barChart>
      <c:catAx>
        <c:axId val="485208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85209080"/>
        <c:crosses val="autoZero"/>
        <c:auto val="1"/>
        <c:lblAlgn val="ctr"/>
        <c:lblOffset val="100"/>
        <c:noMultiLvlLbl val="0"/>
      </c:catAx>
      <c:valAx>
        <c:axId val="485209080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4852084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[64. Dashboard KPIs Almacen.xlsx]Pivots 2!TablaDinámica4</c:name>
    <c:fmtId val="8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PE" sz="1400"/>
              <a:t>% CALIDAD DE</a:t>
            </a:r>
            <a:r>
              <a:rPr lang="es-PE" sz="1400" baseline="0"/>
              <a:t> PICKING POR COLABORADOR</a:t>
            </a:r>
            <a:endParaRPr lang="es-PE" sz="14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  <c:spPr>
          <a:solidFill>
            <a:srgbClr val="00B050"/>
          </a:soli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FF0000"/>
          </a:soli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>
                      <a:lumMod val="8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'Pivots 2'!$O$3:$O$4</c:f>
              <c:strCache>
                <c:ptCount val="1"/>
                <c:pt idx="0">
                  <c:v>SI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'Pivots 2'!$N$5:$N$21</c:f>
              <c:strCache>
                <c:ptCount val="16"/>
                <c:pt idx="0">
                  <c:v>ANA LLERENA</c:v>
                </c:pt>
                <c:pt idx="1">
                  <c:v>CATALINA GUERRA</c:v>
                </c:pt>
                <c:pt idx="2">
                  <c:v>DOLORES RIBADENEIRA</c:v>
                </c:pt>
                <c:pt idx="3">
                  <c:v>FERNANDO ORTIZ</c:v>
                </c:pt>
                <c:pt idx="4">
                  <c:v>JUAN ARBOLEDA</c:v>
                </c:pt>
                <c:pt idx="5">
                  <c:v>JUAN CARLOS SALAS</c:v>
                </c:pt>
                <c:pt idx="6">
                  <c:v>JUAN PEREZ</c:v>
                </c:pt>
                <c:pt idx="7">
                  <c:v>LUISA HERRERA</c:v>
                </c:pt>
                <c:pt idx="8">
                  <c:v>MARIA SOL GALARZA</c:v>
                </c:pt>
                <c:pt idx="9">
                  <c:v>MARIO GUERRON</c:v>
                </c:pt>
                <c:pt idx="10">
                  <c:v>MARISOL RESTREPO</c:v>
                </c:pt>
                <c:pt idx="11">
                  <c:v>PATRICIO SOSA</c:v>
                </c:pt>
                <c:pt idx="12">
                  <c:v>PETER VILLEGAS</c:v>
                </c:pt>
                <c:pt idx="13">
                  <c:v>RENE RIVAS</c:v>
                </c:pt>
                <c:pt idx="14">
                  <c:v>RICARDO LEON</c:v>
                </c:pt>
                <c:pt idx="15">
                  <c:v>ROCIO LARREA</c:v>
                </c:pt>
              </c:strCache>
            </c:strRef>
          </c:cat>
          <c:val>
            <c:numRef>
              <c:f>'Pivots 2'!$O$5:$O$21</c:f>
              <c:numCache>
                <c:formatCode>0%</c:formatCode>
                <c:ptCount val="16"/>
                <c:pt idx="0">
                  <c:v>0.81904761904761902</c:v>
                </c:pt>
                <c:pt idx="1">
                  <c:v>0.78095238095238095</c:v>
                </c:pt>
                <c:pt idx="2">
                  <c:v>0.77142857142857146</c:v>
                </c:pt>
                <c:pt idx="3">
                  <c:v>0.71698113207547165</c:v>
                </c:pt>
                <c:pt idx="4">
                  <c:v>0.75471698113207553</c:v>
                </c:pt>
                <c:pt idx="5">
                  <c:v>0.82857142857142863</c:v>
                </c:pt>
                <c:pt idx="6">
                  <c:v>0.78014184397163122</c:v>
                </c:pt>
                <c:pt idx="7">
                  <c:v>0.79432624113475181</c:v>
                </c:pt>
                <c:pt idx="8">
                  <c:v>0.75177304964539005</c:v>
                </c:pt>
                <c:pt idx="9">
                  <c:v>0.88571428571428568</c:v>
                </c:pt>
                <c:pt idx="10">
                  <c:v>0.8</c:v>
                </c:pt>
                <c:pt idx="11">
                  <c:v>0.75524475524475521</c:v>
                </c:pt>
                <c:pt idx="12">
                  <c:v>0.73584905660377353</c:v>
                </c:pt>
                <c:pt idx="13">
                  <c:v>0.80555555555555558</c:v>
                </c:pt>
                <c:pt idx="14">
                  <c:v>0.69444444444444442</c:v>
                </c:pt>
                <c:pt idx="15">
                  <c:v>0.74761904761904763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88-4456-8F48-DBB341664091}"/>
            </c:ext>
          </c:extLst>
        </c:ser>
        <c:ser>
          <c:idx val="1"/>
          <c:order val="1"/>
          <c:tx>
            <c:strRef>
              <c:f>'Pivots 2'!$P$3:$P$4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'Pivots 2'!$N$5:$N$21</c:f>
              <c:strCache>
                <c:ptCount val="16"/>
                <c:pt idx="0">
                  <c:v>ANA LLERENA</c:v>
                </c:pt>
                <c:pt idx="1">
                  <c:v>CATALINA GUERRA</c:v>
                </c:pt>
                <c:pt idx="2">
                  <c:v>DOLORES RIBADENEIRA</c:v>
                </c:pt>
                <c:pt idx="3">
                  <c:v>FERNANDO ORTIZ</c:v>
                </c:pt>
                <c:pt idx="4">
                  <c:v>JUAN ARBOLEDA</c:v>
                </c:pt>
                <c:pt idx="5">
                  <c:v>JUAN CARLOS SALAS</c:v>
                </c:pt>
                <c:pt idx="6">
                  <c:v>JUAN PEREZ</c:v>
                </c:pt>
                <c:pt idx="7">
                  <c:v>LUISA HERRERA</c:v>
                </c:pt>
                <c:pt idx="8">
                  <c:v>MARIA SOL GALARZA</c:v>
                </c:pt>
                <c:pt idx="9">
                  <c:v>MARIO GUERRON</c:v>
                </c:pt>
                <c:pt idx="10">
                  <c:v>MARISOL RESTREPO</c:v>
                </c:pt>
                <c:pt idx="11">
                  <c:v>PATRICIO SOSA</c:v>
                </c:pt>
                <c:pt idx="12">
                  <c:v>PETER VILLEGAS</c:v>
                </c:pt>
                <c:pt idx="13">
                  <c:v>RENE RIVAS</c:v>
                </c:pt>
                <c:pt idx="14">
                  <c:v>RICARDO LEON</c:v>
                </c:pt>
                <c:pt idx="15">
                  <c:v>ROCIO LARREA</c:v>
                </c:pt>
              </c:strCache>
            </c:strRef>
          </c:cat>
          <c:val>
            <c:numRef>
              <c:f>'Pivots 2'!$P$5:$P$21</c:f>
              <c:numCache>
                <c:formatCode>0%</c:formatCode>
                <c:ptCount val="16"/>
                <c:pt idx="0">
                  <c:v>0.18095238095238095</c:v>
                </c:pt>
                <c:pt idx="1">
                  <c:v>0.21904761904761905</c:v>
                </c:pt>
                <c:pt idx="2">
                  <c:v>0.22857142857142856</c:v>
                </c:pt>
                <c:pt idx="3">
                  <c:v>0.28301886792452829</c:v>
                </c:pt>
                <c:pt idx="4">
                  <c:v>0.24528301886792453</c:v>
                </c:pt>
                <c:pt idx="5">
                  <c:v>0.17142857142857143</c:v>
                </c:pt>
                <c:pt idx="6">
                  <c:v>0.21985815602836881</c:v>
                </c:pt>
                <c:pt idx="7">
                  <c:v>0.20567375886524822</c:v>
                </c:pt>
                <c:pt idx="8">
                  <c:v>0.24822695035460993</c:v>
                </c:pt>
                <c:pt idx="9">
                  <c:v>0.11428571428571428</c:v>
                </c:pt>
                <c:pt idx="10">
                  <c:v>0.2</c:v>
                </c:pt>
                <c:pt idx="11">
                  <c:v>0.24475524475524477</c:v>
                </c:pt>
                <c:pt idx="12">
                  <c:v>0.26415094339622641</c:v>
                </c:pt>
                <c:pt idx="13">
                  <c:v>0.19444444444444445</c:v>
                </c:pt>
                <c:pt idx="14">
                  <c:v>0.30555555555555558</c:v>
                </c:pt>
                <c:pt idx="15">
                  <c:v>0.25238095238095237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88-4456-8F48-DBB3416640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9206672"/>
        <c:axId val="289207000"/>
      </c:barChart>
      <c:catAx>
        <c:axId val="2892066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89207000"/>
        <c:crosses val="autoZero"/>
        <c:auto val="1"/>
        <c:lblAlgn val="ctr"/>
        <c:lblOffset val="100"/>
        <c:noMultiLvlLbl val="0"/>
      </c:catAx>
      <c:valAx>
        <c:axId val="289207000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89206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[64. Dashboard KPIs Almacen.xlsx]Pivots 2!TablaDinámica5</c:name>
    <c:fmtId val="11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cap="none" spc="0" normalizeH="0" baseline="0">
                <a:solidFill>
                  <a:sysClr val="windowText" lastClr="000000"/>
                </a:solidFill>
                <a:latin typeface="+mj-lt"/>
                <a:ea typeface="+mj-ea"/>
                <a:cs typeface="+mj-cs"/>
              </a:defRPr>
            </a:pPr>
            <a:r>
              <a:rPr lang="es-PE"/>
              <a:t>% DE CALIDAD DE PICKING POR MES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none" spc="0" normalizeH="0" baseline="0">
              <a:solidFill>
                <a:sysClr val="windowText" lastClr="000000"/>
              </a:solidFill>
              <a:latin typeface="+mj-lt"/>
              <a:ea typeface="+mj-ea"/>
              <a:cs typeface="+mj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  <c:spPr>
          <a:solidFill>
            <a:srgbClr val="00B05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5"/>
        <c:spPr>
          <a:solidFill>
            <a:srgbClr val="FF0000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'Pivots 2'!$S$3:$S$4</c:f>
              <c:strCache>
                <c:ptCount val="1"/>
                <c:pt idx="0">
                  <c:v>SI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cat>
            <c:strRef>
              <c:f>'Pivots 2'!$R$5:$R$19</c:f>
              <c:strCache>
                <c:ptCount val="14"/>
                <c:pt idx="0">
                  <c:v>01 - BATERIAS</c:v>
                </c:pt>
                <c:pt idx="1">
                  <c:v>02 - BUJIAS</c:v>
                </c:pt>
                <c:pt idx="2">
                  <c:v>03 - FILTROS</c:v>
                </c:pt>
                <c:pt idx="3">
                  <c:v>04 - FRENOS Y EMBRAGUES</c:v>
                </c:pt>
                <c:pt idx="4">
                  <c:v>05 - COLISION</c:v>
                </c:pt>
                <c:pt idx="5">
                  <c:v>06 - AMORTIGUADORES</c:v>
                </c:pt>
                <c:pt idx="6">
                  <c:v>07 - PEDALES Y POSAPIES</c:v>
                </c:pt>
                <c:pt idx="7">
                  <c:v>08 - ELECTRICO</c:v>
                </c:pt>
                <c:pt idx="8">
                  <c:v>09 - PARTES DE MOTOR</c:v>
                </c:pt>
                <c:pt idx="9">
                  <c:v>10 - PALANCAS Y CHICOTES</c:v>
                </c:pt>
                <c:pt idx="10">
                  <c:v>11 - LLANTAS Y HULES</c:v>
                </c:pt>
                <c:pt idx="11">
                  <c:v>13 - TRACCION</c:v>
                </c:pt>
                <c:pt idx="12">
                  <c:v>14 - LUCES</c:v>
                </c:pt>
                <c:pt idx="13">
                  <c:v>15 - MISCELANEOS</c:v>
                </c:pt>
              </c:strCache>
            </c:strRef>
          </c:cat>
          <c:val>
            <c:numRef>
              <c:f>'Pivots 2'!$S$5:$S$19</c:f>
              <c:numCache>
                <c:formatCode>0%</c:formatCode>
                <c:ptCount val="14"/>
                <c:pt idx="0">
                  <c:v>0.76470588235294112</c:v>
                </c:pt>
                <c:pt idx="1">
                  <c:v>0.77777777777777779</c:v>
                </c:pt>
                <c:pt idx="2">
                  <c:v>0.73170731707317072</c:v>
                </c:pt>
                <c:pt idx="3">
                  <c:v>0.76923076923076927</c:v>
                </c:pt>
                <c:pt idx="4">
                  <c:v>0.75603217158176939</c:v>
                </c:pt>
                <c:pt idx="5">
                  <c:v>0.74626865671641796</c:v>
                </c:pt>
                <c:pt idx="6">
                  <c:v>0.8125</c:v>
                </c:pt>
                <c:pt idx="7">
                  <c:v>0.74590163934426235</c:v>
                </c:pt>
                <c:pt idx="8">
                  <c:v>0.7682539682539683</c:v>
                </c:pt>
                <c:pt idx="9">
                  <c:v>0.72916666666666663</c:v>
                </c:pt>
                <c:pt idx="10">
                  <c:v>0.71951219512195119</c:v>
                </c:pt>
                <c:pt idx="11">
                  <c:v>0.75</c:v>
                </c:pt>
                <c:pt idx="12">
                  <c:v>0.8539325842696629</c:v>
                </c:pt>
                <c:pt idx="13">
                  <c:v>0.79459459459459458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34-4579-9DC2-62DEB7C93BA7}"/>
            </c:ext>
          </c:extLst>
        </c:ser>
        <c:ser>
          <c:idx val="1"/>
          <c:order val="1"/>
          <c:tx>
            <c:strRef>
              <c:f>'Pivots 2'!$T$3:$T$4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strRef>
              <c:f>'Pivots 2'!$R$5:$R$19</c:f>
              <c:strCache>
                <c:ptCount val="14"/>
                <c:pt idx="0">
                  <c:v>01 - BATERIAS</c:v>
                </c:pt>
                <c:pt idx="1">
                  <c:v>02 - BUJIAS</c:v>
                </c:pt>
                <c:pt idx="2">
                  <c:v>03 - FILTROS</c:v>
                </c:pt>
                <c:pt idx="3">
                  <c:v>04 - FRENOS Y EMBRAGUES</c:v>
                </c:pt>
                <c:pt idx="4">
                  <c:v>05 - COLISION</c:v>
                </c:pt>
                <c:pt idx="5">
                  <c:v>06 - AMORTIGUADORES</c:v>
                </c:pt>
                <c:pt idx="6">
                  <c:v>07 - PEDALES Y POSAPIES</c:v>
                </c:pt>
                <c:pt idx="7">
                  <c:v>08 - ELECTRICO</c:v>
                </c:pt>
                <c:pt idx="8">
                  <c:v>09 - PARTES DE MOTOR</c:v>
                </c:pt>
                <c:pt idx="9">
                  <c:v>10 - PALANCAS Y CHICOTES</c:v>
                </c:pt>
                <c:pt idx="10">
                  <c:v>11 - LLANTAS Y HULES</c:v>
                </c:pt>
                <c:pt idx="11">
                  <c:v>13 - TRACCION</c:v>
                </c:pt>
                <c:pt idx="12">
                  <c:v>14 - LUCES</c:v>
                </c:pt>
                <c:pt idx="13">
                  <c:v>15 - MISCELANEOS</c:v>
                </c:pt>
              </c:strCache>
            </c:strRef>
          </c:cat>
          <c:val>
            <c:numRef>
              <c:f>'Pivots 2'!$T$5:$T$19</c:f>
              <c:numCache>
                <c:formatCode>0%</c:formatCode>
                <c:ptCount val="14"/>
                <c:pt idx="0">
                  <c:v>0.23529411764705882</c:v>
                </c:pt>
                <c:pt idx="1">
                  <c:v>0.22222222222222221</c:v>
                </c:pt>
                <c:pt idx="2">
                  <c:v>0.26829268292682928</c:v>
                </c:pt>
                <c:pt idx="3">
                  <c:v>0.23076923076923078</c:v>
                </c:pt>
                <c:pt idx="4">
                  <c:v>0.24396782841823056</c:v>
                </c:pt>
                <c:pt idx="5">
                  <c:v>0.2537313432835821</c:v>
                </c:pt>
                <c:pt idx="6">
                  <c:v>0.1875</c:v>
                </c:pt>
                <c:pt idx="7">
                  <c:v>0.25409836065573771</c:v>
                </c:pt>
                <c:pt idx="8">
                  <c:v>0.23174603174603176</c:v>
                </c:pt>
                <c:pt idx="9">
                  <c:v>0.27083333333333331</c:v>
                </c:pt>
                <c:pt idx="10">
                  <c:v>0.28048780487804881</c:v>
                </c:pt>
                <c:pt idx="11">
                  <c:v>0.25</c:v>
                </c:pt>
                <c:pt idx="12">
                  <c:v>0.14606741573033707</c:v>
                </c:pt>
                <c:pt idx="13">
                  <c:v>0.20540540540540542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34-4579-9DC2-62DEB7C93B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86474504"/>
        <c:axId val="286474832"/>
      </c:barChart>
      <c:catAx>
        <c:axId val="286474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none" spc="0" normalizeH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86474832"/>
        <c:crosses val="autoZero"/>
        <c:auto val="1"/>
        <c:lblAlgn val="ctr"/>
        <c:lblOffset val="100"/>
        <c:noMultiLvlLbl val="0"/>
      </c:catAx>
      <c:valAx>
        <c:axId val="286474832"/>
        <c:scaling>
          <c:orientation val="minMax"/>
          <c:max val="1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86474504"/>
        <c:crosses val="autoZero"/>
        <c:crossBetween val="between"/>
      </c:val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4">
        <a:lumMod val="60000"/>
        <a:lumOff val="40000"/>
      </a:schemeClr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[64. Dashboard KPIs Almacen.xlsx]Pivots 2!TablaDinámica6</c:name>
    <c:fmtId val="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TIEMPO PROMEDIO (MIN) PICKING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  <c:spPr>
          <a:ln w="25400" cap="rnd">
            <a:solidFill>
              <a:schemeClr val="lt1"/>
            </a:solidFill>
            <a:round/>
          </a:ln>
          <a:effectLst>
            <a:outerShdw dist="25400" dir="2700000" algn="tl" rotWithShape="0">
              <a:schemeClr val="accent1"/>
            </a:outerShdw>
          </a:effectLst>
        </c:spPr>
        <c:marker>
          <c:symbol val="circle"/>
          <c:size val="14"/>
          <c:spPr>
            <a:solidFill>
              <a:schemeClr val="accent1"/>
            </a:solidFill>
            <a:ln>
              <a:noFill/>
            </a:ln>
            <a:effectLst/>
          </c:spPr>
        </c:marker>
        <c:dLbl>
          <c:idx val="0"/>
          <c:spPr>
            <a:solidFill>
              <a:srgbClr val="4472C4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1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'Pivots 2'!$X$3</c:f>
              <c:strCache>
                <c:ptCount val="1"/>
                <c:pt idx="0">
                  <c:v>Total</c:v>
                </c:pt>
              </c:strCache>
            </c:strRef>
          </c:tx>
          <c:spPr>
            <a:ln w="25400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circle"/>
            <c:size val="14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dLbls>
            <c:spPr>
              <a:solidFill>
                <a:srgbClr val="4472C4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'Pivots 2'!$V$4:$W$23</c:f>
              <c:multiLvlStrCache>
                <c:ptCount val="17"/>
                <c:lvl>
                  <c:pt idx="0">
                    <c:v>Ene</c:v>
                  </c:pt>
                  <c:pt idx="1">
                    <c:v>Feb</c:v>
                  </c:pt>
                  <c:pt idx="2">
                    <c:v>Mar</c:v>
                  </c:pt>
                  <c:pt idx="3">
                    <c:v>Abr</c:v>
                  </c:pt>
                  <c:pt idx="4">
                    <c:v>May</c:v>
                  </c:pt>
                  <c:pt idx="5">
                    <c:v>Jun</c:v>
                  </c:pt>
                  <c:pt idx="6">
                    <c:v>Jul</c:v>
                  </c:pt>
                  <c:pt idx="7">
                    <c:v>Ago</c:v>
                  </c:pt>
                  <c:pt idx="8">
                    <c:v>Set</c:v>
                  </c:pt>
                  <c:pt idx="9">
                    <c:v>Oct</c:v>
                  </c:pt>
                  <c:pt idx="10">
                    <c:v>Nov</c:v>
                  </c:pt>
                  <c:pt idx="11">
                    <c:v>Dic</c:v>
                  </c:pt>
                  <c:pt idx="12">
                    <c:v>Ene</c:v>
                  </c:pt>
                  <c:pt idx="13">
                    <c:v>Feb</c:v>
                  </c:pt>
                  <c:pt idx="14">
                    <c:v>Mar</c:v>
                  </c:pt>
                  <c:pt idx="15">
                    <c:v>Abr</c:v>
                  </c:pt>
                  <c:pt idx="16">
                    <c:v>May</c:v>
                  </c:pt>
                </c:lvl>
                <c:lvl>
                  <c:pt idx="0">
                    <c:v>2018</c:v>
                  </c:pt>
                  <c:pt idx="12">
                    <c:v>2019</c:v>
                  </c:pt>
                </c:lvl>
              </c:multiLvlStrCache>
            </c:multiLvlStrRef>
          </c:cat>
          <c:val>
            <c:numRef>
              <c:f>'Pivots 2'!$X$4:$X$23</c:f>
              <c:numCache>
                <c:formatCode>_ * #,##0.0_ ;_ * \-#,##0.0_ ;_ * "-"??_ ;_ @_ </c:formatCode>
                <c:ptCount val="17"/>
                <c:pt idx="0">
                  <c:v>77.511627906976742</c:v>
                </c:pt>
                <c:pt idx="1">
                  <c:v>79.147058823529406</c:v>
                </c:pt>
                <c:pt idx="2">
                  <c:v>80.406593406593402</c:v>
                </c:pt>
                <c:pt idx="3">
                  <c:v>83.368421052631575</c:v>
                </c:pt>
                <c:pt idx="4">
                  <c:v>75.960784313725483</c:v>
                </c:pt>
                <c:pt idx="5">
                  <c:v>87.648148148148152</c:v>
                </c:pt>
                <c:pt idx="6">
                  <c:v>75.722772277227719</c:v>
                </c:pt>
                <c:pt idx="7">
                  <c:v>76.819277108433738</c:v>
                </c:pt>
                <c:pt idx="8">
                  <c:v>77.071428571428569</c:v>
                </c:pt>
                <c:pt idx="9">
                  <c:v>77.147727272727266</c:v>
                </c:pt>
                <c:pt idx="10">
                  <c:v>79.612244897959187</c:v>
                </c:pt>
                <c:pt idx="11">
                  <c:v>76.964285714285708</c:v>
                </c:pt>
                <c:pt idx="12">
                  <c:v>77.683168316831683</c:v>
                </c:pt>
                <c:pt idx="13">
                  <c:v>76.171717171717177</c:v>
                </c:pt>
                <c:pt idx="14">
                  <c:v>84.526881720430111</c:v>
                </c:pt>
                <c:pt idx="15">
                  <c:v>78.280373831775705</c:v>
                </c:pt>
                <c:pt idx="16">
                  <c:v>81.277777777777771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768-484C-B4C5-2343311E2115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marker val="1"/>
        <c:smooth val="0"/>
        <c:axId val="487520624"/>
        <c:axId val="487521280"/>
      </c:lineChart>
      <c:catAx>
        <c:axId val="4875206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3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87521280"/>
        <c:crosses val="autoZero"/>
        <c:auto val="1"/>
        <c:lblAlgn val="ctr"/>
        <c:lblOffset val="100"/>
        <c:noMultiLvlLbl val="0"/>
      </c:catAx>
      <c:valAx>
        <c:axId val="487521280"/>
        <c:scaling>
          <c:orientation val="minMax"/>
        </c:scaling>
        <c:delete val="1"/>
        <c:axPos val="l"/>
        <c:numFmt formatCode="_ * #,##0.0_ ;_ * \-#,##0.0_ ;_ * &quot;-&quot;??_ ;_ @_ " sourceLinked="1"/>
        <c:majorTickMark val="none"/>
        <c:minorTickMark val="none"/>
        <c:tickLblPos val="nextTo"/>
        <c:crossAx val="487520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C00000"/>
    </a:solidFill>
    <a:ln w="9525" cap="flat" cmpd="sng" algn="ctr">
      <a:solidFill>
        <a:schemeClr val="lt1">
          <a:lumMod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[64. Dashboard KPIs Almacen.xlsx]Pivots 2!TablaDinámica7</c:name>
    <c:fmtId val="1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none" spc="2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 sz="1200" b="1"/>
              <a:t>TIEMPO PROMEDIO (MIN) PICKING POR COLABORADOR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none" spc="2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  <c:spPr>
          <a:solidFill>
            <a:srgbClr val="C00000"/>
          </a:solidFill>
          <a:ln w="9525" cap="flat" cmpd="sng" algn="ctr">
            <a:solidFill>
              <a:schemeClr val="accent1">
                <a:shade val="95000"/>
              </a:schemeClr>
            </a:solidFill>
            <a:round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'Pivots 2'!$AA$3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C00000"/>
            </a:soli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'Pivots 2'!$Z$4:$Z$20</c:f>
              <c:strCache>
                <c:ptCount val="16"/>
                <c:pt idx="0">
                  <c:v>PETER VILLEGAS</c:v>
                </c:pt>
                <c:pt idx="1">
                  <c:v>MARIO GUERRON</c:v>
                </c:pt>
                <c:pt idx="2">
                  <c:v>RICARDO LEON</c:v>
                </c:pt>
                <c:pt idx="3">
                  <c:v>JUAN PEREZ</c:v>
                </c:pt>
                <c:pt idx="4">
                  <c:v>JUAN ARBOLEDA</c:v>
                </c:pt>
                <c:pt idx="5">
                  <c:v>FERNANDO ORTIZ</c:v>
                </c:pt>
                <c:pt idx="6">
                  <c:v>PATRICIO SOSA</c:v>
                </c:pt>
                <c:pt idx="7">
                  <c:v>ANA LLERENA</c:v>
                </c:pt>
                <c:pt idx="8">
                  <c:v>ROCIO LARREA</c:v>
                </c:pt>
                <c:pt idx="9">
                  <c:v>LUISA HERRERA</c:v>
                </c:pt>
                <c:pt idx="10">
                  <c:v>MARISOL RESTREPO</c:v>
                </c:pt>
                <c:pt idx="11">
                  <c:v>DOLORES RIBADENEIRA</c:v>
                </c:pt>
                <c:pt idx="12">
                  <c:v>MARIA SOL GALARZA</c:v>
                </c:pt>
                <c:pt idx="13">
                  <c:v>CATALINA GUERRA</c:v>
                </c:pt>
                <c:pt idx="14">
                  <c:v>JUAN CARLOS SALAS</c:v>
                </c:pt>
                <c:pt idx="15">
                  <c:v>RENE RIVAS</c:v>
                </c:pt>
              </c:strCache>
            </c:strRef>
          </c:cat>
          <c:val>
            <c:numRef>
              <c:f>'Pivots 2'!$AA$4:$AA$20</c:f>
              <c:numCache>
                <c:formatCode>_ * #,##0.0_ ;_ * \-#,##0.0_ ;_ * "-"??_ ;_ @_ </c:formatCode>
                <c:ptCount val="16"/>
                <c:pt idx="0">
                  <c:v>132.55188679245282</c:v>
                </c:pt>
                <c:pt idx="1">
                  <c:v>131</c:v>
                </c:pt>
                <c:pt idx="2">
                  <c:v>120</c:v>
                </c:pt>
                <c:pt idx="3">
                  <c:v>98.099290780141843</c:v>
                </c:pt>
                <c:pt idx="4">
                  <c:v>95.405660377358487</c:v>
                </c:pt>
                <c:pt idx="5">
                  <c:v>87.85849056603773</c:v>
                </c:pt>
                <c:pt idx="6">
                  <c:v>86.055944055944053</c:v>
                </c:pt>
                <c:pt idx="7">
                  <c:v>77</c:v>
                </c:pt>
                <c:pt idx="8">
                  <c:v>69.5</c:v>
                </c:pt>
                <c:pt idx="9">
                  <c:v>62.453900709219859</c:v>
                </c:pt>
                <c:pt idx="10">
                  <c:v>52.5</c:v>
                </c:pt>
                <c:pt idx="11">
                  <c:v>45</c:v>
                </c:pt>
                <c:pt idx="12">
                  <c:v>43.01418439716312</c:v>
                </c:pt>
                <c:pt idx="13">
                  <c:v>37</c:v>
                </c:pt>
                <c:pt idx="14">
                  <c:v>35</c:v>
                </c:pt>
                <c:pt idx="15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77-4DE0-B975-4045E8FF57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89848408"/>
        <c:axId val="489848736"/>
      </c:barChart>
      <c:catAx>
        <c:axId val="4898484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89848736"/>
        <c:crosses val="autoZero"/>
        <c:auto val="1"/>
        <c:lblAlgn val="ctr"/>
        <c:lblOffset val="100"/>
        <c:noMultiLvlLbl val="0"/>
      </c:catAx>
      <c:valAx>
        <c:axId val="48984873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.0_ ;_ * \-#,##0.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898484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2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</a:defRPr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[64. Dashboard KPIs Almacen.xlsx]Pivots 2!TablaDinámica8</c:name>
    <c:fmtId val="1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200"/>
              <a:t>TIEMPO PROMEDIO (MIN) PICKING POR ALMACEN</a:t>
            </a:r>
            <a:endParaRPr lang="es-P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1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'Pivots 2'!$AD$3</c:f>
              <c:strCache>
                <c:ptCount val="1"/>
                <c:pt idx="0">
                  <c:v>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'Pivots 2'!$AC$4:$AC$14</c:f>
              <c:strCache>
                <c:ptCount val="10"/>
                <c:pt idx="0">
                  <c:v>ALMACEN 7</c:v>
                </c:pt>
                <c:pt idx="1">
                  <c:v>ALMACEN 6</c:v>
                </c:pt>
                <c:pt idx="2">
                  <c:v>ALMACEN 4</c:v>
                </c:pt>
                <c:pt idx="3">
                  <c:v>ALMACEN 2</c:v>
                </c:pt>
                <c:pt idx="4">
                  <c:v>ALMACEN 10</c:v>
                </c:pt>
                <c:pt idx="5">
                  <c:v>ALMACEN 9</c:v>
                </c:pt>
                <c:pt idx="6">
                  <c:v>ALMACEN 1</c:v>
                </c:pt>
                <c:pt idx="7">
                  <c:v>ALMACEN 5</c:v>
                </c:pt>
                <c:pt idx="8">
                  <c:v>ALMACEN 3</c:v>
                </c:pt>
                <c:pt idx="9">
                  <c:v>ALMACEN 8</c:v>
                </c:pt>
              </c:strCache>
            </c:strRef>
          </c:cat>
          <c:val>
            <c:numRef>
              <c:f>'Pivots 2'!$AD$4:$AD$14</c:f>
              <c:numCache>
                <c:formatCode>_ * #,##0.0_ ;_ * \-#,##0.0_ ;_ * "-"??_ ;_ @_ </c:formatCode>
                <c:ptCount val="10"/>
                <c:pt idx="0">
                  <c:v>82.91447368421052</c:v>
                </c:pt>
                <c:pt idx="1">
                  <c:v>81.145454545454541</c:v>
                </c:pt>
                <c:pt idx="2">
                  <c:v>80.549019607843135</c:v>
                </c:pt>
                <c:pt idx="3">
                  <c:v>80.299435028248581</c:v>
                </c:pt>
                <c:pt idx="4">
                  <c:v>79.962025316455694</c:v>
                </c:pt>
                <c:pt idx="5">
                  <c:v>79.187845303867405</c:v>
                </c:pt>
                <c:pt idx="6">
                  <c:v>78.548022598870062</c:v>
                </c:pt>
                <c:pt idx="7">
                  <c:v>78.478021978021971</c:v>
                </c:pt>
                <c:pt idx="8">
                  <c:v>76.132075471698116</c:v>
                </c:pt>
                <c:pt idx="9">
                  <c:v>75.071895424836597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47-46B7-BB1E-34D634644D6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15"/>
        <c:overlap val="-20"/>
        <c:axId val="286341512"/>
        <c:axId val="496039800"/>
      </c:barChart>
      <c:catAx>
        <c:axId val="28634151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96039800"/>
        <c:crosses val="autoZero"/>
        <c:auto val="1"/>
        <c:lblAlgn val="ctr"/>
        <c:lblOffset val="100"/>
        <c:noMultiLvlLbl val="0"/>
      </c:catAx>
      <c:valAx>
        <c:axId val="4960398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.0_ ;_ * \-#,##0.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2863415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5">
        <a:lumMod val="20000"/>
        <a:lumOff val="80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[64. Dashboard KPIs Almacen.xlsx]Pivots 3!TablaDinámica9</c:name>
    <c:fmtId val="7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s-PE"/>
              <a:t>% UTILIZACION GENERAL ALMACEN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1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</c:pivotFmt>
      <c:pivotFmt>
        <c:idx val="1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2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</c:pivotFmt>
      <c:pivotFmt>
        <c:idx val="2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</c:pivotFmt>
      <c:pivotFmt>
        <c:idx val="3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</c:pivotFmt>
      <c:pivotFmt>
        <c:idx val="4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</c:pivotFmt>
      <c:pivotFmt>
        <c:idx val="5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</c:pivotFmt>
      <c:pivotFmt>
        <c:idx val="6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gradFill rotWithShape="1">
            <a:gsLst>
              <a:gs pos="0">
                <a:schemeClr val="accent1">
                  <a:satMod val="103000"/>
                  <a:lumMod val="102000"/>
                  <a:tint val="94000"/>
                </a:schemeClr>
              </a:gs>
              <a:gs pos="50000">
                <a:schemeClr val="accent1">
                  <a:satMod val="110000"/>
                  <a:lumMod val="100000"/>
                  <a:shade val="100000"/>
                </a:schemeClr>
              </a:gs>
              <a:gs pos="100000">
                <a:schemeClr val="accent1">
                  <a:lumMod val="99000"/>
                  <a:satMod val="120000"/>
                  <a:shade val="78000"/>
                </a:schemeClr>
              </a:gs>
            </a:gsLst>
            <a:lin ang="5400000" scaled="0"/>
          </a:gradFill>
          <a:ln>
            <a:noFill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40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6"/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 w="9525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5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ln w="34925" cap="rnd">
            <a:solidFill>
              <a:schemeClr val="accent1"/>
            </a:solidFill>
            <a:round/>
          </a:ln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c:spPr>
        <c:marker>
          <c:symbol val="circle"/>
          <c:size val="25"/>
          <c:spPr>
            <a:solidFill>
              <a:schemeClr val="bg1"/>
            </a:solidFill>
            <a:ln w="9525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1050" b="1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'Pivots 3'!$A$3</c:f>
              <c:strCache>
                <c:ptCount val="1"/>
                <c:pt idx="0">
                  <c:v>CAPACIDAD TOTAL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'Pivots 3'!$A$4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'Pivots 3'!$A$4</c:f>
              <c:numCache>
                <c:formatCode>_ * #,##0.0_ ;_ * \-#,##0.0_ ;_ * "-"??_ ;_ @_ </c:formatCode>
                <c:ptCount val="1"/>
                <c:pt idx="0">
                  <c:v>545.08999999999992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B8-4296-B87D-19065F78203D}"/>
            </c:ext>
          </c:extLst>
        </c:ser>
        <c:ser>
          <c:idx val="1"/>
          <c:order val="1"/>
          <c:tx>
            <c:strRef>
              <c:f>'Pivots 3'!$B$3</c:f>
              <c:strCache>
                <c:ptCount val="1"/>
                <c:pt idx="0">
                  <c:v>ESPACIO OCUPADO TOTAL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'Pivots 3'!$A$4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'Pivots 3'!$B$4</c:f>
              <c:numCache>
                <c:formatCode>_ * #,##0.0_ ;_ * \-#,##0.0_ ;_ * "-"??_ ;_ @_ </c:formatCode>
                <c:ptCount val="1"/>
                <c:pt idx="0">
                  <c:v>393.87522999999982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B8-4296-B87D-19065F7820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73463248"/>
        <c:axId val="573461280"/>
      </c:barChart>
      <c:lineChart>
        <c:grouping val="stacked"/>
        <c:varyColors val="0"/>
        <c:ser>
          <c:idx val="2"/>
          <c:order val="2"/>
          <c:tx>
            <c:strRef>
              <c:f>'Pivots 3'!$C$3</c:f>
              <c:strCache>
                <c:ptCount val="1"/>
                <c:pt idx="0">
                  <c:v>% UTILIZACIÓN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accent3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3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3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accent3"/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Pt>
            <c:idx val="0"/>
            <c:marker>
              <c:symbol val="circle"/>
              <c:size val="25"/>
              <c:spPr>
                <a:solidFill>
                  <a:schemeClr val="bg1"/>
                </a:solidFill>
                <a:ln w="9525">
                  <a:solidFill>
                    <a:schemeClr val="accent3"/>
                  </a:solidFill>
                  <a:round/>
                </a:ln>
                <a:effectLst>
                  <a:outerShdw blurRad="57150" dist="19050" dir="5400000" algn="ctr" rotWithShape="0">
                    <a:srgbClr val="000000">
                      <a:alpha val="63000"/>
                    </a:srgbClr>
                  </a:outerShdw>
                </a:effectLst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3-96B8-4296-B87D-19065F78203D}"/>
              </c:ext>
            </c:extLst>
          </c:dPt>
          <c:dLbls>
            <c:dLbl>
              <c:idx val="0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6B8-4296-B87D-19065F78203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'Pivots 3'!$A$4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'Pivots 3'!$C$4</c:f>
              <c:numCache>
                <c:formatCode>0%</c:formatCode>
                <c:ptCount val="1"/>
                <c:pt idx="0">
                  <c:v>0.72258751765763429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6B8-4296-B87D-19065F7820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8931792"/>
        <c:axId val="498930152"/>
      </c:lineChart>
      <c:catAx>
        <c:axId val="5734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73461280"/>
        <c:crosses val="autoZero"/>
        <c:auto val="1"/>
        <c:lblAlgn val="ctr"/>
        <c:lblOffset val="100"/>
        <c:noMultiLvlLbl val="0"/>
      </c:catAx>
      <c:valAx>
        <c:axId val="5734612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_ * #,##0.0_ ;_ * \-#,##0.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73463248"/>
        <c:crosses val="autoZero"/>
        <c:crossBetween val="between"/>
      </c:valAx>
      <c:valAx>
        <c:axId val="498930152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98931792"/>
        <c:crosses val="max"/>
        <c:crossBetween val="between"/>
      </c:valAx>
      <c:catAx>
        <c:axId val="498931792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498930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[64. Dashboard KPIs Almacen.xlsx]Pivots 3!TablaDinámica11</c:name>
    <c:fmtId val="1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none" spc="0" normalizeH="0" baseline="0">
                <a:solidFill>
                  <a:sysClr val="windowText" lastClr="000000"/>
                </a:solidFill>
                <a:latin typeface="+mj-lt"/>
                <a:ea typeface="+mj-ea"/>
                <a:cs typeface="+mj-cs"/>
              </a:defRPr>
            </a:pPr>
            <a:r>
              <a:rPr lang="es-PE" sz="1400">
                <a:solidFill>
                  <a:sysClr val="windowText" lastClr="000000"/>
                </a:solidFill>
              </a:rPr>
              <a:t>% UTILIZACION DEL ALMACEN POR TIPO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none" spc="0" normalizeH="0" baseline="0">
              <a:solidFill>
                <a:sysClr val="windowText" lastClr="000000"/>
              </a:solidFill>
              <a:latin typeface="+mj-lt"/>
              <a:ea typeface="+mj-ea"/>
              <a:cs typeface="+mj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</c:pivotFmt>
      <c:pivotFmt>
        <c:idx val="3"/>
      </c:pivotFmt>
      <c:pivotFmt>
        <c:idx val="4"/>
      </c:pivotFmt>
      <c:pivotFmt>
        <c:idx val="5"/>
      </c:pivotFmt>
      <c:pivotFmt>
        <c:idx val="6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8"/>
        <c:spPr>
          <a:ln w="22225" cap="rnd">
            <a:solidFill>
              <a:schemeClr val="accent1"/>
            </a:solidFill>
            <a:round/>
          </a:ln>
          <a:effectLst/>
        </c:spPr>
        <c:marker>
          <c:symbol val="circle"/>
          <c:size val="18"/>
          <c:spPr>
            <a:solidFill>
              <a:schemeClr val="lt1"/>
            </a:solidFill>
            <a:ln w="15875">
              <a:solidFill>
                <a:schemeClr val="accent3"/>
              </a:solidFill>
              <a:round/>
            </a:ln>
            <a:effectLst/>
          </c:spPr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800" b="0" i="0" u="none" strike="noStrike" kern="1200" baseline="0">
                  <a:solidFill>
                    <a:schemeClr val="dk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s-PE"/>
            </a:p>
          </c:txPr>
          <c:dLblPos val="ctr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'Pivots 3'!$F$3</c:f>
              <c:strCache>
                <c:ptCount val="1"/>
                <c:pt idx="0">
                  <c:v>CAPACIDAD 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'Pivots 3'!$E$4:$E$14</c:f>
              <c:strCache>
                <c:ptCount val="10"/>
                <c:pt idx="0">
                  <c:v>ALMACEN 9</c:v>
                </c:pt>
                <c:pt idx="1">
                  <c:v>ALMACEN 4</c:v>
                </c:pt>
                <c:pt idx="2">
                  <c:v>ALMACEN 7</c:v>
                </c:pt>
                <c:pt idx="3">
                  <c:v>ALMACEN 3</c:v>
                </c:pt>
                <c:pt idx="4">
                  <c:v>ALMACEN 5</c:v>
                </c:pt>
                <c:pt idx="5">
                  <c:v>ALMACEN 2</c:v>
                </c:pt>
                <c:pt idx="6">
                  <c:v>ALMACEN 8</c:v>
                </c:pt>
                <c:pt idx="7">
                  <c:v>ALMACEN 1</c:v>
                </c:pt>
                <c:pt idx="8">
                  <c:v>ALMACEN 6</c:v>
                </c:pt>
                <c:pt idx="9">
                  <c:v>ALMACEN 10</c:v>
                </c:pt>
              </c:strCache>
            </c:strRef>
          </c:cat>
          <c:val>
            <c:numRef>
              <c:f>'Pivots 3'!$F$4:$F$14</c:f>
              <c:numCache>
                <c:formatCode>_ * #,##0.0_ ;_ * \-#,##0.0_ ;_ * "-"??_ ;_ @_ </c:formatCode>
                <c:ptCount val="10"/>
                <c:pt idx="0">
                  <c:v>54.730000000000011</c:v>
                </c:pt>
                <c:pt idx="1">
                  <c:v>61.730000000000004</c:v>
                </c:pt>
                <c:pt idx="2">
                  <c:v>63.269999999999996</c:v>
                </c:pt>
                <c:pt idx="3">
                  <c:v>52.89</c:v>
                </c:pt>
                <c:pt idx="4">
                  <c:v>50.180000000000014</c:v>
                </c:pt>
                <c:pt idx="5">
                  <c:v>59.70000000000001</c:v>
                </c:pt>
                <c:pt idx="6">
                  <c:v>60.46</c:v>
                </c:pt>
                <c:pt idx="7">
                  <c:v>55.890000000000015</c:v>
                </c:pt>
                <c:pt idx="8">
                  <c:v>49.069999999999993</c:v>
                </c:pt>
                <c:pt idx="9">
                  <c:v>37.17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D8-4756-926D-FC6611F5205C}"/>
            </c:ext>
          </c:extLst>
        </c:ser>
        <c:ser>
          <c:idx val="1"/>
          <c:order val="1"/>
          <c:tx>
            <c:strRef>
              <c:f>'Pivots 3'!$G$3</c:f>
              <c:strCache>
                <c:ptCount val="1"/>
                <c:pt idx="0">
                  <c:v>ESPACIO OCUPADO TOTAL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'Pivots 3'!$E$4:$E$14</c:f>
              <c:strCache>
                <c:ptCount val="10"/>
                <c:pt idx="0">
                  <c:v>ALMACEN 9</c:v>
                </c:pt>
                <c:pt idx="1">
                  <c:v>ALMACEN 4</c:v>
                </c:pt>
                <c:pt idx="2">
                  <c:v>ALMACEN 7</c:v>
                </c:pt>
                <c:pt idx="3">
                  <c:v>ALMACEN 3</c:v>
                </c:pt>
                <c:pt idx="4">
                  <c:v>ALMACEN 5</c:v>
                </c:pt>
                <c:pt idx="5">
                  <c:v>ALMACEN 2</c:v>
                </c:pt>
                <c:pt idx="6">
                  <c:v>ALMACEN 8</c:v>
                </c:pt>
                <c:pt idx="7">
                  <c:v>ALMACEN 1</c:v>
                </c:pt>
                <c:pt idx="8">
                  <c:v>ALMACEN 6</c:v>
                </c:pt>
                <c:pt idx="9">
                  <c:v>ALMACEN 10</c:v>
                </c:pt>
              </c:strCache>
            </c:strRef>
          </c:cat>
          <c:val>
            <c:numRef>
              <c:f>'Pivots 3'!$G$4:$G$14</c:f>
              <c:numCache>
                <c:formatCode>_ * #,##0.0_ ;_ * \-#,##0.0_ ;_ * "-"??_ ;_ @_ </c:formatCode>
                <c:ptCount val="10"/>
                <c:pt idx="0">
                  <c:v>38.199070000000006</c:v>
                </c:pt>
                <c:pt idx="1">
                  <c:v>44.086279999999995</c:v>
                </c:pt>
                <c:pt idx="2">
                  <c:v>45.455899999999986</c:v>
                </c:pt>
                <c:pt idx="3">
                  <c:v>38.070129999999992</c:v>
                </c:pt>
                <c:pt idx="4">
                  <c:v>36.332449999999994</c:v>
                </c:pt>
                <c:pt idx="5">
                  <c:v>43.320689999999999</c:v>
                </c:pt>
                <c:pt idx="6">
                  <c:v>43.990380000000002</c:v>
                </c:pt>
                <c:pt idx="7">
                  <c:v>40.812870000000004</c:v>
                </c:pt>
                <c:pt idx="8">
                  <c:v>36.051610000000004</c:v>
                </c:pt>
                <c:pt idx="9">
                  <c:v>27.55585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D8-4756-926D-FC6611F520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7"/>
        <c:overlap val="-27"/>
        <c:axId val="489804784"/>
        <c:axId val="489811016"/>
      </c:barChart>
      <c:lineChart>
        <c:grouping val="standard"/>
        <c:varyColors val="0"/>
        <c:ser>
          <c:idx val="2"/>
          <c:order val="2"/>
          <c:tx>
            <c:strRef>
              <c:f>'Pivots 3'!$H$3</c:f>
              <c:strCache>
                <c:ptCount val="1"/>
                <c:pt idx="0">
                  <c:v>% UTILIZACIÓN</c:v>
                </c:pt>
              </c:strCache>
            </c:strRef>
          </c:tx>
          <c:spPr>
            <a:ln w="2222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18"/>
            <c:spPr>
              <a:solidFill>
                <a:schemeClr val="lt1"/>
              </a:solidFill>
              <a:ln w="15875">
                <a:solidFill>
                  <a:schemeClr val="accent3"/>
                </a:solidFill>
                <a:round/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dk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E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dk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'Pivots 3'!$E$4:$E$14</c:f>
              <c:strCache>
                <c:ptCount val="10"/>
                <c:pt idx="0">
                  <c:v>ALMACEN 9</c:v>
                </c:pt>
                <c:pt idx="1">
                  <c:v>ALMACEN 4</c:v>
                </c:pt>
                <c:pt idx="2">
                  <c:v>ALMACEN 7</c:v>
                </c:pt>
                <c:pt idx="3">
                  <c:v>ALMACEN 3</c:v>
                </c:pt>
                <c:pt idx="4">
                  <c:v>ALMACEN 5</c:v>
                </c:pt>
                <c:pt idx="5">
                  <c:v>ALMACEN 2</c:v>
                </c:pt>
                <c:pt idx="6">
                  <c:v>ALMACEN 8</c:v>
                </c:pt>
                <c:pt idx="7">
                  <c:v>ALMACEN 1</c:v>
                </c:pt>
                <c:pt idx="8">
                  <c:v>ALMACEN 6</c:v>
                </c:pt>
                <c:pt idx="9">
                  <c:v>ALMACEN 10</c:v>
                </c:pt>
              </c:strCache>
            </c:strRef>
          </c:cat>
          <c:val>
            <c:numRef>
              <c:f>'Pivots 3'!$H$4:$H$14</c:f>
              <c:numCache>
                <c:formatCode>0%</c:formatCode>
                <c:ptCount val="10"/>
                <c:pt idx="0">
                  <c:v>0.69795486935866979</c:v>
                </c:pt>
                <c:pt idx="1">
                  <c:v>0.71417916734164899</c:v>
                </c:pt>
                <c:pt idx="2">
                  <c:v>0.71844318002212726</c:v>
                </c:pt>
                <c:pt idx="3">
                  <c:v>0.71979826054074481</c:v>
                </c:pt>
                <c:pt idx="4">
                  <c:v>0.72404244719011523</c:v>
                </c:pt>
                <c:pt idx="5">
                  <c:v>0.72563969849246213</c:v>
                </c:pt>
                <c:pt idx="6">
                  <c:v>0.72759477340390344</c:v>
                </c:pt>
                <c:pt idx="7">
                  <c:v>0.73023564143853992</c:v>
                </c:pt>
                <c:pt idx="8">
                  <c:v>0.73469757489301013</c:v>
                </c:pt>
                <c:pt idx="9">
                  <c:v>0.74134651600753287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FD8-4756-926D-FC6611F520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9806752"/>
        <c:axId val="489810688"/>
      </c:lineChart>
      <c:catAx>
        <c:axId val="48980478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dk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1" i="0" u="none" strike="noStrike" kern="1200" cap="none" spc="0" normalizeH="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89811016"/>
        <c:crosses val="autoZero"/>
        <c:auto val="1"/>
        <c:lblAlgn val="ctr"/>
        <c:lblOffset val="100"/>
        <c:noMultiLvlLbl val="0"/>
      </c:catAx>
      <c:valAx>
        <c:axId val="4898110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dk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 * #,##0.0_ ;_ * \-#,##0.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89804784"/>
        <c:crosses val="autoZero"/>
        <c:crossBetween val="between"/>
      </c:valAx>
      <c:valAx>
        <c:axId val="489810688"/>
        <c:scaling>
          <c:orientation val="minMax"/>
        </c:scaling>
        <c:delete val="0"/>
        <c:axPos val="r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489806752"/>
        <c:crosses val="max"/>
        <c:crossBetween val="between"/>
      </c:valAx>
      <c:catAx>
        <c:axId val="4898067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9810688"/>
        <c:crosses val="autoZero"/>
        <c:auto val="1"/>
        <c:lblAlgn val="ctr"/>
        <c:lblOffset val="100"/>
        <c:noMultiLvlLbl val="0"/>
      </c:catAx>
      <c:spPr>
        <a:pattFill prst="ltDnDiag">
          <a:fgClr>
            <a:schemeClr val="dk1">
              <a:lumMod val="15000"/>
              <a:lumOff val="85000"/>
            </a:schemeClr>
          </a:fgClr>
          <a:bgClr>
            <a:schemeClr val="lt1"/>
          </a:bgClr>
        </a:patt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E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dk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[64. Dashboard KPIs Almacen.xlsx]Pivots 3!TablaDinámica12</c:name>
    <c:fmtId val="1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500" b="1" i="0" u="none" strike="noStrike" kern="1200" cap="all" spc="10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% UTILIZACION POR UBICACIÓN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es-PE"/>
        </a:p>
      </c:txPr>
    </c:title>
    <c:autoTitleDeleted val="0"/>
    <c:pivotFmts>
      <c:pivotFmt>
        <c:idx val="0"/>
      </c:pivotFmt>
      <c:pivotFmt>
        <c:idx val="1"/>
      </c:pivotFmt>
      <c:pivotFmt>
        <c:idx val="2"/>
        <c:spPr>
          <a:pattFill prst="ltUpDiag">
            <a:fgClr>
              <a:schemeClr val="accent1"/>
            </a:fgClr>
            <a:bgClr>
              <a:schemeClr val="lt1"/>
            </a:bgClr>
          </a:pattFill>
          <a:ln>
            <a:noFill/>
          </a:ln>
          <a:effectLst/>
        </c:spPr>
        <c:marker>
          <c:symbol val="none"/>
        </c:marker>
        <c:dLbl>
          <c:idx val="0"/>
          <c:spPr>
            <a:solidFill>
              <a:srgbClr val="4472C4">
                <a:alpha val="70000"/>
              </a:srgbClr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pPr>
              <a:endParaRPr lang="es-MX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'Pivots 3'!$K$3</c:f>
              <c:strCache>
                <c:ptCount val="1"/>
                <c:pt idx="0">
                  <c:v>Total</c:v>
                </c:pt>
              </c:strCache>
            </c:strRef>
          </c:tx>
          <c:spPr>
            <a:pattFill prst="ltUpDiag">
              <a:fgClr>
                <a:schemeClr val="accent1"/>
              </a:fgClr>
              <a:bgClr>
                <a:schemeClr val="lt1"/>
              </a:bgClr>
            </a:pattFill>
            <a:ln>
              <a:noFill/>
            </a:ln>
            <a:effectLst/>
          </c:spPr>
          <c:invertIfNegative val="0"/>
          <c:cat>
            <c:strRef>
              <c:f>'Pivots 3'!$J$4:$J$272</c:f>
              <c:strCache>
                <c:ptCount val="268"/>
                <c:pt idx="0">
                  <c:v>127-178-125-141</c:v>
                </c:pt>
                <c:pt idx="1">
                  <c:v>193-158-123-130</c:v>
                </c:pt>
                <c:pt idx="2">
                  <c:v>101-123-151-182</c:v>
                </c:pt>
                <c:pt idx="3">
                  <c:v>166-118-134-162</c:v>
                </c:pt>
                <c:pt idx="4">
                  <c:v>140-179-138-143</c:v>
                </c:pt>
                <c:pt idx="5">
                  <c:v>174-169-136-125</c:v>
                </c:pt>
                <c:pt idx="6">
                  <c:v>105-199-114-189</c:v>
                </c:pt>
                <c:pt idx="7">
                  <c:v>169-119-104-189</c:v>
                </c:pt>
                <c:pt idx="8">
                  <c:v>174-145-197-185</c:v>
                </c:pt>
                <c:pt idx="9">
                  <c:v>175-128-108-118</c:v>
                </c:pt>
                <c:pt idx="10">
                  <c:v>135-192-169-159</c:v>
                </c:pt>
                <c:pt idx="11">
                  <c:v>192-193-186-144</c:v>
                </c:pt>
                <c:pt idx="12">
                  <c:v>137-128-151-164</c:v>
                </c:pt>
                <c:pt idx="13">
                  <c:v>104-148-126-174</c:v>
                </c:pt>
                <c:pt idx="14">
                  <c:v>126-107-116-134</c:v>
                </c:pt>
                <c:pt idx="15">
                  <c:v>149-188-192-114</c:v>
                </c:pt>
                <c:pt idx="16">
                  <c:v>176-133-155-136</c:v>
                </c:pt>
                <c:pt idx="17">
                  <c:v>190-147-147-123</c:v>
                </c:pt>
                <c:pt idx="18">
                  <c:v>117-105-137-200</c:v>
                </c:pt>
                <c:pt idx="19">
                  <c:v>131-122-147-136</c:v>
                </c:pt>
                <c:pt idx="20">
                  <c:v>199-138-174-166</c:v>
                </c:pt>
                <c:pt idx="21">
                  <c:v>138-195-122-106</c:v>
                </c:pt>
                <c:pt idx="22">
                  <c:v>132-102-134-120</c:v>
                </c:pt>
                <c:pt idx="23">
                  <c:v>178-173-146-127</c:v>
                </c:pt>
                <c:pt idx="24">
                  <c:v>141-160-191-150</c:v>
                </c:pt>
                <c:pt idx="25">
                  <c:v>155-182-173-114</c:v>
                </c:pt>
                <c:pt idx="26">
                  <c:v>169-113-105-200</c:v>
                </c:pt>
                <c:pt idx="27">
                  <c:v>163-166-127-162</c:v>
                </c:pt>
                <c:pt idx="28">
                  <c:v>132-145-151-107</c:v>
                </c:pt>
                <c:pt idx="29">
                  <c:v>136-180-149-121</c:v>
                </c:pt>
                <c:pt idx="30">
                  <c:v>179-120-163-182</c:v>
                </c:pt>
                <c:pt idx="31">
                  <c:v>134-110-156-114</c:v>
                </c:pt>
                <c:pt idx="32">
                  <c:v>195-104-168-173</c:v>
                </c:pt>
                <c:pt idx="33">
                  <c:v>191-146-159-158</c:v>
                </c:pt>
                <c:pt idx="34">
                  <c:v>170-106-133-150</c:v>
                </c:pt>
                <c:pt idx="35">
                  <c:v>140-170-110-197</c:v>
                </c:pt>
                <c:pt idx="36">
                  <c:v>170-160-168-178</c:v>
                </c:pt>
                <c:pt idx="37">
                  <c:v>102-161-162-177</c:v>
                </c:pt>
                <c:pt idx="38">
                  <c:v>100-104-105-187</c:v>
                </c:pt>
                <c:pt idx="39">
                  <c:v>145-153-119-190</c:v>
                </c:pt>
                <c:pt idx="40">
                  <c:v>176-184-124-194</c:v>
                </c:pt>
                <c:pt idx="41">
                  <c:v>191-183-187-117</c:v>
                </c:pt>
                <c:pt idx="42">
                  <c:v>147-126-166-176</c:v>
                </c:pt>
                <c:pt idx="43">
                  <c:v>164-103-145-112</c:v>
                </c:pt>
                <c:pt idx="44">
                  <c:v>109-129-169-124</c:v>
                </c:pt>
                <c:pt idx="45">
                  <c:v>160-199-124-193</c:v>
                </c:pt>
                <c:pt idx="46">
                  <c:v>148-152-107-109</c:v>
                </c:pt>
                <c:pt idx="47">
                  <c:v>106-116-127-112</c:v>
                </c:pt>
                <c:pt idx="48">
                  <c:v>154-115-180-152</c:v>
                </c:pt>
                <c:pt idx="49">
                  <c:v>126-183-195-166</c:v>
                </c:pt>
                <c:pt idx="50">
                  <c:v>179-167-138-192</c:v>
                </c:pt>
                <c:pt idx="51">
                  <c:v>159-121-127-159</c:v>
                </c:pt>
                <c:pt idx="52">
                  <c:v>188-184-162-195</c:v>
                </c:pt>
                <c:pt idx="53">
                  <c:v>106-100-154-124</c:v>
                </c:pt>
                <c:pt idx="54">
                  <c:v>166-109-138-176</c:v>
                </c:pt>
                <c:pt idx="55">
                  <c:v>128-160-153-200</c:v>
                </c:pt>
                <c:pt idx="56">
                  <c:v>168-139-123-164</c:v>
                </c:pt>
                <c:pt idx="57">
                  <c:v>154-124-117-106</c:v>
                </c:pt>
                <c:pt idx="58">
                  <c:v>189-137-158-101</c:v>
                </c:pt>
                <c:pt idx="59">
                  <c:v>137-153-187-164</c:v>
                </c:pt>
                <c:pt idx="60">
                  <c:v>188-101-144-176</c:v>
                </c:pt>
                <c:pt idx="61">
                  <c:v>120-136-145-114</c:v>
                </c:pt>
                <c:pt idx="62">
                  <c:v>102-171-103-112</c:v>
                </c:pt>
                <c:pt idx="63">
                  <c:v>155-155-126-180</c:v>
                </c:pt>
                <c:pt idx="64">
                  <c:v>162-174-136-117</c:v>
                </c:pt>
                <c:pt idx="65">
                  <c:v>112-106-129-144</c:v>
                </c:pt>
                <c:pt idx="66">
                  <c:v>170-137-124-175</c:v>
                </c:pt>
                <c:pt idx="67">
                  <c:v>146-144-174-151</c:v>
                </c:pt>
                <c:pt idx="68">
                  <c:v>153-114-160-101</c:v>
                </c:pt>
                <c:pt idx="69">
                  <c:v>183-177-122-111</c:v>
                </c:pt>
                <c:pt idx="70">
                  <c:v>172-113-134-162</c:v>
                </c:pt>
                <c:pt idx="71">
                  <c:v>165-158-153-172</c:v>
                </c:pt>
                <c:pt idx="72">
                  <c:v>159-130-152-121</c:v>
                </c:pt>
                <c:pt idx="73">
                  <c:v>163-174-163-139</c:v>
                </c:pt>
                <c:pt idx="74">
                  <c:v>123-110-181-120</c:v>
                </c:pt>
                <c:pt idx="75">
                  <c:v>194-193-193-170</c:v>
                </c:pt>
                <c:pt idx="76">
                  <c:v>112-176-156-197</c:v>
                </c:pt>
                <c:pt idx="77">
                  <c:v>195-140-175-152</c:v>
                </c:pt>
                <c:pt idx="78">
                  <c:v>175-166-144-191</c:v>
                </c:pt>
                <c:pt idx="79">
                  <c:v>161-126-179-166</c:v>
                </c:pt>
                <c:pt idx="80">
                  <c:v>123-104-121-120</c:v>
                </c:pt>
                <c:pt idx="81">
                  <c:v>174-116-188-107</c:v>
                </c:pt>
                <c:pt idx="82">
                  <c:v>113-106-101-121</c:v>
                </c:pt>
                <c:pt idx="83">
                  <c:v>199-174-123-170</c:v>
                </c:pt>
                <c:pt idx="84">
                  <c:v>100-151-106-124</c:v>
                </c:pt>
                <c:pt idx="85">
                  <c:v>186-187-173-120</c:v>
                </c:pt>
                <c:pt idx="86">
                  <c:v>142-106-172-135</c:v>
                </c:pt>
                <c:pt idx="87">
                  <c:v>149-108-110-179</c:v>
                </c:pt>
                <c:pt idx="88">
                  <c:v>167-174-153-122</c:v>
                </c:pt>
                <c:pt idx="89">
                  <c:v>108-186-160-157</c:v>
                </c:pt>
                <c:pt idx="90">
                  <c:v>186-136-183-135</c:v>
                </c:pt>
                <c:pt idx="91">
                  <c:v>194-153-182-128</c:v>
                </c:pt>
                <c:pt idx="92">
                  <c:v>151-135-196-154</c:v>
                </c:pt>
                <c:pt idx="93">
                  <c:v>124-128-188-147</c:v>
                </c:pt>
                <c:pt idx="94">
                  <c:v>161-114-106-171</c:v>
                </c:pt>
                <c:pt idx="95">
                  <c:v>191-120-124-190</c:v>
                </c:pt>
                <c:pt idx="96">
                  <c:v>167-163-165-106</c:v>
                </c:pt>
                <c:pt idx="97">
                  <c:v>184-113-134-121</c:v>
                </c:pt>
                <c:pt idx="98">
                  <c:v>170-138-113-164</c:v>
                </c:pt>
                <c:pt idx="99">
                  <c:v>117-184-184-144</c:v>
                </c:pt>
                <c:pt idx="100">
                  <c:v>147-188-121-120</c:v>
                </c:pt>
                <c:pt idx="101">
                  <c:v>152-135-163-139</c:v>
                </c:pt>
                <c:pt idx="102">
                  <c:v>111-106-115-200</c:v>
                </c:pt>
                <c:pt idx="103">
                  <c:v>163-165-191-195</c:v>
                </c:pt>
                <c:pt idx="104">
                  <c:v>167-182-128-164</c:v>
                </c:pt>
                <c:pt idx="105">
                  <c:v>110-115-119-131</c:v>
                </c:pt>
                <c:pt idx="106">
                  <c:v>189-117-118-196</c:v>
                </c:pt>
                <c:pt idx="107">
                  <c:v>155-133-158-192</c:v>
                </c:pt>
                <c:pt idx="108">
                  <c:v>141-159-181-197</c:v>
                </c:pt>
                <c:pt idx="109">
                  <c:v>180-160-112-195</c:v>
                </c:pt>
                <c:pt idx="110">
                  <c:v>183-120-200-136</c:v>
                </c:pt>
                <c:pt idx="111">
                  <c:v>193-132-116-184</c:v>
                </c:pt>
                <c:pt idx="112">
                  <c:v>120-133-149-166</c:v>
                </c:pt>
                <c:pt idx="113">
                  <c:v>155-111-144-179</c:v>
                </c:pt>
                <c:pt idx="114">
                  <c:v>186-123-185-110</c:v>
                </c:pt>
                <c:pt idx="115">
                  <c:v>124-143-198-181</c:v>
                </c:pt>
                <c:pt idx="116">
                  <c:v>168-175-115-123</c:v>
                </c:pt>
                <c:pt idx="117">
                  <c:v>115-115-192-176</c:v>
                </c:pt>
                <c:pt idx="118">
                  <c:v>182-100-163-157</c:v>
                </c:pt>
                <c:pt idx="119">
                  <c:v>163-176-103-155</c:v>
                </c:pt>
                <c:pt idx="120">
                  <c:v>167-169-119-148</c:v>
                </c:pt>
                <c:pt idx="121">
                  <c:v>110-164-102-142</c:v>
                </c:pt>
                <c:pt idx="122">
                  <c:v>141-109-157-110</c:v>
                </c:pt>
                <c:pt idx="123">
                  <c:v>129-137-136-110</c:v>
                </c:pt>
                <c:pt idx="124">
                  <c:v>108-150-131-178</c:v>
                </c:pt>
                <c:pt idx="125">
                  <c:v>143-143-155-121</c:v>
                </c:pt>
                <c:pt idx="126">
                  <c:v>162-180-191-107</c:v>
                </c:pt>
                <c:pt idx="127">
                  <c:v>173-169-180-143</c:v>
                </c:pt>
                <c:pt idx="128">
                  <c:v>171-102-107-181</c:v>
                </c:pt>
                <c:pt idx="129">
                  <c:v>118-131-109-120</c:v>
                </c:pt>
                <c:pt idx="130">
                  <c:v>117-154-182-183</c:v>
                </c:pt>
                <c:pt idx="131">
                  <c:v>108-165-106-177</c:v>
                </c:pt>
                <c:pt idx="132">
                  <c:v>185-170-193-111</c:v>
                </c:pt>
                <c:pt idx="133">
                  <c:v>157-122-188-199</c:v>
                </c:pt>
                <c:pt idx="134">
                  <c:v>137-120-105-163</c:v>
                </c:pt>
                <c:pt idx="135">
                  <c:v>185-193-194-157</c:v>
                </c:pt>
                <c:pt idx="136">
                  <c:v>174-188-141-196</c:v>
                </c:pt>
                <c:pt idx="137">
                  <c:v>171-166-175-196</c:v>
                </c:pt>
                <c:pt idx="138">
                  <c:v>170-197-107-153</c:v>
                </c:pt>
                <c:pt idx="139">
                  <c:v>120-151-184-157</c:v>
                </c:pt>
                <c:pt idx="140">
                  <c:v>103-156-137-127</c:v>
                </c:pt>
                <c:pt idx="141">
                  <c:v>181-163-111-177</c:v>
                </c:pt>
                <c:pt idx="142">
                  <c:v>178-168-160-108</c:v>
                </c:pt>
                <c:pt idx="143">
                  <c:v>151-131-146-124</c:v>
                </c:pt>
                <c:pt idx="144">
                  <c:v>115-172-185-155</c:v>
                </c:pt>
                <c:pt idx="145">
                  <c:v>180-134-150-108</c:v>
                </c:pt>
                <c:pt idx="146">
                  <c:v>102-163-113-122</c:v>
                </c:pt>
                <c:pt idx="147">
                  <c:v>137-149-125-199</c:v>
                </c:pt>
                <c:pt idx="148">
                  <c:v>119-200-138-149</c:v>
                </c:pt>
                <c:pt idx="149">
                  <c:v>136-138-144-118</c:v>
                </c:pt>
                <c:pt idx="150">
                  <c:v>184-133-174-174</c:v>
                </c:pt>
                <c:pt idx="151">
                  <c:v>199-185-166-158</c:v>
                </c:pt>
                <c:pt idx="152">
                  <c:v>178-124-177-173</c:v>
                </c:pt>
                <c:pt idx="153">
                  <c:v>142-170-172-146</c:v>
                </c:pt>
                <c:pt idx="154">
                  <c:v>196-191-108-158</c:v>
                </c:pt>
                <c:pt idx="155">
                  <c:v>144-109-200-154</c:v>
                </c:pt>
                <c:pt idx="156">
                  <c:v>141-135-119-192</c:v>
                </c:pt>
                <c:pt idx="157">
                  <c:v>160-100-164-133</c:v>
                </c:pt>
                <c:pt idx="158">
                  <c:v>109-109-131-124</c:v>
                </c:pt>
                <c:pt idx="159">
                  <c:v>114-158-176-105</c:v>
                </c:pt>
                <c:pt idx="160">
                  <c:v>155-141-193-175</c:v>
                </c:pt>
                <c:pt idx="161">
                  <c:v>158-126-105-156</c:v>
                </c:pt>
                <c:pt idx="162">
                  <c:v>187-118-152-108</c:v>
                </c:pt>
                <c:pt idx="163">
                  <c:v>103-194-195-185</c:v>
                </c:pt>
                <c:pt idx="164">
                  <c:v>129-191-136-127</c:v>
                </c:pt>
                <c:pt idx="165">
                  <c:v>162-189-105-158</c:v>
                </c:pt>
                <c:pt idx="166">
                  <c:v>120-133-133-167</c:v>
                </c:pt>
                <c:pt idx="167">
                  <c:v>101-161-174-187</c:v>
                </c:pt>
                <c:pt idx="168">
                  <c:v>173-186-145-165</c:v>
                </c:pt>
                <c:pt idx="169">
                  <c:v>150-169-152-174</c:v>
                </c:pt>
                <c:pt idx="170">
                  <c:v>132-180-174-190</c:v>
                </c:pt>
                <c:pt idx="171">
                  <c:v>132-119-158-133</c:v>
                </c:pt>
                <c:pt idx="172">
                  <c:v>156-192-181-135</c:v>
                </c:pt>
                <c:pt idx="173">
                  <c:v>181-175-177-170</c:v>
                </c:pt>
                <c:pt idx="174">
                  <c:v>124-121-123-126</c:v>
                </c:pt>
                <c:pt idx="175">
                  <c:v>101-183-109-177</c:v>
                </c:pt>
                <c:pt idx="176">
                  <c:v>121-194-162-153</c:v>
                </c:pt>
                <c:pt idx="177">
                  <c:v>140-155-194-110</c:v>
                </c:pt>
                <c:pt idx="178">
                  <c:v>170-121-156-198</c:v>
                </c:pt>
                <c:pt idx="179">
                  <c:v>109-179-181-121</c:v>
                </c:pt>
                <c:pt idx="180">
                  <c:v>173-185-166-115</c:v>
                </c:pt>
                <c:pt idx="181">
                  <c:v>162-151-195-188</c:v>
                </c:pt>
                <c:pt idx="182">
                  <c:v>111-200-127-186</c:v>
                </c:pt>
                <c:pt idx="183">
                  <c:v>195-190-128-120</c:v>
                </c:pt>
                <c:pt idx="184">
                  <c:v>122-161-158-165</c:v>
                </c:pt>
                <c:pt idx="185">
                  <c:v>123-137-171-162</c:v>
                </c:pt>
                <c:pt idx="186">
                  <c:v>145-147-149-107</c:v>
                </c:pt>
                <c:pt idx="187">
                  <c:v>123-134-152-146</c:v>
                </c:pt>
                <c:pt idx="188">
                  <c:v>148-177-145-162</c:v>
                </c:pt>
                <c:pt idx="189">
                  <c:v>154-112-156-198</c:v>
                </c:pt>
                <c:pt idx="190">
                  <c:v>140-116-146-200</c:v>
                </c:pt>
                <c:pt idx="191">
                  <c:v>179-180-191-118</c:v>
                </c:pt>
                <c:pt idx="192">
                  <c:v>187-145-103-128</c:v>
                </c:pt>
                <c:pt idx="193">
                  <c:v>137-172-191-169</c:v>
                </c:pt>
                <c:pt idx="194">
                  <c:v>130-158-164-156</c:v>
                </c:pt>
                <c:pt idx="195">
                  <c:v>138-130-101-184</c:v>
                </c:pt>
                <c:pt idx="196">
                  <c:v>105-194-118-136</c:v>
                </c:pt>
                <c:pt idx="197">
                  <c:v>159-166-192-123</c:v>
                </c:pt>
                <c:pt idx="198">
                  <c:v>180-142-152-142</c:v>
                </c:pt>
                <c:pt idx="199">
                  <c:v>195-183-180-101</c:v>
                </c:pt>
                <c:pt idx="200">
                  <c:v>116-118-105-119</c:v>
                </c:pt>
                <c:pt idx="201">
                  <c:v>150-162-134-143</c:v>
                </c:pt>
                <c:pt idx="202">
                  <c:v>192-165-149-111</c:v>
                </c:pt>
                <c:pt idx="203">
                  <c:v>159-174-170-183</c:v>
                </c:pt>
                <c:pt idx="204">
                  <c:v>119-153-160-159</c:v>
                </c:pt>
                <c:pt idx="205">
                  <c:v>140-115-153-156</c:v>
                </c:pt>
                <c:pt idx="206">
                  <c:v>180-176-133-146</c:v>
                </c:pt>
                <c:pt idx="207">
                  <c:v>172-187-147-194</c:v>
                </c:pt>
                <c:pt idx="208">
                  <c:v>144-155-115-182</c:v>
                </c:pt>
                <c:pt idx="209">
                  <c:v>141-126-106-108</c:v>
                </c:pt>
                <c:pt idx="210">
                  <c:v>193-115-168-184</c:v>
                </c:pt>
                <c:pt idx="211">
                  <c:v>107-126-198-138</c:v>
                </c:pt>
                <c:pt idx="212">
                  <c:v>193-176-199-155</c:v>
                </c:pt>
                <c:pt idx="213">
                  <c:v>199-106-152-140</c:v>
                </c:pt>
                <c:pt idx="214">
                  <c:v>140-100-164-185</c:v>
                </c:pt>
                <c:pt idx="215">
                  <c:v>190-129-141-139</c:v>
                </c:pt>
                <c:pt idx="216">
                  <c:v>121-175-181-154</c:v>
                </c:pt>
                <c:pt idx="217">
                  <c:v>145-181-139-184</c:v>
                </c:pt>
                <c:pt idx="218">
                  <c:v>197-140-119-180</c:v>
                </c:pt>
                <c:pt idx="219">
                  <c:v>129-117-167-178</c:v>
                </c:pt>
                <c:pt idx="220">
                  <c:v>156-182-117-128</c:v>
                </c:pt>
                <c:pt idx="221">
                  <c:v>161-139-136-113</c:v>
                </c:pt>
                <c:pt idx="222">
                  <c:v>132-179-145-111</c:v>
                </c:pt>
                <c:pt idx="223">
                  <c:v>128-170-165-119</c:v>
                </c:pt>
                <c:pt idx="224">
                  <c:v>158-103-110-138</c:v>
                </c:pt>
                <c:pt idx="225">
                  <c:v>103-181-160-164</c:v>
                </c:pt>
                <c:pt idx="226">
                  <c:v>138-101-151-105</c:v>
                </c:pt>
                <c:pt idx="227">
                  <c:v>105-199-175-154</c:v>
                </c:pt>
                <c:pt idx="228">
                  <c:v>112-107-115-198</c:v>
                </c:pt>
                <c:pt idx="229">
                  <c:v>100-115-126-163</c:v>
                </c:pt>
                <c:pt idx="230">
                  <c:v>124-170-149-161</c:v>
                </c:pt>
                <c:pt idx="231">
                  <c:v>193-196-112-104</c:v>
                </c:pt>
                <c:pt idx="232">
                  <c:v>191-183-108-166</c:v>
                </c:pt>
                <c:pt idx="233">
                  <c:v>155-149-139-190</c:v>
                </c:pt>
                <c:pt idx="234">
                  <c:v>175-122-140-132</c:v>
                </c:pt>
                <c:pt idx="235">
                  <c:v>107-121-155-156</c:v>
                </c:pt>
                <c:pt idx="236">
                  <c:v>191-111-189-127</c:v>
                </c:pt>
                <c:pt idx="237">
                  <c:v>103-109-158-142</c:v>
                </c:pt>
                <c:pt idx="238">
                  <c:v>130-154-107-152</c:v>
                </c:pt>
                <c:pt idx="239">
                  <c:v>170-200-199-187</c:v>
                </c:pt>
                <c:pt idx="240">
                  <c:v>109-110-104-200</c:v>
                </c:pt>
                <c:pt idx="241">
                  <c:v>130-141-110-190</c:v>
                </c:pt>
                <c:pt idx="242">
                  <c:v>179-146-105-186</c:v>
                </c:pt>
                <c:pt idx="243">
                  <c:v>198-171-138-192</c:v>
                </c:pt>
                <c:pt idx="244">
                  <c:v>179-184-165-170</c:v>
                </c:pt>
                <c:pt idx="245">
                  <c:v>153-142-185-138</c:v>
                </c:pt>
                <c:pt idx="246">
                  <c:v>200-157-113-183</c:v>
                </c:pt>
                <c:pt idx="247">
                  <c:v>185-101-175-161</c:v>
                </c:pt>
                <c:pt idx="248">
                  <c:v>188-156-103-115</c:v>
                </c:pt>
                <c:pt idx="249">
                  <c:v>109-158-102-127</c:v>
                </c:pt>
                <c:pt idx="250">
                  <c:v>116-115-170-122</c:v>
                </c:pt>
                <c:pt idx="251">
                  <c:v>193-100-152-101</c:v>
                </c:pt>
                <c:pt idx="252">
                  <c:v>125-101-161-152</c:v>
                </c:pt>
                <c:pt idx="253">
                  <c:v>112-111-102-120</c:v>
                </c:pt>
                <c:pt idx="254">
                  <c:v>129-128-101-185</c:v>
                </c:pt>
                <c:pt idx="255">
                  <c:v>100-127-193-179</c:v>
                </c:pt>
                <c:pt idx="256">
                  <c:v>148-113-144-115</c:v>
                </c:pt>
                <c:pt idx="257">
                  <c:v>160-108-112-150</c:v>
                </c:pt>
                <c:pt idx="258">
                  <c:v>150-102-170-107</c:v>
                </c:pt>
                <c:pt idx="259">
                  <c:v>183-184-110-176</c:v>
                </c:pt>
                <c:pt idx="260">
                  <c:v>159-153-158-185</c:v>
                </c:pt>
                <c:pt idx="261">
                  <c:v>130-167-197-113</c:v>
                </c:pt>
                <c:pt idx="262">
                  <c:v>194-105-127-107</c:v>
                </c:pt>
                <c:pt idx="263">
                  <c:v>129-126-123-127</c:v>
                </c:pt>
                <c:pt idx="264">
                  <c:v>154-190-173-120</c:v>
                </c:pt>
                <c:pt idx="265">
                  <c:v>121-188-172-151</c:v>
                </c:pt>
                <c:pt idx="266">
                  <c:v>193-155-153-105</c:v>
                </c:pt>
                <c:pt idx="267">
                  <c:v>183-124-175-160</c:v>
                </c:pt>
              </c:strCache>
            </c:strRef>
          </c:cat>
          <c:val>
            <c:numRef>
              <c:f>'Pivots 3'!$K$4:$K$272</c:f>
              <c:numCache>
                <c:formatCode>0%</c:formatCode>
                <c:ptCount val="268"/>
                <c:pt idx="0">
                  <c:v>0.62999999999999989</c:v>
                </c:pt>
                <c:pt idx="1">
                  <c:v>0.62999999999999989</c:v>
                </c:pt>
                <c:pt idx="2">
                  <c:v>0.63</c:v>
                </c:pt>
                <c:pt idx="3">
                  <c:v>0.63</c:v>
                </c:pt>
                <c:pt idx="4">
                  <c:v>0.63</c:v>
                </c:pt>
                <c:pt idx="5">
                  <c:v>0.63</c:v>
                </c:pt>
                <c:pt idx="6">
                  <c:v>0.6369999999999999</c:v>
                </c:pt>
                <c:pt idx="7">
                  <c:v>0.63700000000000001</c:v>
                </c:pt>
                <c:pt idx="8">
                  <c:v>0.63700000000000001</c:v>
                </c:pt>
                <c:pt idx="9">
                  <c:v>0.63700000000000001</c:v>
                </c:pt>
                <c:pt idx="10">
                  <c:v>0.63700000000000001</c:v>
                </c:pt>
                <c:pt idx="11">
                  <c:v>0.63700000000000001</c:v>
                </c:pt>
                <c:pt idx="12">
                  <c:v>0.63700000000000001</c:v>
                </c:pt>
                <c:pt idx="13">
                  <c:v>0.63700000000000001</c:v>
                </c:pt>
                <c:pt idx="14">
                  <c:v>0.63700000000000001</c:v>
                </c:pt>
                <c:pt idx="15">
                  <c:v>0.64399999999999991</c:v>
                </c:pt>
                <c:pt idx="16">
                  <c:v>0.64400000000000002</c:v>
                </c:pt>
                <c:pt idx="17">
                  <c:v>0.64400000000000002</c:v>
                </c:pt>
                <c:pt idx="18">
                  <c:v>0.64400000000000002</c:v>
                </c:pt>
                <c:pt idx="19">
                  <c:v>0.64400000000000013</c:v>
                </c:pt>
                <c:pt idx="20">
                  <c:v>0.65100000000000002</c:v>
                </c:pt>
                <c:pt idx="21">
                  <c:v>0.65100000000000002</c:v>
                </c:pt>
                <c:pt idx="22">
                  <c:v>0.65799999999999981</c:v>
                </c:pt>
                <c:pt idx="23">
                  <c:v>0.65799999999999992</c:v>
                </c:pt>
                <c:pt idx="24">
                  <c:v>0.65799999999999992</c:v>
                </c:pt>
                <c:pt idx="25">
                  <c:v>0.65799999999999992</c:v>
                </c:pt>
                <c:pt idx="26">
                  <c:v>0.65799999999999992</c:v>
                </c:pt>
                <c:pt idx="27">
                  <c:v>0.66499999999999981</c:v>
                </c:pt>
                <c:pt idx="28">
                  <c:v>0.66499999999999981</c:v>
                </c:pt>
                <c:pt idx="29">
                  <c:v>0.66499999999999992</c:v>
                </c:pt>
                <c:pt idx="30">
                  <c:v>0.66499999999999992</c:v>
                </c:pt>
                <c:pt idx="31">
                  <c:v>0.66499999999999992</c:v>
                </c:pt>
                <c:pt idx="32">
                  <c:v>0.66499999999999992</c:v>
                </c:pt>
                <c:pt idx="33">
                  <c:v>0.66499999999999992</c:v>
                </c:pt>
                <c:pt idx="34">
                  <c:v>0.66499999999999992</c:v>
                </c:pt>
                <c:pt idx="35">
                  <c:v>0.66499999999999992</c:v>
                </c:pt>
                <c:pt idx="36">
                  <c:v>0.66499999999999992</c:v>
                </c:pt>
                <c:pt idx="37">
                  <c:v>0.67199999999999982</c:v>
                </c:pt>
                <c:pt idx="38">
                  <c:v>0.67199999999999993</c:v>
                </c:pt>
                <c:pt idx="39">
                  <c:v>0.67199999999999993</c:v>
                </c:pt>
                <c:pt idx="40">
                  <c:v>0.67199999999999993</c:v>
                </c:pt>
                <c:pt idx="41">
                  <c:v>0.67199999999999993</c:v>
                </c:pt>
                <c:pt idx="42">
                  <c:v>0.67199999999999993</c:v>
                </c:pt>
                <c:pt idx="43">
                  <c:v>0.67899999999999994</c:v>
                </c:pt>
                <c:pt idx="44">
                  <c:v>0.67899999999999994</c:v>
                </c:pt>
                <c:pt idx="45">
                  <c:v>0.67899999999999994</c:v>
                </c:pt>
                <c:pt idx="46">
                  <c:v>0.67899999999999994</c:v>
                </c:pt>
                <c:pt idx="47">
                  <c:v>0.67899999999999994</c:v>
                </c:pt>
                <c:pt idx="48">
                  <c:v>0.67899999999999994</c:v>
                </c:pt>
                <c:pt idx="49">
                  <c:v>0.67900000000000005</c:v>
                </c:pt>
                <c:pt idx="50">
                  <c:v>0.68599999999999983</c:v>
                </c:pt>
                <c:pt idx="51">
                  <c:v>0.68599999999999983</c:v>
                </c:pt>
                <c:pt idx="52">
                  <c:v>0.68599999999999994</c:v>
                </c:pt>
                <c:pt idx="53">
                  <c:v>0.68599999999999994</c:v>
                </c:pt>
                <c:pt idx="54">
                  <c:v>0.68599999999999994</c:v>
                </c:pt>
                <c:pt idx="55">
                  <c:v>0.69299999999999995</c:v>
                </c:pt>
                <c:pt idx="56">
                  <c:v>0.69299999999999995</c:v>
                </c:pt>
                <c:pt idx="57">
                  <c:v>0.69299999999999995</c:v>
                </c:pt>
                <c:pt idx="58">
                  <c:v>0.69299999999999995</c:v>
                </c:pt>
                <c:pt idx="59">
                  <c:v>0.69299999999999995</c:v>
                </c:pt>
                <c:pt idx="60">
                  <c:v>0.69999999999999984</c:v>
                </c:pt>
                <c:pt idx="61">
                  <c:v>0.69999999999999984</c:v>
                </c:pt>
                <c:pt idx="62">
                  <c:v>0.69999999999999984</c:v>
                </c:pt>
                <c:pt idx="63">
                  <c:v>0.7</c:v>
                </c:pt>
                <c:pt idx="64">
                  <c:v>0.7</c:v>
                </c:pt>
                <c:pt idx="65">
                  <c:v>0.7</c:v>
                </c:pt>
                <c:pt idx="66">
                  <c:v>0.7</c:v>
                </c:pt>
                <c:pt idx="67">
                  <c:v>0.7</c:v>
                </c:pt>
                <c:pt idx="68">
                  <c:v>0.7</c:v>
                </c:pt>
                <c:pt idx="69">
                  <c:v>0.7</c:v>
                </c:pt>
                <c:pt idx="70">
                  <c:v>0.7</c:v>
                </c:pt>
                <c:pt idx="71">
                  <c:v>0.7</c:v>
                </c:pt>
                <c:pt idx="72">
                  <c:v>0.7</c:v>
                </c:pt>
                <c:pt idx="73">
                  <c:v>0.7</c:v>
                </c:pt>
                <c:pt idx="74">
                  <c:v>0.7</c:v>
                </c:pt>
                <c:pt idx="75">
                  <c:v>0.7</c:v>
                </c:pt>
                <c:pt idx="76">
                  <c:v>0.7</c:v>
                </c:pt>
                <c:pt idx="77">
                  <c:v>0.7</c:v>
                </c:pt>
                <c:pt idx="78">
                  <c:v>0.7</c:v>
                </c:pt>
                <c:pt idx="79">
                  <c:v>0.7</c:v>
                </c:pt>
                <c:pt idx="80">
                  <c:v>0.7</c:v>
                </c:pt>
                <c:pt idx="81">
                  <c:v>0.7</c:v>
                </c:pt>
                <c:pt idx="82">
                  <c:v>0.7</c:v>
                </c:pt>
                <c:pt idx="83">
                  <c:v>0.7</c:v>
                </c:pt>
                <c:pt idx="84">
                  <c:v>0.7</c:v>
                </c:pt>
                <c:pt idx="85">
                  <c:v>0.7</c:v>
                </c:pt>
                <c:pt idx="86">
                  <c:v>0.7</c:v>
                </c:pt>
                <c:pt idx="87">
                  <c:v>0.7</c:v>
                </c:pt>
                <c:pt idx="88">
                  <c:v>0.7</c:v>
                </c:pt>
                <c:pt idx="89">
                  <c:v>0.7</c:v>
                </c:pt>
                <c:pt idx="90">
                  <c:v>0.7</c:v>
                </c:pt>
                <c:pt idx="91">
                  <c:v>0.7</c:v>
                </c:pt>
                <c:pt idx="92">
                  <c:v>0.7</c:v>
                </c:pt>
                <c:pt idx="93">
                  <c:v>0.7</c:v>
                </c:pt>
                <c:pt idx="94">
                  <c:v>0.7</c:v>
                </c:pt>
                <c:pt idx="95">
                  <c:v>0.7</c:v>
                </c:pt>
                <c:pt idx="96">
                  <c:v>0.7</c:v>
                </c:pt>
                <c:pt idx="97">
                  <c:v>0.7</c:v>
                </c:pt>
                <c:pt idx="98">
                  <c:v>0.7</c:v>
                </c:pt>
                <c:pt idx="99">
                  <c:v>0.7</c:v>
                </c:pt>
                <c:pt idx="100">
                  <c:v>0.7</c:v>
                </c:pt>
                <c:pt idx="101">
                  <c:v>0.7</c:v>
                </c:pt>
                <c:pt idx="102">
                  <c:v>0.7</c:v>
                </c:pt>
                <c:pt idx="103">
                  <c:v>0.7</c:v>
                </c:pt>
                <c:pt idx="104">
                  <c:v>0.7</c:v>
                </c:pt>
                <c:pt idx="105">
                  <c:v>0.7</c:v>
                </c:pt>
                <c:pt idx="106">
                  <c:v>0.7</c:v>
                </c:pt>
                <c:pt idx="107">
                  <c:v>0.7</c:v>
                </c:pt>
                <c:pt idx="108">
                  <c:v>0.7</c:v>
                </c:pt>
                <c:pt idx="109">
                  <c:v>0.7</c:v>
                </c:pt>
                <c:pt idx="110">
                  <c:v>0.7</c:v>
                </c:pt>
                <c:pt idx="111">
                  <c:v>0.7</c:v>
                </c:pt>
                <c:pt idx="112">
                  <c:v>0.7</c:v>
                </c:pt>
                <c:pt idx="113">
                  <c:v>0.7</c:v>
                </c:pt>
                <c:pt idx="114">
                  <c:v>0.7</c:v>
                </c:pt>
                <c:pt idx="115">
                  <c:v>0.7</c:v>
                </c:pt>
                <c:pt idx="116">
                  <c:v>0.7</c:v>
                </c:pt>
                <c:pt idx="117">
                  <c:v>0.7</c:v>
                </c:pt>
                <c:pt idx="118">
                  <c:v>0.7</c:v>
                </c:pt>
                <c:pt idx="119">
                  <c:v>0.7</c:v>
                </c:pt>
                <c:pt idx="120">
                  <c:v>0.7</c:v>
                </c:pt>
                <c:pt idx="121">
                  <c:v>0.7</c:v>
                </c:pt>
                <c:pt idx="122">
                  <c:v>0.7</c:v>
                </c:pt>
                <c:pt idx="123">
                  <c:v>0.7</c:v>
                </c:pt>
                <c:pt idx="124">
                  <c:v>0.7</c:v>
                </c:pt>
                <c:pt idx="125">
                  <c:v>0.7</c:v>
                </c:pt>
                <c:pt idx="126">
                  <c:v>0.7</c:v>
                </c:pt>
                <c:pt idx="127">
                  <c:v>0.7</c:v>
                </c:pt>
                <c:pt idx="128">
                  <c:v>0.7</c:v>
                </c:pt>
                <c:pt idx="129">
                  <c:v>0.7</c:v>
                </c:pt>
                <c:pt idx="130">
                  <c:v>0.7</c:v>
                </c:pt>
                <c:pt idx="131">
                  <c:v>0.7</c:v>
                </c:pt>
                <c:pt idx="132">
                  <c:v>0.7</c:v>
                </c:pt>
                <c:pt idx="133">
                  <c:v>0.7</c:v>
                </c:pt>
                <c:pt idx="134">
                  <c:v>0.7</c:v>
                </c:pt>
                <c:pt idx="135">
                  <c:v>0.7</c:v>
                </c:pt>
                <c:pt idx="136">
                  <c:v>0.7</c:v>
                </c:pt>
                <c:pt idx="137">
                  <c:v>0.7</c:v>
                </c:pt>
                <c:pt idx="138">
                  <c:v>0.7</c:v>
                </c:pt>
                <c:pt idx="139">
                  <c:v>0.7</c:v>
                </c:pt>
                <c:pt idx="140">
                  <c:v>0.7</c:v>
                </c:pt>
                <c:pt idx="141">
                  <c:v>0.7</c:v>
                </c:pt>
                <c:pt idx="142">
                  <c:v>0.7</c:v>
                </c:pt>
                <c:pt idx="143">
                  <c:v>0.70000000000000007</c:v>
                </c:pt>
                <c:pt idx="144">
                  <c:v>0.70000000000000007</c:v>
                </c:pt>
                <c:pt idx="145">
                  <c:v>0.70000000000000007</c:v>
                </c:pt>
                <c:pt idx="146">
                  <c:v>0.70000000000000007</c:v>
                </c:pt>
                <c:pt idx="147">
                  <c:v>0.70699999999999996</c:v>
                </c:pt>
                <c:pt idx="148">
                  <c:v>0.70699999999999996</c:v>
                </c:pt>
                <c:pt idx="149">
                  <c:v>0.70699999999999996</c:v>
                </c:pt>
                <c:pt idx="150">
                  <c:v>0.71399999999999997</c:v>
                </c:pt>
                <c:pt idx="151">
                  <c:v>0.71399999999999997</c:v>
                </c:pt>
                <c:pt idx="152">
                  <c:v>0.71399999999999997</c:v>
                </c:pt>
                <c:pt idx="153">
                  <c:v>0.71399999999999997</c:v>
                </c:pt>
                <c:pt idx="154">
                  <c:v>0.71399999999999997</c:v>
                </c:pt>
                <c:pt idx="155">
                  <c:v>0.71399999999999997</c:v>
                </c:pt>
                <c:pt idx="156">
                  <c:v>0.71399999999999997</c:v>
                </c:pt>
                <c:pt idx="157">
                  <c:v>0.71399999999999997</c:v>
                </c:pt>
                <c:pt idx="158">
                  <c:v>0.72099999999999997</c:v>
                </c:pt>
                <c:pt idx="159">
                  <c:v>0.72099999999999997</c:v>
                </c:pt>
                <c:pt idx="160">
                  <c:v>0.72099999999999997</c:v>
                </c:pt>
                <c:pt idx="161">
                  <c:v>0.72099999999999997</c:v>
                </c:pt>
                <c:pt idx="162">
                  <c:v>0.72099999999999997</c:v>
                </c:pt>
                <c:pt idx="163">
                  <c:v>0.72099999999999997</c:v>
                </c:pt>
                <c:pt idx="164">
                  <c:v>0.72099999999999997</c:v>
                </c:pt>
                <c:pt idx="165">
                  <c:v>0.72099999999999997</c:v>
                </c:pt>
                <c:pt idx="166">
                  <c:v>0.72099999999999997</c:v>
                </c:pt>
                <c:pt idx="167">
                  <c:v>0.72100000000000009</c:v>
                </c:pt>
                <c:pt idx="168">
                  <c:v>0.72799999999999998</c:v>
                </c:pt>
                <c:pt idx="169">
                  <c:v>0.72799999999999998</c:v>
                </c:pt>
                <c:pt idx="170">
                  <c:v>0.72799999999999998</c:v>
                </c:pt>
                <c:pt idx="171">
                  <c:v>0.72799999999999998</c:v>
                </c:pt>
                <c:pt idx="172">
                  <c:v>0.72799999999999998</c:v>
                </c:pt>
                <c:pt idx="173">
                  <c:v>0.72799999999999998</c:v>
                </c:pt>
                <c:pt idx="174">
                  <c:v>0.72799999999999998</c:v>
                </c:pt>
                <c:pt idx="175">
                  <c:v>0.72800000000000009</c:v>
                </c:pt>
                <c:pt idx="176">
                  <c:v>0.73499999999999988</c:v>
                </c:pt>
                <c:pt idx="177">
                  <c:v>0.73499999999999999</c:v>
                </c:pt>
                <c:pt idx="178">
                  <c:v>0.73499999999999999</c:v>
                </c:pt>
                <c:pt idx="179">
                  <c:v>0.73499999999999999</c:v>
                </c:pt>
                <c:pt idx="180">
                  <c:v>0.7350000000000001</c:v>
                </c:pt>
                <c:pt idx="181">
                  <c:v>0.74199999999999988</c:v>
                </c:pt>
                <c:pt idx="182">
                  <c:v>0.74199999999999988</c:v>
                </c:pt>
                <c:pt idx="183">
                  <c:v>0.74199999999999999</c:v>
                </c:pt>
                <c:pt idx="184">
                  <c:v>0.74199999999999999</c:v>
                </c:pt>
                <c:pt idx="185">
                  <c:v>0.74199999999999999</c:v>
                </c:pt>
                <c:pt idx="186">
                  <c:v>0.74199999999999999</c:v>
                </c:pt>
                <c:pt idx="187">
                  <c:v>0.74199999999999999</c:v>
                </c:pt>
                <c:pt idx="188">
                  <c:v>0.74199999999999999</c:v>
                </c:pt>
                <c:pt idx="189">
                  <c:v>0.74199999999999999</c:v>
                </c:pt>
                <c:pt idx="190">
                  <c:v>0.7420000000000001</c:v>
                </c:pt>
                <c:pt idx="191">
                  <c:v>0.7420000000000001</c:v>
                </c:pt>
                <c:pt idx="192">
                  <c:v>0.74899999999999989</c:v>
                </c:pt>
                <c:pt idx="193">
                  <c:v>0.749</c:v>
                </c:pt>
                <c:pt idx="194">
                  <c:v>0.749</c:v>
                </c:pt>
                <c:pt idx="195">
                  <c:v>0.75600000000000001</c:v>
                </c:pt>
                <c:pt idx="196">
                  <c:v>0.7629999999999999</c:v>
                </c:pt>
                <c:pt idx="197">
                  <c:v>0.7629999999999999</c:v>
                </c:pt>
                <c:pt idx="198">
                  <c:v>0.7629999999999999</c:v>
                </c:pt>
                <c:pt idx="199">
                  <c:v>0.7629999999999999</c:v>
                </c:pt>
                <c:pt idx="200">
                  <c:v>0.76300000000000001</c:v>
                </c:pt>
                <c:pt idx="201">
                  <c:v>0.76300000000000001</c:v>
                </c:pt>
                <c:pt idx="202">
                  <c:v>0.77</c:v>
                </c:pt>
                <c:pt idx="203">
                  <c:v>0.77</c:v>
                </c:pt>
                <c:pt idx="204">
                  <c:v>0.77</c:v>
                </c:pt>
                <c:pt idx="205">
                  <c:v>0.77</c:v>
                </c:pt>
                <c:pt idx="206">
                  <c:v>0.77</c:v>
                </c:pt>
                <c:pt idx="207">
                  <c:v>0.77000000000000013</c:v>
                </c:pt>
                <c:pt idx="208">
                  <c:v>0.77000000000000013</c:v>
                </c:pt>
                <c:pt idx="209">
                  <c:v>0.77699999999999991</c:v>
                </c:pt>
                <c:pt idx="210">
                  <c:v>0.77700000000000002</c:v>
                </c:pt>
                <c:pt idx="211">
                  <c:v>0.77700000000000002</c:v>
                </c:pt>
                <c:pt idx="212">
                  <c:v>0.78399999999999992</c:v>
                </c:pt>
                <c:pt idx="213">
                  <c:v>0.78399999999999992</c:v>
                </c:pt>
                <c:pt idx="214">
                  <c:v>0.78400000000000003</c:v>
                </c:pt>
                <c:pt idx="215">
                  <c:v>0.78400000000000003</c:v>
                </c:pt>
                <c:pt idx="216">
                  <c:v>0.78400000000000014</c:v>
                </c:pt>
                <c:pt idx="217">
                  <c:v>0.79099999999999981</c:v>
                </c:pt>
                <c:pt idx="218">
                  <c:v>0.79099999999999981</c:v>
                </c:pt>
                <c:pt idx="219">
                  <c:v>0.79099999999999981</c:v>
                </c:pt>
                <c:pt idx="220">
                  <c:v>0.79099999999999981</c:v>
                </c:pt>
                <c:pt idx="221">
                  <c:v>0.79099999999999981</c:v>
                </c:pt>
                <c:pt idx="222">
                  <c:v>0.79099999999999993</c:v>
                </c:pt>
                <c:pt idx="223">
                  <c:v>0.79099999999999993</c:v>
                </c:pt>
                <c:pt idx="224">
                  <c:v>0.79099999999999993</c:v>
                </c:pt>
                <c:pt idx="225">
                  <c:v>0.79099999999999993</c:v>
                </c:pt>
                <c:pt idx="226">
                  <c:v>0.79799999999999982</c:v>
                </c:pt>
                <c:pt idx="227">
                  <c:v>0.79799999999999993</c:v>
                </c:pt>
                <c:pt idx="228">
                  <c:v>0.79799999999999993</c:v>
                </c:pt>
                <c:pt idx="229">
                  <c:v>0.80499999999999983</c:v>
                </c:pt>
                <c:pt idx="230">
                  <c:v>0.80499999999999983</c:v>
                </c:pt>
                <c:pt idx="231">
                  <c:v>0.80499999999999994</c:v>
                </c:pt>
                <c:pt idx="232">
                  <c:v>0.80499999999999994</c:v>
                </c:pt>
                <c:pt idx="233">
                  <c:v>0.80500000000000005</c:v>
                </c:pt>
                <c:pt idx="234">
                  <c:v>0.81199999999999983</c:v>
                </c:pt>
                <c:pt idx="235">
                  <c:v>0.81199999999999994</c:v>
                </c:pt>
                <c:pt idx="236">
                  <c:v>0.81199999999999994</c:v>
                </c:pt>
                <c:pt idx="237">
                  <c:v>0.81199999999999994</c:v>
                </c:pt>
                <c:pt idx="238">
                  <c:v>0.81899999999999984</c:v>
                </c:pt>
                <c:pt idx="239">
                  <c:v>0.81899999999999984</c:v>
                </c:pt>
                <c:pt idx="240">
                  <c:v>0.81899999999999984</c:v>
                </c:pt>
                <c:pt idx="241">
                  <c:v>0.81899999999999984</c:v>
                </c:pt>
                <c:pt idx="242">
                  <c:v>0.81899999999999984</c:v>
                </c:pt>
                <c:pt idx="243">
                  <c:v>0.81899999999999995</c:v>
                </c:pt>
                <c:pt idx="244">
                  <c:v>0.81899999999999995</c:v>
                </c:pt>
                <c:pt idx="245">
                  <c:v>0.81899999999999995</c:v>
                </c:pt>
                <c:pt idx="246">
                  <c:v>0.82599999999999985</c:v>
                </c:pt>
                <c:pt idx="247">
                  <c:v>0.82599999999999985</c:v>
                </c:pt>
                <c:pt idx="248">
                  <c:v>0.82599999999999985</c:v>
                </c:pt>
                <c:pt idx="249">
                  <c:v>0.82599999999999985</c:v>
                </c:pt>
                <c:pt idx="250">
                  <c:v>0.82599999999999996</c:v>
                </c:pt>
                <c:pt idx="251">
                  <c:v>0.82599999999999996</c:v>
                </c:pt>
                <c:pt idx="252">
                  <c:v>0.82599999999999996</c:v>
                </c:pt>
                <c:pt idx="253">
                  <c:v>0.82599999999999996</c:v>
                </c:pt>
                <c:pt idx="254">
                  <c:v>0.83299999999999985</c:v>
                </c:pt>
                <c:pt idx="255">
                  <c:v>0.83299999999999985</c:v>
                </c:pt>
                <c:pt idx="256">
                  <c:v>0.83299999999999996</c:v>
                </c:pt>
                <c:pt idx="257">
                  <c:v>0.83299999999999996</c:v>
                </c:pt>
                <c:pt idx="258">
                  <c:v>0.83999999999999986</c:v>
                </c:pt>
                <c:pt idx="259">
                  <c:v>0.83999999999999986</c:v>
                </c:pt>
                <c:pt idx="260">
                  <c:v>0.83999999999999986</c:v>
                </c:pt>
                <c:pt idx="261">
                  <c:v>0.83999999999999986</c:v>
                </c:pt>
                <c:pt idx="262">
                  <c:v>0.83999999999999986</c:v>
                </c:pt>
                <c:pt idx="263">
                  <c:v>0.83999999999999986</c:v>
                </c:pt>
                <c:pt idx="264">
                  <c:v>0.83999999999999986</c:v>
                </c:pt>
                <c:pt idx="265">
                  <c:v>0.84</c:v>
                </c:pt>
                <c:pt idx="266">
                  <c:v>0.84</c:v>
                </c:pt>
                <c:pt idx="267">
                  <c:v>0.84000000000000008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1A-4054-B605-49F65A7E9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69"/>
        <c:overlap val="-20"/>
        <c:axId val="533238008"/>
        <c:axId val="533240960"/>
      </c:barChart>
      <c:catAx>
        <c:axId val="5332380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accent1">
                <a:lumMod val="60000"/>
                <a:lumOff val="4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50" normalizeH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33240960"/>
        <c:crosses val="autoZero"/>
        <c:auto val="1"/>
        <c:lblAlgn val="ctr"/>
        <c:lblOffset val="100"/>
        <c:noMultiLvlLbl val="0"/>
      </c:catAx>
      <c:valAx>
        <c:axId val="533240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lt1">
                  <a:alpha val="2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es-PE"/>
          </a:p>
        </c:txPr>
        <c:crossAx val="5332380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es-PE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4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>
      <a:effectLst/>
    </cs:defRPr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68000">
            <a:schemeClr val="lt1">
              <a:lumMod val="85000"/>
            </a:schemeClr>
          </a:gs>
          <a:gs pos="100000">
            <a:schemeClr val="lt1"/>
          </a:gs>
        </a:gsLst>
        <a:lin ang="5400000" scaled="1"/>
        <a:tileRect/>
      </a:gra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spPr/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gradFill>
          <a:gsLst>
            <a:gs pos="0">
              <a:schemeClr val="phClr"/>
            </a:gs>
            <a:gs pos="100000">
              <a:schemeClr val="phClr">
                <a:lumMod val="84000"/>
              </a:schemeClr>
            </a:gs>
          </a:gsLst>
          <a:lin ang="5400000" scaled="1"/>
        </a:gra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100000">
            <a:schemeClr val="phClr">
              <a:lumMod val="84000"/>
            </a:schemeClr>
          </a:gs>
        </a:gsLst>
        <a:lin ang="5400000" scaled="1"/>
      </a:gradFill>
      <a:effectLst>
        <a:outerShdw blurRad="76200" dir="18900000" sy="23000" kx="-1200000" algn="bl" rotWithShape="0">
          <a:prstClr val="black">
            <a:alpha val="20000"/>
          </a:prstClr>
        </a:outerShdw>
      </a:effectLst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>
        <a:solidFill>
          <a:schemeClr val="dk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dk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dk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65000"/>
        <a:lumOff val="35000"/>
      </a:schemeClr>
    </cs:fontRef>
    <cs:defRPr kern="1200">
      <a:effectLst/>
    </cs:defRPr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dk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6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70000"/>
        </a:schemeClr>
      </a:solidFill>
    </cs:spPr>
    <cs:defRPr sz="900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2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4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9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0" i="0" u="none" strike="noStrike" kern="1200" baseline="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304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303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38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defRPr sz="900" kern="1200" spc="3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lt1">
            <a:lumMod val="85000"/>
          </a:schemeClr>
        </a:solidFill>
        <a:round/>
      </a:ln>
    </cs:spPr>
    <cs:defRPr sz="1000" kern="1200"/>
  </cs:chartArea>
  <cs:dataLabel>
    <cs:lnRef idx="0"/>
    <cs:fillRef idx="0">
      <cs:styleClr val="0"/>
    </cs:fillRef>
    <cs:effectRef idx="0"/>
    <cs:fontRef idx="minor">
      <a:schemeClr val="lt1"/>
    </cs:fontRef>
    <cs:spPr>
      <a:solidFill>
        <a:schemeClr val="phClr"/>
      </a:solidFill>
    </cs:spPr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25400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14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2.xml><?xml version="1.0" encoding="utf-8"?>
<cs:chartStyle xmlns:cs="http://schemas.microsoft.com/office/drawing/2012/chartStyle" xmlns:a="http://schemas.openxmlformats.org/drawingml/2006/main" id="219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3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14.xml><?xml version="1.0" encoding="utf-8"?>
<cs:chartStyle xmlns:cs="http://schemas.microsoft.com/office/drawing/2012/chartStyle" xmlns:a="http://schemas.openxmlformats.org/drawingml/2006/main" id="328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gradFill>
        <a:gsLst>
          <a:gs pos="100000">
            <a:schemeClr val="dk1">
              <a:lumMod val="95000"/>
              <a:lumOff val="5000"/>
            </a:schemeClr>
          </a:gs>
          <a:gs pos="0">
            <a:schemeClr val="dk1">
              <a:lumMod val="75000"/>
              <a:lumOff val="25000"/>
            </a:schemeClr>
          </a:gs>
        </a:gsLst>
        <a:path path="circle">
          <a:fillToRect l="50000" t="50000" r="50000" b="50000"/>
        </a:path>
      </a:gradFill>
      <a:ln w="9525">
        <a:solidFill>
          <a:schemeClr val="dk1">
            <a:lumMod val="75000"/>
            <a:lumOff val="2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/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gradFill>
        <a:gsLst>
          <a:gs pos="100000">
            <a:schemeClr val="lt1">
              <a:lumMod val="85000"/>
            </a:schemeClr>
          </a:gs>
          <a:gs pos="0">
            <a:schemeClr val="lt1"/>
          </a:gs>
        </a:gsLst>
        <a:path path="circle">
          <a:fillToRect l="50000" t="50000" r="50000" b="50000"/>
        </a:path>
      </a:gradFill>
      <a:ln w="9525" cap="flat" cmpd="sng" algn="ctr">
        <a:solidFill>
          <a:schemeClr val="lt1"/>
        </a:solidFill>
        <a:round/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15.xml><?xml version="1.0" encoding="utf-8"?>
<cs:chartStyle xmlns:cs="http://schemas.microsoft.com/office/drawing/2012/chartStyle" xmlns:a="http://schemas.openxmlformats.org/drawingml/2006/main" id="221">
  <cs:axisTitle>
    <cs:lnRef idx="0"/>
    <cs:fillRef idx="0"/>
    <cs:effectRef idx="0"/>
    <cs:fontRef idx="minor">
      <a:schemeClr val="dk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 cap="none" spc="0" normalizeH="0" baseline="0"/>
  </cs:categoryAxis>
  <cs:chartArea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lt1"/>
      </a:solidFill>
      <a:ln w="1587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8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plotArea>
  <cs:plotArea3D>
    <cs:lnRef idx="0"/>
    <cs:fillRef idx="0"/>
    <cs:effectRef idx="0"/>
    <cs:fontRef idx="minor">
      <a:schemeClr val="dk1"/>
    </cs:fontRef>
    <cs:spPr>
      <a:solidFill>
        <a:schemeClr val="lt1"/>
      </a:solidFill>
    </cs:spPr>
  </cs:plotArea3D>
  <cs:series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 cap="flat" cmpd="sng" algn="ctr">
        <a:solidFill>
          <a:schemeClr val="dk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dk1">
        <a:lumMod val="50000"/>
        <a:lumOff val="50000"/>
      </a:schemeClr>
    </cs:fontRef>
    <cs:defRPr sz="1600" b="1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dk1">
            <a:lumMod val="50000"/>
            <a:lumOff val="50000"/>
          </a:schemeClr>
        </a:solidFill>
        <a:round/>
      </a:ln>
    </cs:spPr>
  </cs:upBar>
  <cs:valueAxis>
    <cs:lnRef idx="0"/>
    <cs:fillRef idx="0"/>
    <cs:effectRef idx="0"/>
    <cs:fontRef idx="minor">
      <a:schemeClr val="dk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  <cs:spPr>
      <a:pattFill prst="ltDnDiag">
        <a:fgClr>
          <a:schemeClr val="dk1">
            <a:lumMod val="15000"/>
            <a:lumOff val="85000"/>
          </a:schemeClr>
        </a:fgClr>
        <a:bgClr>
          <a:schemeClr val="lt1"/>
        </a:bgClr>
      </a:pattFill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6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cap="all" spc="150" normalizeH="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70000"/>
        </a:schemeClr>
      </a:solidFill>
    </cs:spPr>
    <cs:defRPr sz="900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3.xml"/><Relationship Id="rId3" Type="http://schemas.openxmlformats.org/officeDocument/2006/relationships/chart" Target="../charts/chart8.xml"/><Relationship Id="rId7" Type="http://schemas.openxmlformats.org/officeDocument/2006/relationships/chart" Target="../charts/chart12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6" Type="http://schemas.openxmlformats.org/officeDocument/2006/relationships/chart" Target="../charts/chart11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6.xml"/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13998</xdr:colOff>
      <xdr:row>7</xdr:row>
      <xdr:rowOff>23811</xdr:rowOff>
    </xdr:from>
    <xdr:to>
      <xdr:col>15</xdr:col>
      <xdr:colOff>79998</xdr:colOff>
      <xdr:row>22</xdr:row>
      <xdr:rowOff>46311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591E3713-BE2F-4F45-BAD8-67C8499E1D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428625</xdr:colOff>
      <xdr:row>7</xdr:row>
      <xdr:rowOff>28575</xdr:rowOff>
    </xdr:from>
    <xdr:to>
      <xdr:col>7</xdr:col>
      <xdr:colOff>494625</xdr:colOff>
      <xdr:row>22</xdr:row>
      <xdr:rowOff>51075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CDDF5C9-679A-4647-A971-C0B3796EC2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542925</xdr:colOff>
      <xdr:row>24</xdr:row>
      <xdr:rowOff>0</xdr:rowOff>
    </xdr:from>
    <xdr:to>
      <xdr:col>7</xdr:col>
      <xdr:colOff>608925</xdr:colOff>
      <xdr:row>39</xdr:row>
      <xdr:rowOff>22500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6D8B34C-E117-44E9-AC9B-6B05BEE25B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80962</xdr:colOff>
      <xdr:row>24</xdr:row>
      <xdr:rowOff>4762</xdr:rowOff>
    </xdr:from>
    <xdr:to>
      <xdr:col>15</xdr:col>
      <xdr:colOff>146962</xdr:colOff>
      <xdr:row>39</xdr:row>
      <xdr:rowOff>27262</xdr:rowOff>
    </xdr:to>
    <xdr:graphicFrame macro="">
      <xdr:nvGraphicFramePr>
        <xdr:cNvPr id="5" name="Gráfico 1">
          <a:extLst>
            <a:ext uri="{FF2B5EF4-FFF2-40B4-BE49-F238E27FC236}">
              <a16:creationId xmlns:a16="http://schemas.microsoft.com/office/drawing/2014/main" id="{21212F76-F272-45AD-B7D2-68AA5C57FD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4</xdr:col>
      <xdr:colOff>61912</xdr:colOff>
      <xdr:row>39</xdr:row>
      <xdr:rowOff>119062</xdr:rowOff>
    </xdr:from>
    <xdr:to>
      <xdr:col>11</xdr:col>
      <xdr:colOff>127912</xdr:colOff>
      <xdr:row>54</xdr:row>
      <xdr:rowOff>141562</xdr:rowOff>
    </xdr:to>
    <xdr:graphicFrame macro="">
      <xdr:nvGraphicFramePr>
        <xdr:cNvPr id="6" name="Gráfico 2">
          <a:extLst>
            <a:ext uri="{FF2B5EF4-FFF2-40B4-BE49-F238E27FC236}">
              <a16:creationId xmlns:a16="http://schemas.microsoft.com/office/drawing/2014/main" id="{440525A2-7ED8-4334-9E08-277794B229F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6</xdr:col>
      <xdr:colOff>161924</xdr:colOff>
      <xdr:row>0</xdr:row>
      <xdr:rowOff>85726</xdr:rowOff>
    </xdr:from>
    <xdr:to>
      <xdr:col>11</xdr:col>
      <xdr:colOff>600075</xdr:colOff>
      <xdr:row>6</xdr:row>
      <xdr:rowOff>123826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7" name="RESPONSABLE DE ALMACEN">
              <a:extLst>
                <a:ext uri="{FF2B5EF4-FFF2-40B4-BE49-F238E27FC236}">
                  <a16:creationId xmlns:a16="http://schemas.microsoft.com/office/drawing/2014/main" id="{EB9D379B-4E41-43D3-9B08-767BF2B3B59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RESPONSABLE DE ALMACE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733924" y="85726"/>
              <a:ext cx="4248151" cy="11811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11</xdr:col>
      <xdr:colOff>685799</xdr:colOff>
      <xdr:row>0</xdr:row>
      <xdr:rowOff>95250</xdr:rowOff>
    </xdr:from>
    <xdr:to>
      <xdr:col>16</xdr:col>
      <xdr:colOff>238124</xdr:colOff>
      <xdr:row>6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8" name="FAMILIA">
              <a:extLst>
                <a:ext uri="{FF2B5EF4-FFF2-40B4-BE49-F238E27FC236}">
                  <a16:creationId xmlns:a16="http://schemas.microsoft.com/office/drawing/2014/main" id="{94E2836D-ECBC-4368-9712-11910EE560B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IA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9067799" y="95250"/>
              <a:ext cx="3362325" cy="11525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752475</xdr:colOff>
      <xdr:row>0</xdr:row>
      <xdr:rowOff>95250</xdr:rowOff>
    </xdr:from>
    <xdr:to>
      <xdr:col>6</xdr:col>
      <xdr:colOff>47625</xdr:colOff>
      <xdr:row>6</xdr:row>
      <xdr:rowOff>152400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9" name="MES">
              <a:extLst>
                <a:ext uri="{FF2B5EF4-FFF2-40B4-BE49-F238E27FC236}">
                  <a16:creationId xmlns:a16="http://schemas.microsoft.com/office/drawing/2014/main" id="{2559BBF9-A1D2-4761-B60A-F5FF0E928E07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14475" y="95250"/>
              <a:ext cx="3105150" cy="12001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390525</xdr:colOff>
      <xdr:row>0</xdr:row>
      <xdr:rowOff>76201</xdr:rowOff>
    </xdr:from>
    <xdr:to>
      <xdr:col>1</xdr:col>
      <xdr:colOff>676275</xdr:colOff>
      <xdr:row>6</xdr:row>
      <xdr:rowOff>123093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AÑO">
              <a:extLst>
                <a:ext uri="{FF2B5EF4-FFF2-40B4-BE49-F238E27FC236}">
                  <a16:creationId xmlns:a16="http://schemas.microsoft.com/office/drawing/2014/main" id="{BEB7DD55-063D-406B-9CBE-005E1CE6E9E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90525" y="76201"/>
              <a:ext cx="1047750" cy="118989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14287</xdr:colOff>
      <xdr:row>7</xdr:row>
      <xdr:rowOff>14287</xdr:rowOff>
    </xdr:from>
    <xdr:to>
      <xdr:col>14</xdr:col>
      <xdr:colOff>482287</xdr:colOff>
      <xdr:row>22</xdr:row>
      <xdr:rowOff>36787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54355B6-F027-4FF2-8228-040FDE398E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42862</xdr:colOff>
      <xdr:row>7</xdr:row>
      <xdr:rowOff>33337</xdr:rowOff>
    </xdr:from>
    <xdr:to>
      <xdr:col>7</xdr:col>
      <xdr:colOff>510862</xdr:colOff>
      <xdr:row>22</xdr:row>
      <xdr:rowOff>55837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D2E37AE-98E1-4137-9721-D436CD8821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14287</xdr:colOff>
      <xdr:row>22</xdr:row>
      <xdr:rowOff>185737</xdr:rowOff>
    </xdr:from>
    <xdr:to>
      <xdr:col>7</xdr:col>
      <xdr:colOff>482287</xdr:colOff>
      <xdr:row>38</xdr:row>
      <xdr:rowOff>17737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9AACF1A-9B74-4FE0-842E-6F569A82121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752475</xdr:colOff>
      <xdr:row>23</xdr:row>
      <xdr:rowOff>9525</xdr:rowOff>
    </xdr:from>
    <xdr:to>
      <xdr:col>14</xdr:col>
      <xdr:colOff>458475</xdr:colOff>
      <xdr:row>38</xdr:row>
      <xdr:rowOff>32025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8AAEFCF-86A8-45A3-853E-07077A6817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9525</xdr:colOff>
      <xdr:row>39</xdr:row>
      <xdr:rowOff>9525</xdr:rowOff>
    </xdr:from>
    <xdr:to>
      <xdr:col>7</xdr:col>
      <xdr:colOff>477525</xdr:colOff>
      <xdr:row>54</xdr:row>
      <xdr:rowOff>32025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A769C09-CB5B-44AC-A7D6-1D66CBF748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7</xdr:col>
      <xdr:colOff>742950</xdr:colOff>
      <xdr:row>39</xdr:row>
      <xdr:rowOff>0</xdr:rowOff>
    </xdr:from>
    <xdr:to>
      <xdr:col>14</xdr:col>
      <xdr:colOff>448950</xdr:colOff>
      <xdr:row>54</xdr:row>
      <xdr:rowOff>22500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9B338E32-C028-4A28-8B53-32E38FE90E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55</xdr:row>
      <xdr:rowOff>0</xdr:rowOff>
    </xdr:from>
    <xdr:to>
      <xdr:col>7</xdr:col>
      <xdr:colOff>468000</xdr:colOff>
      <xdr:row>70</xdr:row>
      <xdr:rowOff>22500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BB2D7DAF-20DF-422C-B1A4-DF142B9332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8</xdr:col>
      <xdr:colOff>9525</xdr:colOff>
      <xdr:row>55</xdr:row>
      <xdr:rowOff>19050</xdr:rowOff>
    </xdr:from>
    <xdr:to>
      <xdr:col>14</xdr:col>
      <xdr:colOff>477525</xdr:colOff>
      <xdr:row>70</xdr:row>
      <xdr:rowOff>41550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4654092C-D5F3-44A0-A360-9BDD741F2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 editAs="oneCell">
    <xdr:from>
      <xdr:col>5</xdr:col>
      <xdr:colOff>723899</xdr:colOff>
      <xdr:row>0</xdr:row>
      <xdr:rowOff>57151</xdr:rowOff>
    </xdr:from>
    <xdr:to>
      <xdr:col>11</xdr:col>
      <xdr:colOff>209550</xdr:colOff>
      <xdr:row>6</xdr:row>
      <xdr:rowOff>114301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0" name="COLABORADOR">
              <a:extLst>
                <a:ext uri="{FF2B5EF4-FFF2-40B4-BE49-F238E27FC236}">
                  <a16:creationId xmlns:a16="http://schemas.microsoft.com/office/drawing/2014/main" id="{50BB36A8-49E4-4EC7-91AB-E50BDC3B7984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OLABORADOR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533899" y="57151"/>
              <a:ext cx="4057651" cy="12001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11</xdr:col>
      <xdr:colOff>380999</xdr:colOff>
      <xdr:row>0</xdr:row>
      <xdr:rowOff>66676</xdr:rowOff>
    </xdr:from>
    <xdr:to>
      <xdr:col>16</xdr:col>
      <xdr:colOff>219075</xdr:colOff>
      <xdr:row>6</xdr:row>
      <xdr:rowOff>66676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1" name="FAMILIA 1">
              <a:extLst>
                <a:ext uri="{FF2B5EF4-FFF2-40B4-BE49-F238E27FC236}">
                  <a16:creationId xmlns:a16="http://schemas.microsoft.com/office/drawing/2014/main" id="{D2290D45-FCAB-4CE7-8A8F-3B4C9EC2B13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FAMILIA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8762999" y="66676"/>
              <a:ext cx="3648076" cy="114300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2</xdr:col>
      <xdr:colOff>352425</xdr:colOff>
      <xdr:row>0</xdr:row>
      <xdr:rowOff>57150</xdr:rowOff>
    </xdr:from>
    <xdr:to>
      <xdr:col>5</xdr:col>
      <xdr:colOff>609601</xdr:colOff>
      <xdr:row>6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2" name="MES 1">
              <a:extLst>
                <a:ext uri="{FF2B5EF4-FFF2-40B4-BE49-F238E27FC236}">
                  <a16:creationId xmlns:a16="http://schemas.microsoft.com/office/drawing/2014/main" id="{25D38045-EA84-4A98-93AB-5F444ED0380B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MES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876425" y="57150"/>
              <a:ext cx="2543176" cy="1190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542925</xdr:colOff>
      <xdr:row>0</xdr:row>
      <xdr:rowOff>57150</xdr:rowOff>
    </xdr:from>
    <xdr:to>
      <xdr:col>2</xdr:col>
      <xdr:colOff>276225</xdr:colOff>
      <xdr:row>6</xdr:row>
      <xdr:rowOff>104775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13" name="AÑO 1">
              <a:extLst>
                <a:ext uri="{FF2B5EF4-FFF2-40B4-BE49-F238E27FC236}">
                  <a16:creationId xmlns:a16="http://schemas.microsoft.com/office/drawing/2014/main" id="{88DA8B13-C10B-421E-B67B-8BD8E645350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ÑO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42925" y="57150"/>
              <a:ext cx="1257300" cy="1190625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6</xdr:row>
      <xdr:rowOff>0</xdr:rowOff>
    </xdr:from>
    <xdr:to>
      <xdr:col>7</xdr:col>
      <xdr:colOff>477525</xdr:colOff>
      <xdr:row>21</xdr:row>
      <xdr:rowOff>22500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7A827F66-133D-4C52-8D3A-B08D01D5E3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19050</xdr:colOff>
      <xdr:row>5</xdr:row>
      <xdr:rowOff>180975</xdr:rowOff>
    </xdr:from>
    <xdr:to>
      <xdr:col>14</xdr:col>
      <xdr:colOff>487050</xdr:colOff>
      <xdr:row>21</xdr:row>
      <xdr:rowOff>12975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FDAF4B1-BDB0-4476-B062-C9CDCA27D1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342900</xdr:colOff>
      <xdr:row>21</xdr:row>
      <xdr:rowOff>104774</xdr:rowOff>
    </xdr:from>
    <xdr:to>
      <xdr:col>13</xdr:col>
      <xdr:colOff>476250</xdr:colOff>
      <xdr:row>59</xdr:row>
      <xdr:rowOff>114300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D1AB63E-E5B7-42D0-84C2-2DFF44AD81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752474</xdr:colOff>
      <xdr:row>0</xdr:row>
      <xdr:rowOff>76201</xdr:rowOff>
    </xdr:from>
    <xdr:to>
      <xdr:col>12</xdr:col>
      <xdr:colOff>761999</xdr:colOff>
      <xdr:row>5</xdr:row>
      <xdr:rowOff>57151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5" name="ALMACÉN">
              <a:extLst>
                <a:ext uri="{FF2B5EF4-FFF2-40B4-BE49-F238E27FC236}">
                  <a16:creationId xmlns:a16="http://schemas.microsoft.com/office/drawing/2014/main" id="{CA06B63F-94C8-4C0F-B45C-72DAA8CBFC5E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ALMACÉN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14474" y="76201"/>
              <a:ext cx="8391525" cy="9334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s-PE" sz="1100"/>
                <a:t>Esta forma representa una segmentación de datos. La segmentación de datos se admite en Excel 2010 y versiones posteriores.
Si la forma se modificó en una versión anterior de Excel o si el libro se guardó en Excel 2003 o una versión anterior, no se puede usar la segmentación de datos.</a:t>
              </a:r>
            </a:p>
          </xdr:txBody>
        </xdr:sp>
      </mc:Fallback>
    </mc:AlternateContent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rmando" refreshedDate="45942.30835590278" createdVersion="6" refreshedVersion="8" minRefreshableVersion="3" recordCount="1657" xr:uid="{941CBB69-DA39-461D-9AA3-E1F57356FF5D}">
  <cacheSource type="worksheet">
    <worksheetSource name="Tabla1"/>
  </cacheSource>
  <cacheFields count="13">
    <cacheField name="COD MATERIAL" numFmtId="0">
      <sharedItems containsSemiMixedTypes="0" containsString="0" containsNumber="1" containsInteger="1" minValue="347568" maxValue="369697"/>
    </cacheField>
    <cacheField name="PRODUCTO" numFmtId="0">
      <sharedItems/>
    </cacheField>
    <cacheField name="ALMACEN" numFmtId="0">
      <sharedItems count="10">
        <s v="ALMACEN 1"/>
        <s v="ALMACEN 3"/>
        <s v="ALMACEN 8"/>
        <s v="ALMACEN 2"/>
        <s v="ALMACEN 10"/>
        <s v="ALMACEN 9"/>
        <s v="ALMACEN 6"/>
        <s v="ALMACEN 7"/>
        <s v="ALMACEN 5"/>
        <s v="ALMACEN 4"/>
      </sharedItems>
    </cacheField>
    <cacheField name="RESPONSABLE DE ALMACEN" numFmtId="0">
      <sharedItems count="10">
        <s v="RICARDO LEON"/>
        <s v="JUAN ARBOLEDA"/>
        <s v="JUAN PEREZ"/>
        <s v="PETER VILLEGAS"/>
        <s v="ROCIO LARREA"/>
        <s v="PATRICIO SOSA"/>
        <s v="RENE RIVAS"/>
        <s v="FERNANDO ORTIZ"/>
        <s v="MARIA SOL GALARZA"/>
        <s v="LUISA HERRERA"/>
      </sharedItems>
    </cacheField>
    <cacheField name="FECHA DE CONTEO INVENTARIO" numFmtId="14">
      <sharedItems containsSemiMixedTypes="0" containsNonDate="0" containsDate="1" containsString="0" minDate="2018-01-01T00:00:00" maxDate="2019-05-31T00:00:00"/>
    </cacheField>
    <cacheField name="CANTIDAD SEGÚN SISTEMA" numFmtId="0">
      <sharedItems containsSemiMixedTypes="0" containsString="0" containsNumber="1" containsInteger="1" minValue="1" maxValue="200"/>
    </cacheField>
    <cacheField name="CANTIDAD SEGÚN CONTEO" numFmtId="0">
      <sharedItems containsSemiMixedTypes="0" containsString="0" containsNumber="1" containsInteger="1" minValue="0" maxValue="235"/>
    </cacheField>
    <cacheField name="DIFERENCIA" numFmtId="0">
      <sharedItems containsSemiMixedTypes="0" containsString="0" containsNumber="1" containsInteger="1" minValue="-39" maxValue="20"/>
    </cacheField>
    <cacheField name="RESULTADO ERI" numFmtId="9">
      <sharedItems containsSemiMixedTypes="0" containsString="0" containsNumber="1" minValue="0" maxValue="1"/>
    </cacheField>
    <cacheField name="TIPO DE DIFERENCIA" numFmtId="9">
      <sharedItems count="3">
        <s v="SOBRANTE"/>
        <s v="CUADRADO"/>
        <s v="FALTANTE"/>
      </sharedItems>
    </cacheField>
    <cacheField name="FAMILIA" numFmtId="9">
      <sharedItems count="14">
        <s v="03 - FILTROS"/>
        <s v="08 - ELECTRICO"/>
        <s v="09 - PARTES DE MOTOR"/>
        <s v="05 - COLISION"/>
        <s v="07 - PEDALES Y POSAPIES"/>
        <s v="11 - LLANTAS Y HULES"/>
        <s v="14 - LUCES"/>
        <s v="06 - AMORTIGUADORES"/>
        <s v="13 - TRACCION"/>
        <s v="10 - PALANCAS Y CHICOTES"/>
        <s v="15 - MISCELANEOS"/>
        <s v="01 - BATERIAS"/>
        <s v="04 - FRENOS Y EMBRAGUES"/>
        <s v="02 - BUJIAS"/>
      </sharedItems>
    </cacheField>
    <cacheField name="MES" numFmtId="14">
      <sharedItems count="12">
        <s v="Feb"/>
        <s v="Jul"/>
        <s v="May"/>
        <s v="Ene"/>
        <s v="Jun"/>
        <s v="Mar"/>
        <s v="Abr"/>
        <s v="Dic"/>
        <s v="Oct"/>
        <s v="Nov"/>
        <s v="Ago"/>
        <s v="Set"/>
      </sharedItems>
    </cacheField>
    <cacheField name="AÑO" numFmtId="0">
      <sharedItems containsSemiMixedTypes="0" containsString="0" containsNumber="1" containsInteger="1" minValue="2018" maxValue="2019" count="2">
        <n v="2018"/>
        <n v="2019"/>
      </sharedItems>
    </cacheField>
  </cacheFields>
  <extLst>
    <ext xmlns:x14="http://schemas.microsoft.com/office/spreadsheetml/2009/9/main" uri="{725AE2AE-9491-48be-B2B4-4EB974FC3084}">
      <x14:pivotCacheDefinition pivotCacheId="570716012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rmando" refreshedDate="45942.308356365742" createdVersion="6" refreshedVersion="8" minRefreshableVersion="3" recordCount="1657" xr:uid="{14E69640-F956-4419-8D57-5171526CBD67}">
  <cacheSource type="worksheet">
    <worksheetSource name="Tabla110"/>
  </cacheSource>
  <cacheFields count="13">
    <cacheField name="FECHA PICKING" numFmtId="14">
      <sharedItems containsSemiMixedTypes="0" containsNonDate="0" containsDate="1" containsString="0" minDate="2018-01-01T00:00:00" maxDate="2019-06-01T00:00:00"/>
    </cacheField>
    <cacheField name="COD MATERIAL" numFmtId="0">
      <sharedItems containsSemiMixedTypes="0" containsString="0" containsNumber="1" containsInteger="1" minValue="347570" maxValue="369697"/>
    </cacheField>
    <cacheField name="PRODUCTO" numFmtId="0">
      <sharedItems/>
    </cacheField>
    <cacheField name="ALMACEN" numFmtId="0">
      <sharedItems count="10">
        <s v="ALMACEN 1"/>
        <s v="ALMACEN 9"/>
        <s v="ALMACEN 7"/>
        <s v="ALMACEN 10"/>
        <s v="ALMACEN 6"/>
        <s v="ALMACEN 5"/>
        <s v="ALMACEN 8"/>
        <s v="ALMACEN 3"/>
        <s v="ALMACEN 4"/>
        <s v="ALMACEN 2"/>
      </sharedItems>
    </cacheField>
    <cacheField name="COLABORADOR" numFmtId="0">
      <sharedItems count="16">
        <s v="RICARDO LEON"/>
        <s v="PETER VILLEGAS"/>
        <s v="JUAN ARBOLEDA"/>
        <s v="LUISA HERRERA"/>
        <s v="MARIA SOL GALARZA"/>
        <s v="RENE RIVAS"/>
        <s v="FERNANDO ORTIZ"/>
        <s v="JUAN PEREZ"/>
        <s v="PATRICIO SOSA"/>
        <s v="ROCIO LARREA"/>
        <s v="CATALINA GUERRA"/>
        <s v="ANA LLERENA"/>
        <s v="MARISOL RESTREPO"/>
        <s v="MARIO GUERRON"/>
        <s v="JUAN CARLOS SALAS"/>
        <s v="DOLORES RIBADENEIRA"/>
      </sharedItems>
    </cacheField>
    <cacheField name="NRO ITEMS" numFmtId="0">
      <sharedItems containsSemiMixedTypes="0" containsString="0" containsNumber="1" containsInteger="1" minValue="10" maxValue="100"/>
    </cacheField>
    <cacheField name="CON ERROR? SI / NO" numFmtId="0">
      <sharedItems count="2">
        <s v="SI"/>
        <s v="NO"/>
      </sharedItems>
    </cacheField>
    <cacheField name="HORA INICIO PICKING" numFmtId="20">
      <sharedItems containsSemiMixedTypes="0" containsNonDate="0" containsDate="1" containsString="0" minDate="1899-12-30T08:46:00" maxDate="1899-12-30T17:48:00"/>
    </cacheField>
    <cacheField name="HORA FIN PICKING" numFmtId="20">
      <sharedItems containsSemiMixedTypes="0" containsNonDate="0" containsDate="1" containsString="0" minDate="1899-12-30T09:28:00" maxDate="1899-12-30T19:49:00"/>
    </cacheField>
    <cacheField name="TIEMPO (MINUTOS)" numFmtId="0">
      <sharedItems containsSemiMixedTypes="0" containsString="0" containsNumber="1" containsInteger="1" minValue="16" maxValue="150"/>
    </cacheField>
    <cacheField name="FAMILIA" numFmtId="0">
      <sharedItems count="14">
        <s v="14 - LUCES"/>
        <s v="08 - ELECTRICO"/>
        <s v="10 - PALANCAS Y CHICOTES"/>
        <s v="05 - COLISION"/>
        <s v="07 - PEDALES Y POSAPIES"/>
        <s v="15 - MISCELANEOS"/>
        <s v="11 - LLANTAS Y HULES"/>
        <s v="13 - TRACCION"/>
        <s v="04 - FRENOS Y EMBRAGUES"/>
        <s v="09 - PARTES DE MOTOR"/>
        <s v="01 - BATERIAS"/>
        <s v="03 - FILTROS"/>
        <s v="06 - AMORTIGUADORES"/>
        <s v="02 - BUJIAS"/>
      </sharedItems>
    </cacheField>
    <cacheField name="MES" numFmtId="14">
      <sharedItems count="12">
        <s v="Abr"/>
        <s v="Jun"/>
        <s v="Ene"/>
        <s v="Oct"/>
        <s v="Mar"/>
        <s v="May"/>
        <s v="Feb"/>
        <s v="Jul"/>
        <s v="Nov"/>
        <s v="Dic"/>
        <s v="Set"/>
        <s v="Ago"/>
      </sharedItems>
    </cacheField>
    <cacheField name="AÑO" numFmtId="0">
      <sharedItems containsSemiMixedTypes="0" containsString="0" containsNumber="1" containsInteger="1" minValue="2018" maxValue="2019" count="2">
        <n v="2018"/>
        <n v="2019"/>
      </sharedItems>
    </cacheField>
  </cacheFields>
  <extLst>
    <ext xmlns:x14="http://schemas.microsoft.com/office/spreadsheetml/2009/9/main" uri="{725AE2AE-9491-48be-B2B4-4EB974FC3084}">
      <x14:pivotCacheDefinition pivotCacheId="1732255165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OnLoad="1" refreshedBy="Armando" refreshedDate="45942.308356828704" createdVersion="6" refreshedVersion="8" minRefreshableVersion="3" recordCount="268" xr:uid="{76C4D725-D377-4102-A2F9-F45134632C9C}">
  <cacheSource type="worksheet">
    <worksheetSource name="Tabla10"/>
  </cacheSource>
  <cacheFields count="6">
    <cacheField name="UBICACIÓN" numFmtId="0">
      <sharedItems count="536">
        <s v="132-119-158-133"/>
        <s v="170-160-168-178"/>
        <s v="137-128-151-164"/>
        <s v="159-121-127-159"/>
        <s v="143-143-155-121"/>
        <s v="170-197-107-153"/>
        <s v="166-118-134-162"/>
        <s v="129-126-123-127"/>
        <s v="132-179-145-111"/>
        <s v="155-149-139-190"/>
        <s v="106-100-154-124"/>
        <s v="195-104-168-173"/>
        <s v="131-122-147-136"/>
        <s v="154-115-180-152"/>
        <s v="160-100-164-133"/>
        <s v="183-177-122-111"/>
        <s v="179-167-138-192"/>
        <s v="190-147-147-123"/>
        <s v="172-113-134-162"/>
        <s v="120-133-133-167"/>
        <s v="105-199-114-189"/>
        <s v="172-187-147-194"/>
        <s v="194-193-193-170"/>
        <s v="160-199-124-193"/>
        <s v="162-189-105-158"/>
        <s v="104-148-126-174"/>
        <s v="161-126-179-166"/>
        <s v="193-132-116-184"/>
        <s v="191-183-187-117"/>
        <s v="149-108-110-179"/>
        <s v="140-155-194-110"/>
        <s v="108-186-160-157"/>
        <s v="124-121-123-126"/>
        <s v="158-126-105-156"/>
        <s v="186-136-183-135"/>
        <s v="173-186-145-165"/>
        <s v="115-115-192-176"/>
        <s v="197-140-119-180"/>
        <s v="138-101-151-105"/>
        <s v="180-134-150-108"/>
        <s v="100-115-126-163"/>
        <s v="170-121-156-198"/>
        <s v="157-122-188-199"/>
        <s v="137-172-191-169"/>
        <s v="148-152-107-109"/>
        <s v="113-106-101-121"/>
        <s v="100-151-106-124"/>
        <s v="142-106-172-135"/>
        <s v="195-183-180-101"/>
        <s v="161-114-106-171"/>
        <s v="111-106-115-200"/>
        <s v="175-122-140-132"/>
        <s v="167-182-128-164"/>
        <s v="189-117-118-196"/>
        <s v="141-159-181-197"/>
        <s v="141-109-157-110"/>
        <s v="101-161-174-187"/>
        <s v="141-160-191-150"/>
        <s v="141-135-119-192"/>
        <s v="101-183-109-177"/>
        <s v="174-188-141-196"/>
        <s v="173-185-166-115"/>
        <s v="117-105-137-200"/>
        <s v="103-156-137-127"/>
        <s v="162-151-195-188"/>
        <s v="156-182-117-128"/>
        <s v="148-177-145-162"/>
        <s v="153-114-160-101"/>
        <s v="155-133-158-192"/>
        <s v="154-124-117-106"/>
        <s v="165-158-153-172"/>
        <s v="121-175-181-154"/>
        <s v="155-182-173-114"/>
        <s v="178-124-177-173"/>
        <s v="199-106-152-140"/>
        <s v="123-110-181-120"/>
        <s v="176-133-155-136"/>
        <s v="199-138-174-166"/>
        <s v="126-107-116-134"/>
        <s v="163-166-127-162"/>
        <s v="112-111-102-120"/>
        <s v="188-101-144-176"/>
        <s v="195-140-175-152"/>
        <s v="181-163-111-177"/>
        <s v="119-200-138-149"/>
        <s v="178-173-146-127"/>
        <s v="166-109-138-176"/>
        <s v="109-129-169-124"/>
        <s v="174-116-188-107"/>
        <s v="181-175-177-170"/>
        <s v="129-191-136-127"/>
        <s v="173-169-180-143"/>
        <s v="193-155-153-105"/>
        <s v="107-126-198-138"/>
        <s v="199-174-123-170"/>
        <s v="155-111-144-179"/>
        <s v="142-170-172-146"/>
        <s v="186-187-173-120"/>
        <s v="119-153-160-159"/>
        <s v="185-193-194-157"/>
        <s v="144-109-200-154"/>
        <s v="169-119-104-189"/>
        <s v="126-183-195-166"/>
        <s v="141-126-106-108"/>
        <s v="137-153-187-164"/>
        <s v="154-190-173-120"/>
        <s v="124-143-198-181"/>
        <s v="188-184-162-195"/>
        <s v="187-118-152-108"/>
        <s v="118-131-109-120"/>
        <s v="136-138-144-118"/>
        <s v="111-200-127-186"/>
        <s v="198-171-138-192"/>
        <s v="132-180-174-190"/>
        <s v="193-100-152-101"/>
        <s v="106-116-127-112"/>
        <s v="100-104-105-187"/>
        <s v="150-102-170-107"/>
        <s v="116-115-170-122"/>
        <s v="121-194-162-153"/>
        <s v="140-170-110-197"/>
        <s v="140-100-164-185"/>
        <s v="174-169-136-125"/>
        <s v="174-145-197-185"/>
        <s v="103-109-158-142"/>
        <s v="175-128-108-118"/>
        <s v="145-147-149-107"/>
        <s v="124-128-188-147"/>
        <s v="120-151-184-157"/>
        <s v="192-193-186-144"/>
        <s v="121-188-172-151"/>
        <s v="161-139-136-113"/>
        <s v="191-120-124-190"/>
        <s v="155-155-126-180"/>
        <s v="163-176-103-155"/>
        <s v="184-113-134-121"/>
        <s v="108-165-106-177"/>
        <s v="117-184-184-144"/>
        <s v="179-120-163-182"/>
        <s v="110-164-102-142"/>
        <s v="102-163-113-122"/>
        <s v="152-135-163-139"/>
        <s v="171-166-175-196"/>
        <s v="128-160-153-200"/>
        <s v="193-196-112-104"/>
        <s v="156-192-181-135"/>
        <s v="163-165-191-195"/>
        <s v="129-137-136-110"/>
        <s v="110-115-119-131"/>
        <s v="102-161-162-177"/>
        <s v="160-108-112-150"/>
        <s v="130-154-107-152"/>
        <s v="170-106-133-150"/>
        <s v="112-106-129-144"/>
        <s v="146-144-174-151"/>
        <s v="140-179-138-143"/>
        <s v="102-171-103-112"/>
        <s v="116-118-105-119"/>
        <s v="109-109-131-124"/>
        <s v="188-156-103-115"/>
        <s v="105-194-118-136"/>
        <s v="179-146-105-186"/>
        <s v="163-174-163-139"/>
        <s v="137-149-125-199"/>
        <s v="109-179-181-121"/>
        <s v="162-174-136-117"/>
        <s v="187-145-103-128"/>
        <s v="112-176-156-197"/>
        <s v="159-166-192-123"/>
        <s v="175-166-144-191"/>
        <s v="125-101-161-152"/>
        <s v="158-103-110-138"/>
        <s v="109-110-104-200"/>
        <s v="179-180-191-118"/>
        <s v="155-141-193-175"/>
        <s v="123-104-121-120"/>
        <s v="170-200-199-187"/>
        <s v="120-136-145-114"/>
        <s v="129-128-101-185"/>
        <s v="145-153-119-190"/>
        <s v="149-188-192-114"/>
        <s v="167-174-153-122"/>
        <s v="103-181-160-164"/>
        <s v="151-131-146-124"/>
        <s v="183-184-110-176"/>
        <s v="148-113-144-115"/>
        <s v="114-158-176-105"/>
        <s v="151-135-196-154"/>
        <s v="190-129-141-139"/>
        <s v="134-110-156-114"/>
        <s v="135-192-169-159"/>
        <s v="167-163-165-106"/>
        <s v="170-138-113-164"/>
        <s v="138-130-101-184"/>
        <s v="199-185-166-158"/>
        <s v="122-161-158-165"/>
        <s v="147-188-121-120"/>
        <s v="129-117-167-178"/>
        <s v="130-158-164-156"/>
        <s v="191-146-159-158"/>
        <s v="144-155-115-182"/>
        <s v="132-145-151-107"/>
        <s v="124-170-149-161"/>
        <s v="105-199-175-154"/>
        <s v="100-127-193-179"/>
        <s v="132-102-134-120"/>
        <s v="101-123-151-182"/>
        <s v="150-169-152-174"/>
        <s v="168-139-123-164"/>
        <s v="183-120-200-136"/>
        <s v="120-133-149-166"/>
        <s v="186-123-185-110"/>
        <s v="130-167-197-113"/>
        <s v="103-194-195-185"/>
        <s v="168-175-115-123"/>
        <s v="182-100-163-157"/>
        <s v="159-153-158-185"/>
        <s v="109-158-102-127"/>
        <s v="153-142-185-138"/>
        <s v="193-176-199-155"/>
        <s v="167-169-119-148"/>
        <s v="127-178-125-141"/>
        <s v="123-137-171-162"/>
        <s v="108-150-131-178"/>
        <s v="196-191-108-158"/>
        <s v="169-113-105-200"/>
        <s v="191-111-189-127"/>
        <s v="162-180-191-107"/>
        <s v="195-190-128-120"/>
        <s v="123-134-152-146"/>
        <s v="171-102-107-181"/>
        <s v="176-184-124-194"/>
        <s v="117-154-182-183"/>
        <s v="115-172-185-155"/>
        <s v="194-105-127-107"/>
        <s v="193-158-123-130"/>
        <s v="193-115-168-184"/>
        <s v="180-142-152-142"/>
        <s v="107-121-155-156"/>
        <s v="150-162-134-143"/>
        <s v="112-107-115-198"/>
        <s v="185-170-193-111"/>
        <s v="159-174-170-183"/>
        <s v="183-124-175-160"/>
        <s v="145-181-139-184"/>
        <s v="179-184-165-170"/>
        <s v="130-141-110-190"/>
        <s v="138-195-122-106"/>
        <s v="154-112-156-198"/>
        <s v="137-120-105-163"/>
        <s v="136-180-149-121"/>
        <s v="184-133-174-174"/>
        <s v="200-157-113-183"/>
        <s v="189-137-158-101"/>
        <s v="147-126-166-176"/>
        <s v="164-103-145-112"/>
        <s v="140-116-146-200"/>
        <s v="128-170-165-119"/>
        <s v="178-168-160-108"/>
        <s v="180-176-133-146"/>
        <s v="194-153-182-128"/>
        <s v="185-101-175-161"/>
        <s v="140-115-153-156"/>
        <s v="192-165-149-111"/>
        <s v="191-183-108-166"/>
        <s v="180-160-112-195"/>
        <s v="159-130-152-121"/>
        <s v="170-137-124-175"/>
        <s v="110-137-106-114" u="1"/>
        <s v="129-162-130-159" u="1"/>
        <s v="196-155-110-106" u="1"/>
        <s v="106-150-160-164" u="1"/>
        <s v="149-176-154-132" u="1"/>
        <s v="180-199-148-130" u="1"/>
        <s v="106-123-186-169" u="1"/>
        <s v="124-110-193-153" u="1"/>
        <s v="157-190-156-139" u="1"/>
        <s v="158-129-109-189" u="1"/>
        <s v="101-142-143-113" u="1"/>
        <s v="107-199-135-187" u="1"/>
        <s v="136-181-181-164" u="1"/>
        <s v="164-140-179-168" u="1"/>
        <s v="174-175-147-129" u="1"/>
        <s v="106-130-138-111" u="1"/>
        <s v="136-185-107-186" u="1"/>
        <s v="150-182-116-183" u="1"/>
        <s v="191-198-181-130" u="1"/>
        <s v="156-172-157-162" u="1"/>
        <s v="181-165-157-164" u="1"/>
        <s v="185-167-191-146" u="1"/>
        <s v="114-135-132-143" u="1"/>
        <s v="130-194-108-182" u="1"/>
        <s v="135-184-122-179" u="1"/>
        <s v="107-128-165-137" u="1"/>
        <s v="136-106-125-137" u="1"/>
        <s v="146-193-191-179" u="1"/>
        <s v="172-169-107-172" u="1"/>
        <s v="190-101-109-142" u="1"/>
        <s v="113-167-113-101" u="1"/>
        <s v="156-159-163-121" u="1"/>
        <s v="103-176-180-116" u="1"/>
        <s v="105-116-190-172" u="1"/>
        <s v="163-142-182-116" u="1"/>
        <s v="166-107-167-187" u="1"/>
        <s v="171-119-129-130" u="1"/>
        <s v="106-105-141-146" u="1"/>
        <s v="119-141-187-162" u="1"/>
        <s v="173-117-125-146" u="1"/>
        <s v="181-194-175-192" u="1"/>
        <s v="144-188-123-102" u="1"/>
        <s v="188-120-103-142" u="1"/>
        <s v="188-178-127-113" u="1"/>
        <s v="196-131-151-166" u="1"/>
        <s v="168-114-193-124" u="1"/>
        <s v="108-171-137-166" u="1"/>
        <s v="128-145-108-129" u="1"/>
        <s v="160-132-161-100" u="1"/>
        <s v="114-127-183-159" u="1"/>
        <s v="119-188-127-185" u="1"/>
        <s v="131-190-106-106" u="1"/>
        <s v="153-183-155-168" u="1"/>
        <s v="109-173-178-145" u="1"/>
        <s v="142-121-153-118" u="1"/>
        <s v="143-197-177-163" u="1"/>
        <s v="155-165-102-130" u="1"/>
        <s v="156-189-194-170" u="1"/>
        <s v="174-137-116-155" u="1"/>
        <s v="187-148-155-169" u="1"/>
        <s v="105-168-180-130" u="1"/>
        <s v="114-192-101-122" u="1"/>
        <s v="120-156-148-193" u="1"/>
        <s v="163-155-120-188" u="1"/>
        <s v="116-193-172-178" u="1"/>
        <s v="136-197-162-182" u="1"/>
        <s v="146-113-185-120" u="1"/>
        <s v="189-180-136-143" u="1"/>
        <s v="123-170-195-175" u="1"/>
        <s v="141-125-142-160" u="1"/>
        <s v="137-116-142-166" u="1"/>
        <s v="100-189-118-184" u="1"/>
        <s v="144-119-112-109" u="1"/>
        <s v="161-171-138-194" u="1"/>
        <s v="121-182-136-195" u="1"/>
        <s v="136-191-149-107" u="1"/>
        <s v="144-178-166-155" u="1"/>
        <s v="196-178-163-195" u="1"/>
        <s v="137-106-103-103" u="1"/>
        <s v="163-113-163-150" u="1"/>
        <s v="186-169-140-140" u="1"/>
        <s v="194-136-131-148" u="1"/>
        <s v="117-148-175-172" u="1"/>
        <s v="198-131-101-164" u="1"/>
        <s v="121-124-103-157" u="1"/>
        <s v="173-165-152-101" u="1"/>
        <s v="143-130-114-198" u="1"/>
        <s v="179-122-191-133" u="1"/>
        <s v="199-185-146-107" u="1"/>
        <s v="106-135-187-142" u="1"/>
        <s v="136-111-119-161" u="1"/>
        <s v="137-194-113-189" u="1"/>
        <s v="176-187-135-182" u="1"/>
        <s v="181-184-125-140" u="1"/>
        <s v="109-171-128-130" u="1"/>
        <s v="133-196-144-146" u="1"/>
        <s v="143-184-157-124" u="1"/>
        <s v="163-119-149-151" u="1"/>
        <s v="184-185-194-151" u="1"/>
        <s v="102-164-169-128" u="1"/>
        <s v="105-160-127-150" u="1"/>
        <s v="134-133-172-134" u="1"/>
        <s v="105-109-177-170" u="1"/>
        <s v="109-100-199-170" u="1"/>
        <s v="160-167-130-133" u="1"/>
        <s v="103-177-151-127" u="1"/>
        <s v="127-182-120-166" u="1"/>
        <s v="162-145-105-109" u="1"/>
        <s v="179-143-145-174" u="1"/>
        <s v="197-166-195-157" u="1"/>
        <s v="110-126-198-135" u="1"/>
        <s v="191-111-119-198" u="1"/>
        <s v="192-152-124-199" u="1"/>
        <s v="105-167-154-167" u="1"/>
        <s v="117-162-120-100" u="1"/>
        <s v="127-136-117-140" u="1"/>
        <s v="156-109-108-114" u="1"/>
        <s v="184-132-122-120" u="1"/>
        <s v="103-185-176-115" u="1"/>
        <s v="144-115-180-151" u="1"/>
        <s v="171-158-185-126" u="1"/>
        <s v="190-194-158-158" u="1"/>
        <s v="156-184-114-134" u="1"/>
        <s v="169-119-191-148" u="1"/>
        <s v="116-111-178-183" u="1"/>
        <s v="123-185-156-125" u="1"/>
        <s v="160-131-144-179" u="1"/>
        <s v="104-190-112-190" u="1"/>
        <s v="109-107-134-192" u="1"/>
        <s v="161-128-136-186" u="1"/>
        <s v="167-158-136-171" u="1"/>
        <s v="175-125-113-117" u="1"/>
        <s v="127-149-197-196" u="1"/>
        <s v="153-158-179-200" u="1"/>
        <s v="154-138-168-135" u="1"/>
        <s v="161-132-154-114" u="1"/>
        <s v="168-191-105-178" u="1"/>
        <s v="184-185-180-177" u="1"/>
        <s v="187-173-192-190" u="1"/>
        <s v="104-137-145-168" u="1"/>
        <s v="108-120-163-119" u="1"/>
        <s v="111-195-153-189" u="1"/>
        <s v="112-122-158-147" u="1"/>
        <s v="136-109-195-122" u="1"/>
        <s v="137-116-182-138" u="1"/>
        <s v="142-137-102-125" u="1"/>
        <s v="167-117-142-183" u="1"/>
        <s v="188-192-187-100" u="1"/>
        <s v="111-133-197-155" u="1"/>
        <s v="125-112-105-125" u="1"/>
        <s v="134-129-186-154" u="1"/>
        <s v="157-159-151-175" u="1"/>
        <s v="179-130-170-191" u="1"/>
        <s v="103-104-139-108" u="1"/>
        <s v="120-144-144-188" u="1"/>
        <s v="164-197-169-113" u="1"/>
        <s v="186-194-165-166" u="1"/>
        <s v="187-135-128-139" u="1"/>
        <s v="111-157-159-108" u="1"/>
        <s v="191-193-150-149" u="1"/>
        <s v="198-133-119-174" u="1"/>
        <s v="106-113-177-195" u="1"/>
        <s v="168-111-115-138" u="1"/>
        <s v="195-175-172-133" u="1"/>
        <s v="105-102-109-188" u="1"/>
        <s v="109-101-110-183" u="1"/>
        <s v="144-148-127-158" u="1"/>
        <s v="189-152-172-173" u="1"/>
        <s v="130-195-124-167" u="1"/>
        <s v="147-122-107-110" u="1"/>
        <s v="144-114-146-155" u="1"/>
        <s v="167-175-129-166" u="1"/>
        <s v="104-172-133-143" u="1"/>
        <s v="106-126-124-147" u="1"/>
        <s v="122-185-197-193" u="1"/>
        <s v="158-161-146-175" u="1"/>
        <s v="136-117-198-195" u="1"/>
        <s v="147-114-143-147" u="1"/>
        <s v="165-163-116-146" u="1"/>
        <s v="172-147-132-131" u="1"/>
        <s v="188-135-134-118" u="1"/>
        <s v="193-160-192-185" u="1"/>
        <s v="200-164-124-192" u="1"/>
        <s v="109-147-134-178" u="1"/>
        <s v="129-150-154-142" u="1"/>
        <s v="157-135-158-192" u="1"/>
        <s v="157-147-124-190" u="1"/>
        <s v="179-121-114-187" u="1"/>
        <s v="101-144-112-122" u="1"/>
        <s v="157-114-108-199" u="1"/>
        <s v="108-147-199-155" u="1"/>
        <s v="124-102-174-101" u="1"/>
        <s v="144-197-153-145" u="1"/>
        <s v="167-118-151-133" u="1"/>
        <s v="101-180-194-155" u="1"/>
        <s v="107-180-139-117" u="1"/>
        <s v="136-179-117-128" u="1"/>
        <s v="158-169-139-163" u="1"/>
        <s v="165-110-121-132" u="1"/>
        <s v="170-173-109-194" u="1"/>
        <s v="172-172-165-129" u="1"/>
        <s v="173-195-130-104" u="1"/>
        <s v="192-105-197-118" u="1"/>
        <s v="118-149-120-118" u="1"/>
        <s v="143-139-145-173" u="1"/>
        <s v="148-119-102-148" u="1"/>
        <s v="186-160-191-197" u="1"/>
        <s v="191-156-167-100" u="1"/>
        <s v="102-144-190-129" u="1"/>
        <s v="103-200-141-119" u="1"/>
        <s v="126-112-113-122" u="1"/>
        <s v="129-128-125-123" u="1"/>
        <s v="163-196-106-192" u="1"/>
        <s v="165-104-197-176" u="1"/>
        <s v="183-151-183-169" u="1"/>
        <s v="190-192-148-188" u="1"/>
        <s v="108-107-167-103" u="1"/>
        <s v="167-200-130-110" u="1"/>
        <s v="109-140-196-154" u="1"/>
        <s v="134-160-117-182" u="1"/>
        <s v="135-131-140-189" u="1"/>
        <s v="136-141-195-198" u="1"/>
        <s v="166-155-129-172" u="1"/>
        <s v="101-105-192-198" u="1"/>
        <s v="161-166-167-107" u="1"/>
        <s v="198-138-157-127" u="1"/>
        <s v="128-129-185-176" u="1"/>
        <s v="133-200-163-152" u="1"/>
        <s v="146-183-150-102" u="1"/>
        <s v="149-133-111-182" u="1"/>
        <s v="159-195-193-160" u="1"/>
        <s v="165-108-147-122" u="1"/>
        <s v="100-169-136-132" u="1"/>
        <s v="141-157-149-181" u="1"/>
        <s v="156-120-139-153" u="1"/>
        <s v="176-175-129-151" u="1"/>
        <s v="116-165-200-191" u="1"/>
        <s v="151-178-145-189" u="1"/>
        <s v="166-175-133-193" u="1"/>
        <s v="198-160-160-178" u="1"/>
        <s v="185-152-174-100" u="1"/>
        <s v="188-105-128-187" u="1"/>
        <s v="198-180-179-168" u="1"/>
        <s v="179-163-198-149" u="1"/>
        <s v="182-182-140-103" u="1"/>
        <s v="191-188-137-128" u="1"/>
        <s v="105-187-184-186" u="1"/>
        <s v="109-114-195-136" u="1"/>
        <s v="157-175-101-179" u="1"/>
        <s v="200-110-176-155" u="1"/>
        <s v="129-121-131-127" u="1"/>
        <s v="133-103-196-162" u="1"/>
        <s v="134-144-109-135" u="1"/>
        <s v="190-172-160-105" u="1"/>
        <s v="190-192-169-109" u="1"/>
        <s v="195-187-146-188" u="1"/>
        <s v="101-118-178-131" u="1"/>
        <s v="131-103-168-144" u="1"/>
        <s v="147-181-102-113" u="1"/>
        <s v="167-138-170-184" u="1"/>
        <s v="111-169-136-153" u="1"/>
        <s v="137-164-102-115" u="1"/>
        <s v="154-114-196-120" u="1"/>
        <s v="154-155-148-175" u="1"/>
        <s v="159-193-102-105" u="1"/>
        <s v="160-103-155-148" u="1"/>
        <s v="186-117-183-118" u="1"/>
        <s v="200-140-188-167" u="1"/>
      </sharedItems>
    </cacheField>
    <cacheField name="ALMACÉN" numFmtId="0">
      <sharedItems count="10">
        <s v="ALMACEN 4"/>
        <s v="ALMACEN 9"/>
        <s v="ALMACEN 5"/>
        <s v="ALMACEN 3"/>
        <s v="ALMACEN 1"/>
        <s v="ALMACEN 2"/>
        <s v="ALMACEN 6"/>
        <s v="ALMACEN 8"/>
        <s v="ALMACEN 7"/>
        <s v="ALMACEN 10"/>
      </sharedItems>
    </cacheField>
    <cacheField name="CAPACIDAD DEL RACK EN M3" numFmtId="164">
      <sharedItems containsSemiMixedTypes="0" containsString="0" containsNumber="1" minValue="1" maxValue="3"/>
    </cacheField>
    <cacheField name="ESPACIO EN M3 OCUPADO" numFmtId="164">
      <sharedItems containsSemiMixedTypes="0" containsString="0" containsNumber="1" minValue="0.63700000000000001" maxValue="2.4284399999999997"/>
    </cacheField>
    <cacheField name="% UTILIZACION" numFmtId="9">
      <sharedItems containsSemiMixedTypes="0" containsString="0" containsNumber="1" minValue="0.62999999999999989" maxValue="0.84000000000000008"/>
    </cacheField>
    <cacheField name="Campo1" numFmtId="0" formula="'ESPACIO EN M3 OCUPADO'/'CAPACIDAD DEL RACK EN M3'" databaseField="0"/>
  </cacheFields>
  <extLst>
    <ext xmlns:x14="http://schemas.microsoft.com/office/spreadsheetml/2009/9/main" uri="{725AE2AE-9491-48be-B2B4-4EB974FC3084}">
      <x14:pivotCacheDefinition pivotCacheId="1275301490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57">
  <r>
    <n v="347683"/>
    <s v="COMPONENTE INTERNO DE EMBRAGUE"/>
    <x v="0"/>
    <x v="0"/>
    <d v="2018-02-01T00:00:00"/>
    <n v="131"/>
    <n v="141"/>
    <n v="-10"/>
    <n v="0.92366412213740456"/>
    <x v="0"/>
    <x v="0"/>
    <x v="0"/>
    <x v="0"/>
  </r>
  <r>
    <n v="347973"/>
    <s v="INTERRUPTOR DE ENCENDIDO"/>
    <x v="1"/>
    <x v="1"/>
    <d v="2018-07-09T00:00:00"/>
    <n v="26"/>
    <n v="28"/>
    <n v="-2"/>
    <n v="0.92307692307692313"/>
    <x v="0"/>
    <x v="1"/>
    <x v="1"/>
    <x v="0"/>
  </r>
  <r>
    <n v="348525"/>
    <s v="MARTILLO IMPULSOR DE VALVULA"/>
    <x v="1"/>
    <x v="1"/>
    <d v="2019-05-04T00:00:00"/>
    <n v="189"/>
    <n v="226"/>
    <n v="-37"/>
    <n v="0.80423280423280419"/>
    <x v="0"/>
    <x v="2"/>
    <x v="2"/>
    <x v="1"/>
  </r>
  <r>
    <n v="362714"/>
    <s v="PARABRISAS"/>
    <x v="2"/>
    <x v="2"/>
    <d v="2019-05-27T00:00:00"/>
    <n v="130"/>
    <n v="133"/>
    <n v="-3"/>
    <n v="0.97692307692307689"/>
    <x v="0"/>
    <x v="3"/>
    <x v="2"/>
    <x v="1"/>
  </r>
  <r>
    <n v="348410"/>
    <s v="TAPA DE GUANTERA"/>
    <x v="3"/>
    <x v="3"/>
    <d v="2019-01-27T00:00:00"/>
    <n v="68"/>
    <n v="68"/>
    <n v="0"/>
    <n v="1"/>
    <x v="1"/>
    <x v="3"/>
    <x v="3"/>
    <x v="1"/>
  </r>
  <r>
    <n v="365548"/>
    <s v="TAPABARRO INTERNO DEL ROJO"/>
    <x v="1"/>
    <x v="1"/>
    <d v="2019-01-03T00:00:00"/>
    <n v="105"/>
    <n v="118"/>
    <n v="-13"/>
    <n v="0.87619047619047619"/>
    <x v="0"/>
    <x v="3"/>
    <x v="3"/>
    <x v="1"/>
  </r>
  <r>
    <n v="348257"/>
    <s v="RESORTE PARADOR CENTRAL"/>
    <x v="4"/>
    <x v="4"/>
    <d v="2018-02-13T00:00:00"/>
    <n v="148"/>
    <n v="177"/>
    <n v="-29"/>
    <n v="0.80405405405405406"/>
    <x v="0"/>
    <x v="4"/>
    <x v="0"/>
    <x v="0"/>
  </r>
  <r>
    <n v="347753"/>
    <s v="EJE SECUNDARIO DE TRANSMISION"/>
    <x v="0"/>
    <x v="0"/>
    <d v="2018-06-03T00:00:00"/>
    <n v="3"/>
    <n v="3"/>
    <n v="0"/>
    <n v="1"/>
    <x v="1"/>
    <x v="2"/>
    <x v="4"/>
    <x v="0"/>
  </r>
  <r>
    <n v="348145"/>
    <s v="JUEGO DE MANGUERA DE FRENO DIABOLO"/>
    <x v="5"/>
    <x v="5"/>
    <d v="2019-03-17T00:00:00"/>
    <n v="39"/>
    <n v="46"/>
    <n v="-7"/>
    <n v="0.82051282051282048"/>
    <x v="0"/>
    <x v="5"/>
    <x v="5"/>
    <x v="1"/>
  </r>
  <r>
    <n v="347932"/>
    <s v="DIRECCIONAL IZQUIERDA DELANTER"/>
    <x v="1"/>
    <x v="1"/>
    <d v="2018-01-12T00:00:00"/>
    <n v="53"/>
    <n v="54"/>
    <n v="-1"/>
    <n v="0.98113207547169812"/>
    <x v="0"/>
    <x v="6"/>
    <x v="3"/>
    <x v="0"/>
  </r>
  <r>
    <n v="362792"/>
    <s v="CUBIERTA IZQ SUP NARANJA"/>
    <x v="1"/>
    <x v="1"/>
    <d v="2018-02-27T00:00:00"/>
    <n v="2"/>
    <n v="2"/>
    <n v="0"/>
    <n v="1"/>
    <x v="1"/>
    <x v="3"/>
    <x v="0"/>
    <x v="0"/>
  </r>
  <r>
    <n v="362184"/>
    <s v="ESPEJO RETROVISOR IZQ"/>
    <x v="5"/>
    <x v="5"/>
    <d v="2019-05-19T00:00:00"/>
    <n v="67"/>
    <n v="79"/>
    <n v="-12"/>
    <n v="0.82089552238805974"/>
    <x v="0"/>
    <x v="3"/>
    <x v="2"/>
    <x v="1"/>
  </r>
  <r>
    <n v="348184"/>
    <s v="GUARDAPOLVO"/>
    <x v="1"/>
    <x v="1"/>
    <d v="2019-03-28T00:00:00"/>
    <n v="36"/>
    <n v="35"/>
    <n v="1"/>
    <n v="0.97222222222222221"/>
    <x v="2"/>
    <x v="7"/>
    <x v="5"/>
    <x v="1"/>
  </r>
  <r>
    <n v="348377"/>
    <s v="TAPABARRO DEL. PIEZA TRASERA"/>
    <x v="2"/>
    <x v="2"/>
    <d v="2019-03-23T00:00:00"/>
    <n v="24"/>
    <n v="24"/>
    <n v="0"/>
    <n v="1"/>
    <x v="1"/>
    <x v="3"/>
    <x v="5"/>
    <x v="1"/>
  </r>
  <r>
    <n v="362650"/>
    <s v="ESCAPE AZUL"/>
    <x v="0"/>
    <x v="0"/>
    <d v="2019-04-22T00:00:00"/>
    <n v="119"/>
    <n v="132"/>
    <n v="-13"/>
    <n v="0.89075630252100835"/>
    <x v="0"/>
    <x v="4"/>
    <x v="6"/>
    <x v="1"/>
  </r>
  <r>
    <n v="348231"/>
    <s v="AJUSTADOR DE CADENA IZQUIERDO"/>
    <x v="6"/>
    <x v="6"/>
    <d v="2018-12-03T00:00:00"/>
    <n v="1"/>
    <n v="0"/>
    <n v="1"/>
    <n v="0"/>
    <x v="2"/>
    <x v="8"/>
    <x v="7"/>
    <x v="0"/>
  </r>
  <r>
    <n v="348458"/>
    <s v="BUJE DEL EJE TRASERO"/>
    <x v="5"/>
    <x v="5"/>
    <d v="2018-10-11T00:00:00"/>
    <n v="193"/>
    <n v="193"/>
    <n v="0"/>
    <n v="1"/>
    <x v="1"/>
    <x v="8"/>
    <x v="8"/>
    <x v="0"/>
  </r>
  <r>
    <n v="348292"/>
    <s v="PALANCA DE FRENO DELANTERO"/>
    <x v="4"/>
    <x v="4"/>
    <d v="2018-07-25T00:00:00"/>
    <n v="88"/>
    <n v="99"/>
    <n v="-11"/>
    <n v="0.875"/>
    <x v="0"/>
    <x v="9"/>
    <x v="1"/>
    <x v="0"/>
  </r>
  <r>
    <n v="348427"/>
    <s v="CUBIERTA TOPE POSAPIE IZQ"/>
    <x v="1"/>
    <x v="1"/>
    <d v="2019-03-24T00:00:00"/>
    <n v="182"/>
    <n v="202"/>
    <n v="-20"/>
    <n v="0.89010989010989006"/>
    <x v="0"/>
    <x v="3"/>
    <x v="5"/>
    <x v="1"/>
  </r>
  <r>
    <n v="348430"/>
    <s v="CUBIERTA DE CAJA GUANTERA"/>
    <x v="6"/>
    <x v="6"/>
    <d v="2018-05-26T00:00:00"/>
    <n v="195"/>
    <n v="222"/>
    <n v="-27"/>
    <n v="0.86153846153846159"/>
    <x v="0"/>
    <x v="3"/>
    <x v="2"/>
    <x v="0"/>
  </r>
  <r>
    <n v="348432"/>
    <s v="CUBIERTA DE NUMERO DE SERIE"/>
    <x v="7"/>
    <x v="7"/>
    <d v="2018-02-12T00:00:00"/>
    <n v="143"/>
    <n v="143"/>
    <n v="0"/>
    <n v="1"/>
    <x v="1"/>
    <x v="3"/>
    <x v="0"/>
    <x v="0"/>
  </r>
  <r>
    <n v="347653"/>
    <s v="BALANCIN"/>
    <x v="5"/>
    <x v="5"/>
    <d v="2019-01-23T00:00:00"/>
    <n v="20"/>
    <n v="22"/>
    <n v="-2"/>
    <n v="0.9"/>
    <x v="0"/>
    <x v="2"/>
    <x v="3"/>
    <x v="1"/>
  </r>
  <r>
    <n v="362184"/>
    <s v="ESPEJO RETROVISOR IZQ"/>
    <x v="7"/>
    <x v="7"/>
    <d v="2018-11-24T00:00:00"/>
    <n v="172"/>
    <n v="158"/>
    <n v="14"/>
    <n v="0.91860465116279066"/>
    <x v="2"/>
    <x v="3"/>
    <x v="9"/>
    <x v="0"/>
  </r>
  <r>
    <n v="347852"/>
    <s v="CONJ. COMPLETO PATADA ARRANQUE"/>
    <x v="2"/>
    <x v="2"/>
    <d v="2019-04-26T00:00:00"/>
    <n v="1"/>
    <n v="1"/>
    <n v="0"/>
    <n v="1"/>
    <x v="1"/>
    <x v="4"/>
    <x v="6"/>
    <x v="1"/>
  </r>
  <r>
    <n v="348175"/>
    <s v="AMORTIGUADOR DELANTERO IZQ"/>
    <x v="7"/>
    <x v="7"/>
    <d v="2018-12-03T00:00:00"/>
    <n v="104"/>
    <n v="105"/>
    <n v="-1"/>
    <n v="0.99038461538461542"/>
    <x v="0"/>
    <x v="7"/>
    <x v="7"/>
    <x v="0"/>
  </r>
  <r>
    <n v="348115"/>
    <s v="VARILLA DE FRENO TRASERO"/>
    <x v="4"/>
    <x v="4"/>
    <d v="2018-11-21T00:00:00"/>
    <n v="191"/>
    <n v="221"/>
    <n v="-30"/>
    <n v="0.84293193717277481"/>
    <x v="0"/>
    <x v="4"/>
    <x v="9"/>
    <x v="0"/>
  </r>
  <r>
    <n v="364435"/>
    <s v="CUBIERTA TRASERA ROJO"/>
    <x v="5"/>
    <x v="5"/>
    <d v="2018-08-16T00:00:00"/>
    <n v="147"/>
    <n v="160"/>
    <n v="-13"/>
    <n v="0.91156462585034015"/>
    <x v="0"/>
    <x v="3"/>
    <x v="10"/>
    <x v="0"/>
  </r>
  <r>
    <n v="348247"/>
    <s v="PARADOR LATERAL"/>
    <x v="0"/>
    <x v="0"/>
    <d v="2018-02-10T00:00:00"/>
    <n v="40"/>
    <n v="46"/>
    <n v="-6"/>
    <n v="0.85"/>
    <x v="0"/>
    <x v="4"/>
    <x v="0"/>
    <x v="0"/>
  </r>
  <r>
    <n v="348770"/>
    <s v="CUBIERTA IZQ AZUL"/>
    <x v="4"/>
    <x v="4"/>
    <d v="2018-11-06T00:00:00"/>
    <n v="178"/>
    <n v="197"/>
    <n v="-19"/>
    <n v="0.8932584269662921"/>
    <x v="0"/>
    <x v="3"/>
    <x v="9"/>
    <x v="0"/>
  </r>
  <r>
    <n v="348871"/>
    <s v="CUB. PIERNA DELANTERA DER GRIS"/>
    <x v="0"/>
    <x v="0"/>
    <d v="2018-10-08T00:00:00"/>
    <n v="31"/>
    <n v="31"/>
    <n v="0"/>
    <n v="1"/>
    <x v="1"/>
    <x v="3"/>
    <x v="8"/>
    <x v="0"/>
  </r>
  <r>
    <n v="348565"/>
    <s v="EJE SECUNDARIO DE TRANSMISION("/>
    <x v="8"/>
    <x v="8"/>
    <d v="2018-07-19T00:00:00"/>
    <n v="181"/>
    <n v="173"/>
    <n v="8"/>
    <n v="0.95580110497237569"/>
    <x v="2"/>
    <x v="2"/>
    <x v="1"/>
    <x v="0"/>
  </r>
  <r>
    <n v="348821"/>
    <s v="ASIENTO DOBLE/GR/RO/."/>
    <x v="6"/>
    <x v="6"/>
    <d v="2018-03-08T00:00:00"/>
    <n v="91"/>
    <n v="85"/>
    <n v="6"/>
    <n v="0.93406593406593408"/>
    <x v="2"/>
    <x v="10"/>
    <x v="5"/>
    <x v="0"/>
  </r>
  <r>
    <n v="348807"/>
    <s v="CUBIERTA TRASERA IZQ AMARILLO"/>
    <x v="5"/>
    <x v="5"/>
    <d v="2018-11-09T00:00:00"/>
    <n v="89"/>
    <n v="91"/>
    <n v="-2"/>
    <n v="0.97752808988764039"/>
    <x v="0"/>
    <x v="3"/>
    <x v="9"/>
    <x v="0"/>
  </r>
  <r>
    <n v="362585"/>
    <s v="ARO DE ALUMINIO TRASERO"/>
    <x v="9"/>
    <x v="9"/>
    <d v="2018-05-27T00:00:00"/>
    <n v="132"/>
    <n v="132"/>
    <n v="0"/>
    <n v="1"/>
    <x v="1"/>
    <x v="8"/>
    <x v="2"/>
    <x v="0"/>
  </r>
  <r>
    <n v="348816"/>
    <s v="CUBIERTA DER AZUL"/>
    <x v="3"/>
    <x v="3"/>
    <d v="2018-08-08T00:00:00"/>
    <n v="158"/>
    <n v="181"/>
    <n v="-23"/>
    <n v="0.85443037974683544"/>
    <x v="0"/>
    <x v="3"/>
    <x v="10"/>
    <x v="0"/>
  </r>
  <r>
    <n v="362806"/>
    <s v="ASIENTO CONFORT NARANJA"/>
    <x v="6"/>
    <x v="6"/>
    <d v="2018-12-04T00:00:00"/>
    <n v="120"/>
    <n v="127"/>
    <n v="-7"/>
    <n v="0.94166666666666665"/>
    <x v="0"/>
    <x v="10"/>
    <x v="7"/>
    <x v="0"/>
  </r>
  <r>
    <n v="347873"/>
    <s v="UNIDAD CDI"/>
    <x v="8"/>
    <x v="8"/>
    <d v="2018-06-12T00:00:00"/>
    <n v="125"/>
    <n v="136"/>
    <n v="-11"/>
    <n v="0.91200000000000003"/>
    <x v="0"/>
    <x v="1"/>
    <x v="4"/>
    <x v="0"/>
  </r>
  <r>
    <n v="347779"/>
    <s v="HORQUILLA DE CAMBIOS"/>
    <x v="6"/>
    <x v="6"/>
    <d v="2019-01-06T00:00:00"/>
    <n v="163"/>
    <n v="163"/>
    <n v="0"/>
    <n v="1"/>
    <x v="1"/>
    <x v="10"/>
    <x v="3"/>
    <x v="1"/>
  </r>
  <r>
    <n v="348298"/>
    <s v="CABLE DE ACELERADOR"/>
    <x v="1"/>
    <x v="1"/>
    <d v="2019-04-07T00:00:00"/>
    <n v="35"/>
    <n v="39"/>
    <n v="-4"/>
    <n v="0.88571428571428568"/>
    <x v="0"/>
    <x v="9"/>
    <x v="6"/>
    <x v="1"/>
  </r>
  <r>
    <n v="348372"/>
    <s v="TAPON DE GASOLINA"/>
    <x v="9"/>
    <x v="9"/>
    <d v="2018-04-16T00:00:00"/>
    <n v="82"/>
    <n v="97"/>
    <n v="-15"/>
    <n v="0.81707317073170738"/>
    <x v="0"/>
    <x v="3"/>
    <x v="6"/>
    <x v="0"/>
  </r>
  <r>
    <n v="347766"/>
    <s v="ENGRANAJE SECUNDARIO DE CUARTA"/>
    <x v="1"/>
    <x v="1"/>
    <d v="2019-03-26T00:00:00"/>
    <n v="174"/>
    <n v="198"/>
    <n v="-24"/>
    <n v="0.86206896551724133"/>
    <x v="0"/>
    <x v="2"/>
    <x v="5"/>
    <x v="1"/>
  </r>
  <r>
    <n v="348576"/>
    <s v="RETEN DE ACEITE 19.8*30*5"/>
    <x v="9"/>
    <x v="9"/>
    <d v="2019-03-07T00:00:00"/>
    <n v="183"/>
    <n v="208"/>
    <n v="-25"/>
    <n v="0.86338797814207646"/>
    <x v="0"/>
    <x v="5"/>
    <x v="5"/>
    <x v="1"/>
  </r>
  <r>
    <n v="348529"/>
    <s v="GUIA DE CADENA"/>
    <x v="9"/>
    <x v="9"/>
    <d v="2018-06-26T00:00:00"/>
    <n v="15"/>
    <n v="15"/>
    <n v="0"/>
    <n v="1"/>
    <x v="1"/>
    <x v="2"/>
    <x v="4"/>
    <x v="0"/>
  </r>
  <r>
    <n v="347632"/>
    <s v="PIN DE PISTON"/>
    <x v="2"/>
    <x v="2"/>
    <d v="2019-03-16T00:00:00"/>
    <n v="40"/>
    <n v="40"/>
    <n v="0"/>
    <n v="1"/>
    <x v="1"/>
    <x v="2"/>
    <x v="5"/>
    <x v="1"/>
  </r>
  <r>
    <n v="348284"/>
    <s v="PUÑO ACELERADOR"/>
    <x v="7"/>
    <x v="7"/>
    <d v="2018-02-24T00:00:00"/>
    <n v="90"/>
    <n v="92"/>
    <n v="-2"/>
    <n v="0.97777777777777775"/>
    <x v="0"/>
    <x v="5"/>
    <x v="0"/>
    <x v="0"/>
  </r>
  <r>
    <n v="348389"/>
    <s v="MICA REFLECTORA TRASERA"/>
    <x v="3"/>
    <x v="3"/>
    <d v="2019-02-23T00:00:00"/>
    <n v="139"/>
    <n v="151"/>
    <n v="-12"/>
    <n v="0.91366906474820142"/>
    <x v="0"/>
    <x v="6"/>
    <x v="0"/>
    <x v="1"/>
  </r>
  <r>
    <n v="348270"/>
    <s v="TOPE POSAPIE IZQUIERDA"/>
    <x v="7"/>
    <x v="7"/>
    <d v="2018-01-02T00:00:00"/>
    <n v="114"/>
    <n v="102"/>
    <n v="12"/>
    <n v="0.89473684210526316"/>
    <x v="2"/>
    <x v="4"/>
    <x v="3"/>
    <x v="0"/>
  </r>
  <r>
    <n v="353562"/>
    <s v="SENSOR DE COMBUSTIBLE"/>
    <x v="6"/>
    <x v="6"/>
    <d v="2018-11-08T00:00:00"/>
    <n v="193"/>
    <n v="220"/>
    <n v="-27"/>
    <n v="0.86010362694300513"/>
    <x v="0"/>
    <x v="0"/>
    <x v="9"/>
    <x v="0"/>
  </r>
  <r>
    <n v="348315"/>
    <s v="BLOQUEADOR DE TELESCOPIO"/>
    <x v="6"/>
    <x v="6"/>
    <d v="2019-05-03T00:00:00"/>
    <n v="39"/>
    <n v="44"/>
    <n v="-5"/>
    <n v="0.87179487179487181"/>
    <x v="0"/>
    <x v="7"/>
    <x v="2"/>
    <x v="1"/>
  </r>
  <r>
    <n v="347856"/>
    <s v="CADENA DE TRACCION (428*100)"/>
    <x v="1"/>
    <x v="1"/>
    <d v="2018-03-16T00:00:00"/>
    <n v="110"/>
    <n v="114"/>
    <n v="-4"/>
    <n v="0.96363636363636362"/>
    <x v="0"/>
    <x v="8"/>
    <x v="5"/>
    <x v="0"/>
  </r>
  <r>
    <n v="366810"/>
    <s v="DIRECCIONAL DEL DER"/>
    <x v="9"/>
    <x v="9"/>
    <d v="2018-10-18T00:00:00"/>
    <n v="116"/>
    <n v="116"/>
    <n v="0"/>
    <n v="1"/>
    <x v="1"/>
    <x v="6"/>
    <x v="8"/>
    <x v="0"/>
  </r>
  <r>
    <n v="348300"/>
    <s v="CABLE DE ACELERADOR"/>
    <x v="4"/>
    <x v="4"/>
    <d v="2019-03-12T00:00:00"/>
    <n v="177"/>
    <n v="212"/>
    <n v="-35"/>
    <n v="0.80225988700564965"/>
    <x v="0"/>
    <x v="9"/>
    <x v="5"/>
    <x v="1"/>
  </r>
  <r>
    <n v="366745"/>
    <s v="GENERADOR"/>
    <x v="4"/>
    <x v="4"/>
    <d v="2019-03-01T00:00:00"/>
    <n v="114"/>
    <n v="119"/>
    <n v="-5"/>
    <n v="0.95614035087719296"/>
    <x v="0"/>
    <x v="1"/>
    <x v="5"/>
    <x v="1"/>
  </r>
  <r>
    <n v="347827"/>
    <s v="CARCASA DEL FILTRO DE AIRE"/>
    <x v="1"/>
    <x v="1"/>
    <d v="2018-04-06T00:00:00"/>
    <n v="164"/>
    <n v="164"/>
    <n v="0"/>
    <n v="1"/>
    <x v="1"/>
    <x v="0"/>
    <x v="6"/>
    <x v="0"/>
  </r>
  <r>
    <n v="348135"/>
    <s v="PALANCA DERECHA DE FRENO"/>
    <x v="6"/>
    <x v="6"/>
    <d v="2018-10-13T00:00:00"/>
    <n v="5"/>
    <n v="5"/>
    <n v="0"/>
    <n v="1"/>
    <x v="1"/>
    <x v="9"/>
    <x v="8"/>
    <x v="0"/>
  </r>
  <r>
    <n v="362715"/>
    <s v="CUBIERTA MANDO FRONTAL ROJA"/>
    <x v="5"/>
    <x v="5"/>
    <d v="2018-02-05T00:00:00"/>
    <n v="176"/>
    <n v="176"/>
    <n v="0"/>
    <n v="1"/>
    <x v="1"/>
    <x v="3"/>
    <x v="0"/>
    <x v="0"/>
  </r>
  <r>
    <n v="348249"/>
    <s v="PARADOR LATERAL"/>
    <x v="9"/>
    <x v="9"/>
    <d v="2019-04-19T00:00:00"/>
    <n v="161"/>
    <n v="164"/>
    <n v="-3"/>
    <n v="0.98136645962732916"/>
    <x v="0"/>
    <x v="4"/>
    <x v="6"/>
    <x v="1"/>
  </r>
  <r>
    <n v="348899"/>
    <s v="CUBIERTA IZQ AMARILLO"/>
    <x v="0"/>
    <x v="0"/>
    <d v="2018-01-30T00:00:00"/>
    <n v="66"/>
    <n v="65"/>
    <n v="1"/>
    <n v="0.98484848484848486"/>
    <x v="2"/>
    <x v="3"/>
    <x v="3"/>
    <x v="0"/>
  </r>
  <r>
    <n v="367848"/>
    <s v="CUBIERTA DE CALAVER NEGRO"/>
    <x v="0"/>
    <x v="0"/>
    <d v="2018-03-27T00:00:00"/>
    <n v="169"/>
    <n v="162"/>
    <n v="7"/>
    <n v="0.95857988165680474"/>
    <x v="2"/>
    <x v="3"/>
    <x v="5"/>
    <x v="0"/>
  </r>
  <r>
    <n v="348449"/>
    <s v="EJE DEL PARADOR CENTRAL"/>
    <x v="8"/>
    <x v="8"/>
    <d v="2018-02-04T00:00:00"/>
    <n v="114"/>
    <n v="133"/>
    <n v="-19"/>
    <n v="0.83333333333333337"/>
    <x v="0"/>
    <x v="4"/>
    <x v="0"/>
    <x v="0"/>
  </r>
  <r>
    <n v="347808"/>
    <s v="RESORTE DE ARRANQUE DE PATADA"/>
    <x v="3"/>
    <x v="3"/>
    <d v="2018-07-15T00:00:00"/>
    <n v="182"/>
    <n v="192"/>
    <n v="-10"/>
    <n v="0.94505494505494503"/>
    <x v="0"/>
    <x v="10"/>
    <x v="1"/>
    <x v="0"/>
  </r>
  <r>
    <n v="367834"/>
    <s v="CUBIERTA DERECHA"/>
    <x v="8"/>
    <x v="8"/>
    <d v="2018-07-07T00:00:00"/>
    <n v="191"/>
    <n v="215"/>
    <n v="-24"/>
    <n v="0.87434554973821987"/>
    <x v="0"/>
    <x v="3"/>
    <x v="1"/>
    <x v="0"/>
  </r>
  <r>
    <n v="347995"/>
    <s v="BOTON INTERRUPTOR DE ARRANQUE"/>
    <x v="8"/>
    <x v="8"/>
    <d v="2018-04-22T00:00:00"/>
    <n v="21"/>
    <n v="21"/>
    <n v="0"/>
    <n v="1"/>
    <x v="1"/>
    <x v="9"/>
    <x v="6"/>
    <x v="0"/>
  </r>
  <r>
    <n v="348247"/>
    <s v="PARADOR LATERAL"/>
    <x v="6"/>
    <x v="6"/>
    <d v="2019-02-03T00:00:00"/>
    <n v="158"/>
    <n v="159"/>
    <n v="-1"/>
    <n v="0.99367088607594933"/>
    <x v="0"/>
    <x v="4"/>
    <x v="0"/>
    <x v="1"/>
  </r>
  <r>
    <n v="369610"/>
    <s v="BATERIA"/>
    <x v="6"/>
    <x v="6"/>
    <d v="2019-05-02T00:00:00"/>
    <n v="49"/>
    <n v="51"/>
    <n v="-2"/>
    <n v="0.95918367346938771"/>
    <x v="0"/>
    <x v="11"/>
    <x v="2"/>
    <x v="1"/>
  </r>
  <r>
    <n v="348248"/>
    <s v="PARADOR LATERAL"/>
    <x v="5"/>
    <x v="5"/>
    <d v="2018-01-23T00:00:00"/>
    <n v="47"/>
    <n v="48"/>
    <n v="-1"/>
    <n v="0.97872340425531912"/>
    <x v="0"/>
    <x v="4"/>
    <x v="3"/>
    <x v="0"/>
  </r>
  <r>
    <n v="369610"/>
    <s v="BATERIA"/>
    <x v="7"/>
    <x v="7"/>
    <d v="2019-04-26T00:00:00"/>
    <n v="121"/>
    <n v="140"/>
    <n v="-19"/>
    <n v="0.84297520661157022"/>
    <x v="0"/>
    <x v="11"/>
    <x v="6"/>
    <x v="1"/>
  </r>
  <r>
    <n v="347700"/>
    <s v="TAMBOR DE EMBRAGUE"/>
    <x v="7"/>
    <x v="7"/>
    <d v="2018-01-02T00:00:00"/>
    <n v="81"/>
    <n v="81"/>
    <n v="0"/>
    <n v="1"/>
    <x v="1"/>
    <x v="12"/>
    <x v="3"/>
    <x v="0"/>
  </r>
  <r>
    <n v="348061"/>
    <s v="RIN RUEDA TRASERA (AMARILLO)"/>
    <x v="6"/>
    <x v="6"/>
    <d v="2018-05-16T00:00:00"/>
    <n v="190"/>
    <n v="224"/>
    <n v="-34"/>
    <n v="0.82105263157894737"/>
    <x v="0"/>
    <x v="8"/>
    <x v="2"/>
    <x v="0"/>
  </r>
  <r>
    <n v="348309"/>
    <s v="TELESCOPIO DE DIRECCION"/>
    <x v="2"/>
    <x v="2"/>
    <d v="2018-12-23T00:00:00"/>
    <n v="77"/>
    <n v="77"/>
    <n v="0"/>
    <n v="1"/>
    <x v="1"/>
    <x v="7"/>
    <x v="7"/>
    <x v="0"/>
  </r>
  <r>
    <n v="347655"/>
    <s v="ENGRANAJE CADENA CAMARA"/>
    <x v="0"/>
    <x v="0"/>
    <d v="2019-04-13T00:00:00"/>
    <n v="131"/>
    <n v="123"/>
    <n v="8"/>
    <n v="0.93893129770992367"/>
    <x v="2"/>
    <x v="2"/>
    <x v="6"/>
    <x v="1"/>
  </r>
  <r>
    <n v="366681"/>
    <s v="CADENA 428H-150L"/>
    <x v="9"/>
    <x v="9"/>
    <d v="2018-09-26T00:00:00"/>
    <n v="63"/>
    <n v="63"/>
    <n v="0"/>
    <n v="1"/>
    <x v="1"/>
    <x v="8"/>
    <x v="11"/>
    <x v="0"/>
  </r>
  <r>
    <n v="353722"/>
    <s v="ASIENTO DOBLE/AZUL/."/>
    <x v="2"/>
    <x v="2"/>
    <d v="2018-01-04T00:00:00"/>
    <n v="177"/>
    <n v="177"/>
    <n v="0"/>
    <n v="1"/>
    <x v="1"/>
    <x v="10"/>
    <x v="3"/>
    <x v="0"/>
  </r>
  <r>
    <n v="348201"/>
    <s v="BRAZO HORQUILLA IZQUIERDA"/>
    <x v="5"/>
    <x v="5"/>
    <d v="2018-05-21T00:00:00"/>
    <n v="196"/>
    <n v="221"/>
    <n v="-25"/>
    <n v="0.87244897959183676"/>
    <x v="0"/>
    <x v="7"/>
    <x v="2"/>
    <x v="0"/>
  </r>
  <r>
    <n v="364370"/>
    <s v="TAPON DE INSPECCION"/>
    <x v="2"/>
    <x v="2"/>
    <d v="2018-01-15T00:00:00"/>
    <n v="153"/>
    <n v="172"/>
    <n v="-19"/>
    <n v="0.87581699346405228"/>
    <x v="0"/>
    <x v="2"/>
    <x v="3"/>
    <x v="0"/>
  </r>
  <r>
    <n v="353562"/>
    <s v="SENSOR DE COMBUSTIBLE"/>
    <x v="6"/>
    <x v="6"/>
    <d v="2019-02-10T00:00:00"/>
    <n v="5"/>
    <n v="5"/>
    <n v="0"/>
    <n v="1"/>
    <x v="1"/>
    <x v="0"/>
    <x v="0"/>
    <x v="1"/>
  </r>
  <r>
    <n v="366784"/>
    <s v="JUEGO DE CERRADURA"/>
    <x v="3"/>
    <x v="3"/>
    <d v="2018-04-27T00:00:00"/>
    <n v="150"/>
    <n v="150"/>
    <n v="0"/>
    <n v="1"/>
    <x v="1"/>
    <x v="1"/>
    <x v="6"/>
    <x v="0"/>
  </r>
  <r>
    <n v="348456"/>
    <s v="ESPACIADOR INTERNO EJE TRASERO"/>
    <x v="7"/>
    <x v="7"/>
    <d v="2019-01-04T00:00:00"/>
    <n v="42"/>
    <n v="42"/>
    <n v="0"/>
    <n v="1"/>
    <x v="1"/>
    <x v="8"/>
    <x v="3"/>
    <x v="1"/>
  </r>
  <r>
    <n v="348139"/>
    <s v="BOMBA DE FRENO DELANTERO"/>
    <x v="1"/>
    <x v="1"/>
    <d v="2019-04-11T00:00:00"/>
    <n v="25"/>
    <n v="30"/>
    <n v="-5"/>
    <n v="0.8"/>
    <x v="0"/>
    <x v="12"/>
    <x v="6"/>
    <x v="1"/>
  </r>
  <r>
    <n v="347694"/>
    <s v="MEDIDOR DE ACEITE"/>
    <x v="3"/>
    <x v="3"/>
    <d v="2018-11-22T00:00:00"/>
    <n v="147"/>
    <n v="163"/>
    <n v="-16"/>
    <n v="0.891156462585034"/>
    <x v="0"/>
    <x v="2"/>
    <x v="9"/>
    <x v="0"/>
  </r>
  <r>
    <n v="348286"/>
    <s v="PUÑO DE GOMA DERECHO"/>
    <x v="7"/>
    <x v="7"/>
    <d v="2018-05-14T00:00:00"/>
    <n v="97"/>
    <n v="115"/>
    <n v="-18"/>
    <n v="0.81443298969072164"/>
    <x v="0"/>
    <x v="5"/>
    <x v="2"/>
    <x v="0"/>
  </r>
  <r>
    <n v="348083"/>
    <s v="PIN DE RUEDA TRASERA"/>
    <x v="4"/>
    <x v="4"/>
    <d v="2018-06-30T00:00:00"/>
    <n v="69"/>
    <n v="62"/>
    <n v="7"/>
    <n v="0.89855072463768115"/>
    <x v="2"/>
    <x v="8"/>
    <x v="4"/>
    <x v="0"/>
  </r>
  <r>
    <n v="347883"/>
    <s v="PORTA FUSIBLE"/>
    <x v="0"/>
    <x v="0"/>
    <d v="2019-03-07T00:00:00"/>
    <n v="91"/>
    <n v="96"/>
    <n v="-5"/>
    <n v="0.94505494505494503"/>
    <x v="0"/>
    <x v="1"/>
    <x v="5"/>
    <x v="1"/>
  </r>
  <r>
    <n v="348153"/>
    <s v="CAJA DE VELOCIMETRO"/>
    <x v="0"/>
    <x v="0"/>
    <d v="2018-11-06T00:00:00"/>
    <n v="21"/>
    <n v="19"/>
    <n v="2"/>
    <n v="0.90476190476190477"/>
    <x v="2"/>
    <x v="8"/>
    <x v="9"/>
    <x v="0"/>
  </r>
  <r>
    <n v="366741"/>
    <s v="EMPAQUE CABEZA DE CILINDRO"/>
    <x v="9"/>
    <x v="9"/>
    <d v="2018-06-13T00:00:00"/>
    <n v="86"/>
    <n v="86"/>
    <n v="0"/>
    <n v="1"/>
    <x v="1"/>
    <x v="2"/>
    <x v="4"/>
    <x v="0"/>
  </r>
  <r>
    <n v="347866"/>
    <s v="BATERIA CITY"/>
    <x v="8"/>
    <x v="8"/>
    <d v="2018-06-16T00:00:00"/>
    <n v="176"/>
    <n v="197"/>
    <n v="-21"/>
    <n v="0.88068181818181812"/>
    <x v="0"/>
    <x v="11"/>
    <x v="4"/>
    <x v="0"/>
  </r>
  <r>
    <n v="347674"/>
    <s v="RETEN DE RESORTE DE VAL SUP"/>
    <x v="2"/>
    <x v="2"/>
    <d v="2019-02-11T00:00:00"/>
    <n v="187"/>
    <n v="187"/>
    <n v="0"/>
    <n v="1"/>
    <x v="1"/>
    <x v="2"/>
    <x v="0"/>
    <x v="1"/>
  </r>
  <r>
    <n v="348412"/>
    <s v="PLACA IZQUIERDA PORTA EQUIPAJE"/>
    <x v="0"/>
    <x v="0"/>
    <d v="2018-03-28T00:00:00"/>
    <n v="46"/>
    <n v="46"/>
    <n v="0"/>
    <n v="1"/>
    <x v="1"/>
    <x v="3"/>
    <x v="5"/>
    <x v="0"/>
  </r>
  <r>
    <n v="348350"/>
    <s v="ASIENTO DOBLE AMARILLO NEGRO"/>
    <x v="7"/>
    <x v="7"/>
    <d v="2019-04-08T00:00:00"/>
    <n v="59"/>
    <n v="69"/>
    <n v="-10"/>
    <n v="0.83050847457627119"/>
    <x v="0"/>
    <x v="10"/>
    <x v="6"/>
    <x v="1"/>
  </r>
  <r>
    <n v="348525"/>
    <s v="MARTILLO IMPULSOR DE VALVULA"/>
    <x v="9"/>
    <x v="9"/>
    <d v="2018-02-01T00:00:00"/>
    <n v="166"/>
    <n v="179"/>
    <n v="-13"/>
    <n v="0.92168674698795183"/>
    <x v="0"/>
    <x v="2"/>
    <x v="0"/>
    <x v="0"/>
  </r>
  <r>
    <n v="348852"/>
    <s v="TANQUE DE COMBUSTI/AZUL/."/>
    <x v="4"/>
    <x v="4"/>
    <d v="2018-02-08T00:00:00"/>
    <n v="138"/>
    <n v="144"/>
    <n v="-6"/>
    <n v="0.95652173913043481"/>
    <x v="0"/>
    <x v="3"/>
    <x v="0"/>
    <x v="0"/>
  </r>
  <r>
    <n v="347695"/>
    <s v="MEDIDOR DE ACEITE"/>
    <x v="6"/>
    <x v="6"/>
    <d v="2018-06-25T00:00:00"/>
    <n v="112"/>
    <n v="127"/>
    <n v="-15"/>
    <n v="0.8660714285714286"/>
    <x v="0"/>
    <x v="2"/>
    <x v="4"/>
    <x v="0"/>
  </r>
  <r>
    <n v="348182"/>
    <s v="RETEN DE ACEITE AMORTIGUADOR D"/>
    <x v="4"/>
    <x v="4"/>
    <d v="2018-12-18T00:00:00"/>
    <n v="36"/>
    <n v="32"/>
    <n v="4"/>
    <n v="0.88888888888888884"/>
    <x v="2"/>
    <x v="7"/>
    <x v="7"/>
    <x v="0"/>
  </r>
  <r>
    <n v="347586"/>
    <s v="CUBIERTA IZQ DE CARTER  TRAS"/>
    <x v="7"/>
    <x v="7"/>
    <d v="2018-05-22T00:00:00"/>
    <n v="175"/>
    <n v="175"/>
    <n v="0"/>
    <n v="1"/>
    <x v="1"/>
    <x v="2"/>
    <x v="2"/>
    <x v="0"/>
  </r>
  <r>
    <n v="347771"/>
    <s v="PLACA SUJETADORA DE ENGRANE DE"/>
    <x v="3"/>
    <x v="3"/>
    <d v="2018-03-16T00:00:00"/>
    <n v="8"/>
    <n v="8"/>
    <n v="0"/>
    <n v="1"/>
    <x v="1"/>
    <x v="2"/>
    <x v="5"/>
    <x v="0"/>
  </r>
  <r>
    <n v="348159"/>
    <s v="BASE CUBIERTA DELANTERA"/>
    <x v="7"/>
    <x v="7"/>
    <d v="2018-07-04T00:00:00"/>
    <n v="121"/>
    <n v="137"/>
    <n v="-16"/>
    <n v="0.86776859504132231"/>
    <x v="0"/>
    <x v="10"/>
    <x v="1"/>
    <x v="0"/>
  </r>
  <r>
    <n v="348315"/>
    <s v="BLOQUEADOR DE TELESCOPIO"/>
    <x v="1"/>
    <x v="1"/>
    <d v="2018-10-18T00:00:00"/>
    <n v="45"/>
    <n v="45"/>
    <n v="0"/>
    <n v="1"/>
    <x v="1"/>
    <x v="7"/>
    <x v="8"/>
    <x v="0"/>
  </r>
  <r>
    <n v="347993"/>
    <s v="BOTON INTERRUPTOR DE FARO/LUCE"/>
    <x v="5"/>
    <x v="5"/>
    <d v="2019-02-11T00:00:00"/>
    <n v="83"/>
    <n v="92"/>
    <n v="-9"/>
    <n v="0.89156626506024095"/>
    <x v="0"/>
    <x v="9"/>
    <x v="0"/>
    <x v="1"/>
  </r>
  <r>
    <n v="348598"/>
    <s v="ENGRANE ACTUADOR ARRANQUE DE P"/>
    <x v="2"/>
    <x v="2"/>
    <d v="2018-09-29T00:00:00"/>
    <n v="157"/>
    <n v="186"/>
    <n v="-29"/>
    <n v="0.8152866242038217"/>
    <x v="0"/>
    <x v="10"/>
    <x v="11"/>
    <x v="0"/>
  </r>
  <r>
    <n v="353546"/>
    <s v="RESORTE TENSIONADOR DE CADENA"/>
    <x v="8"/>
    <x v="8"/>
    <d v="2019-02-20T00:00:00"/>
    <n v="148"/>
    <n v="148"/>
    <n v="0"/>
    <n v="1"/>
    <x v="1"/>
    <x v="2"/>
    <x v="0"/>
    <x v="1"/>
  </r>
  <r>
    <n v="362651"/>
    <s v="DISCO DE FRENO ABS"/>
    <x v="9"/>
    <x v="9"/>
    <d v="2018-03-03T00:00:00"/>
    <n v="76"/>
    <n v="76"/>
    <n v="0"/>
    <n v="1"/>
    <x v="1"/>
    <x v="12"/>
    <x v="5"/>
    <x v="0"/>
  </r>
  <r>
    <n v="362724"/>
    <s v="CUBIERTA DE COLA DER AZUL"/>
    <x v="5"/>
    <x v="5"/>
    <d v="2019-04-11T00:00:00"/>
    <n v="186"/>
    <n v="212"/>
    <n v="-26"/>
    <n v="0.86021505376344087"/>
    <x v="0"/>
    <x v="3"/>
    <x v="6"/>
    <x v="1"/>
  </r>
  <r>
    <n v="348105"/>
    <s v="PANEL DE FRENO TRASERO GRIS"/>
    <x v="1"/>
    <x v="1"/>
    <d v="2018-04-21T00:00:00"/>
    <n v="183"/>
    <n v="181"/>
    <n v="2"/>
    <n v="0.98907103825136611"/>
    <x v="2"/>
    <x v="12"/>
    <x v="6"/>
    <x v="0"/>
  </r>
  <r>
    <n v="347860"/>
    <s v="REGULADOR RECTIFICADOR"/>
    <x v="3"/>
    <x v="3"/>
    <d v="2019-05-06T00:00:00"/>
    <n v="55"/>
    <n v="49"/>
    <n v="6"/>
    <n v="0.89090909090909087"/>
    <x v="2"/>
    <x v="1"/>
    <x v="2"/>
    <x v="1"/>
  </r>
  <r>
    <n v="348411"/>
    <s v="PLACA IZQ PORTA EQUIPAJE"/>
    <x v="2"/>
    <x v="2"/>
    <d v="2018-08-19T00:00:00"/>
    <n v="25"/>
    <n v="23"/>
    <n v="2"/>
    <n v="0.92"/>
    <x v="2"/>
    <x v="3"/>
    <x v="10"/>
    <x v="0"/>
  </r>
  <r>
    <n v="348683"/>
    <s v="O-RING,18*3.5"/>
    <x v="8"/>
    <x v="8"/>
    <d v="2018-05-05T00:00:00"/>
    <n v="144"/>
    <n v="132"/>
    <n v="12"/>
    <n v="0.91666666666666663"/>
    <x v="2"/>
    <x v="2"/>
    <x v="2"/>
    <x v="0"/>
  </r>
  <r>
    <n v="347784"/>
    <s v="RETEN DEL TAMBOR DE CAMBIOS"/>
    <x v="2"/>
    <x v="2"/>
    <d v="2018-04-18T00:00:00"/>
    <n v="180"/>
    <n v="199"/>
    <n v="-19"/>
    <n v="0.89444444444444449"/>
    <x v="0"/>
    <x v="10"/>
    <x v="6"/>
    <x v="0"/>
  </r>
  <r>
    <n v="347615"/>
    <s v="CUBIERTA IZQ DE CABEZA CILINDR"/>
    <x v="7"/>
    <x v="7"/>
    <d v="2018-05-24T00:00:00"/>
    <n v="153"/>
    <n v="153"/>
    <n v="0"/>
    <n v="1"/>
    <x v="1"/>
    <x v="2"/>
    <x v="2"/>
    <x v="0"/>
  </r>
  <r>
    <n v="348515"/>
    <s v="EMPAQUETADURA CUBIERTA CABEZA"/>
    <x v="2"/>
    <x v="2"/>
    <d v="2019-04-26T00:00:00"/>
    <n v="122"/>
    <n v="143"/>
    <n v="-21"/>
    <n v="0.82786885245901642"/>
    <x v="0"/>
    <x v="2"/>
    <x v="6"/>
    <x v="1"/>
  </r>
  <r>
    <n v="348586"/>
    <s v="EMPAQUETADURA CAJA TRANSMISION"/>
    <x v="6"/>
    <x v="6"/>
    <d v="2018-10-14T00:00:00"/>
    <n v="130"/>
    <n v="152"/>
    <n v="-22"/>
    <n v="0.8307692307692307"/>
    <x v="0"/>
    <x v="2"/>
    <x v="8"/>
    <x v="0"/>
  </r>
  <r>
    <n v="362710"/>
    <s v="CUBIERTA LATERAL IZQ AZUL"/>
    <x v="5"/>
    <x v="5"/>
    <d v="2018-11-23T00:00:00"/>
    <n v="39"/>
    <n v="39"/>
    <n v="0"/>
    <n v="1"/>
    <x v="1"/>
    <x v="3"/>
    <x v="9"/>
    <x v="0"/>
  </r>
  <r>
    <n v="347808"/>
    <s v="RESORTE DE ARRANQUE DE PATADA"/>
    <x v="0"/>
    <x v="0"/>
    <d v="2018-05-25T00:00:00"/>
    <n v="168"/>
    <n v="191"/>
    <n v="-23"/>
    <n v="0.86309523809523814"/>
    <x v="0"/>
    <x v="10"/>
    <x v="2"/>
    <x v="0"/>
  </r>
  <r>
    <n v="348422"/>
    <s v="TAPETE DE GOMA POSAPIES"/>
    <x v="2"/>
    <x v="2"/>
    <d v="2019-01-19T00:00:00"/>
    <n v="173"/>
    <n v="200"/>
    <n v="-27"/>
    <n v="0.84393063583815031"/>
    <x v="0"/>
    <x v="5"/>
    <x v="3"/>
    <x v="1"/>
  </r>
  <r>
    <n v="353717"/>
    <s v="ESPEJO RETROVISOR DER"/>
    <x v="5"/>
    <x v="5"/>
    <d v="2018-09-15T00:00:00"/>
    <n v="24"/>
    <n v="23"/>
    <n v="1"/>
    <n v="0.95833333333333337"/>
    <x v="2"/>
    <x v="3"/>
    <x v="11"/>
    <x v="0"/>
  </r>
  <r>
    <n v="364153"/>
    <s v="BLOQUE REDUCTOR DE VIBRACION A"/>
    <x v="1"/>
    <x v="1"/>
    <d v="2018-03-19T00:00:00"/>
    <n v="162"/>
    <n v="162"/>
    <n v="0"/>
    <n v="1"/>
    <x v="1"/>
    <x v="2"/>
    <x v="5"/>
    <x v="0"/>
  </r>
  <r>
    <n v="348041"/>
    <s v="LLANTA DELANTERA 2.50/R17"/>
    <x v="1"/>
    <x v="1"/>
    <d v="2018-02-28T00:00:00"/>
    <n v="102"/>
    <n v="91"/>
    <n v="11"/>
    <n v="0.89215686274509798"/>
    <x v="2"/>
    <x v="5"/>
    <x v="0"/>
    <x v="0"/>
  </r>
  <r>
    <n v="348592"/>
    <s v="RODAJE BOLA RADIAL,6204"/>
    <x v="5"/>
    <x v="5"/>
    <d v="2018-05-01T00:00:00"/>
    <n v="89"/>
    <n v="80"/>
    <n v="9"/>
    <n v="0.898876404494382"/>
    <x v="2"/>
    <x v="2"/>
    <x v="2"/>
    <x v="0"/>
  </r>
  <r>
    <n v="348236"/>
    <s v="RESORTE PARADOR LATERAL"/>
    <x v="2"/>
    <x v="2"/>
    <d v="2018-11-06T00:00:00"/>
    <n v="28"/>
    <n v="25"/>
    <n v="3"/>
    <n v="0.8928571428571429"/>
    <x v="2"/>
    <x v="4"/>
    <x v="9"/>
    <x v="0"/>
  </r>
  <r>
    <n v="347889"/>
    <s v="CLAXON"/>
    <x v="0"/>
    <x v="0"/>
    <d v="2018-05-06T00:00:00"/>
    <n v="27"/>
    <n v="27"/>
    <n v="0"/>
    <n v="1"/>
    <x v="1"/>
    <x v="1"/>
    <x v="2"/>
    <x v="0"/>
  </r>
  <r>
    <n v="369670"/>
    <s v="CUBIERTAS DE TANQUE DER AZUL"/>
    <x v="2"/>
    <x v="2"/>
    <d v="2019-02-08T00:00:00"/>
    <n v="106"/>
    <n v="122"/>
    <n v="-16"/>
    <n v="0.84905660377358494"/>
    <x v="0"/>
    <x v="3"/>
    <x v="0"/>
    <x v="1"/>
  </r>
  <r>
    <n v="347993"/>
    <s v="BOTON INTERRUPTOR DE FARO/LUCE"/>
    <x v="6"/>
    <x v="6"/>
    <d v="2018-08-11T00:00:00"/>
    <n v="32"/>
    <n v="38"/>
    <n v="-6"/>
    <n v="0.8125"/>
    <x v="0"/>
    <x v="9"/>
    <x v="10"/>
    <x v="0"/>
  </r>
  <r>
    <n v="366813"/>
    <s v="FOCO FARO"/>
    <x v="8"/>
    <x v="8"/>
    <d v="2018-10-11T00:00:00"/>
    <n v="9"/>
    <n v="10"/>
    <n v="-1"/>
    <n v="0.88888888888888884"/>
    <x v="0"/>
    <x v="6"/>
    <x v="8"/>
    <x v="0"/>
  </r>
  <r>
    <n v="347674"/>
    <s v="RETEN DE RESORTE DE VAL SUP"/>
    <x v="8"/>
    <x v="8"/>
    <d v="2018-08-02T00:00:00"/>
    <n v="116"/>
    <n v="109"/>
    <n v="7"/>
    <n v="0.93965517241379315"/>
    <x v="2"/>
    <x v="2"/>
    <x v="10"/>
    <x v="0"/>
  </r>
  <r>
    <n v="348809"/>
    <s v="CUBIERTA TRASERA DER AMARILLO"/>
    <x v="6"/>
    <x v="6"/>
    <d v="2018-04-01T00:00:00"/>
    <n v="66"/>
    <n v="69"/>
    <n v="-3"/>
    <n v="0.95454545454545459"/>
    <x v="0"/>
    <x v="3"/>
    <x v="6"/>
    <x v="0"/>
  </r>
  <r>
    <n v="348769"/>
    <s v="CUBIERTA FRONTAL INF PLATA"/>
    <x v="8"/>
    <x v="8"/>
    <d v="2018-06-09T00:00:00"/>
    <n v="186"/>
    <n v="215"/>
    <n v="-29"/>
    <n v="0.84408602150537637"/>
    <x v="0"/>
    <x v="3"/>
    <x v="4"/>
    <x v="0"/>
  </r>
  <r>
    <n v="367927"/>
    <s v="CUBIERTA IZQUIERDA DE CARTER"/>
    <x v="5"/>
    <x v="5"/>
    <d v="2018-10-04T00:00:00"/>
    <n v="89"/>
    <n v="101"/>
    <n v="-12"/>
    <n v="0.8651685393258427"/>
    <x v="0"/>
    <x v="2"/>
    <x v="8"/>
    <x v="0"/>
  </r>
  <r>
    <n v="347759"/>
    <s v="ENGRANAJE SECUNDARIO DE SEGUND"/>
    <x v="1"/>
    <x v="1"/>
    <d v="2018-10-13T00:00:00"/>
    <n v="116"/>
    <n v="116"/>
    <n v="0"/>
    <n v="1"/>
    <x v="1"/>
    <x v="2"/>
    <x v="8"/>
    <x v="0"/>
  </r>
  <r>
    <n v="348495"/>
    <s v="EMPAQUETADURA DE MULTIPLE"/>
    <x v="6"/>
    <x v="6"/>
    <d v="2019-04-26T00:00:00"/>
    <n v="105"/>
    <n v="122"/>
    <n v="-17"/>
    <n v="0.83809523809523812"/>
    <x v="0"/>
    <x v="2"/>
    <x v="6"/>
    <x v="1"/>
  </r>
  <r>
    <n v="347801"/>
    <s v="EJE GIRATORIO-ARRANQUE PATADA"/>
    <x v="0"/>
    <x v="0"/>
    <d v="2018-03-30T00:00:00"/>
    <n v="27"/>
    <n v="27"/>
    <n v="0"/>
    <n v="1"/>
    <x v="1"/>
    <x v="10"/>
    <x v="5"/>
    <x v="0"/>
  </r>
  <r>
    <n v="348469"/>
    <s v="BUJE DE LA RUEDA TRASERA"/>
    <x v="9"/>
    <x v="9"/>
    <d v="2019-04-10T00:00:00"/>
    <n v="84"/>
    <n v="84"/>
    <n v="0"/>
    <n v="1"/>
    <x v="1"/>
    <x v="8"/>
    <x v="6"/>
    <x v="1"/>
  </r>
  <r>
    <n v="362711"/>
    <s v="CUBIERTA DERECHA PLATA"/>
    <x v="8"/>
    <x v="8"/>
    <d v="2019-04-22T00:00:00"/>
    <n v="96"/>
    <n v="90"/>
    <n v="6"/>
    <n v="0.9375"/>
    <x v="2"/>
    <x v="3"/>
    <x v="6"/>
    <x v="1"/>
  </r>
  <r>
    <n v="348087"/>
    <s v="TORNILLO BIRLO"/>
    <x v="7"/>
    <x v="7"/>
    <d v="2018-01-29T00:00:00"/>
    <n v="50"/>
    <n v="55"/>
    <n v="-5"/>
    <n v="0.9"/>
    <x v="0"/>
    <x v="8"/>
    <x v="3"/>
    <x v="0"/>
  </r>
  <r>
    <n v="348893"/>
    <s v="RETROVISOR DERECHO/AZUL/."/>
    <x v="0"/>
    <x v="0"/>
    <d v="2018-10-03T00:00:00"/>
    <n v="59"/>
    <n v="60"/>
    <n v="-1"/>
    <n v="0.98305084745762716"/>
    <x v="0"/>
    <x v="3"/>
    <x v="8"/>
    <x v="0"/>
  </r>
  <r>
    <n v="347963"/>
    <s v="FOCO INDICADOR DE GIRO 12V/1.7"/>
    <x v="3"/>
    <x v="3"/>
    <d v="2018-02-09T00:00:00"/>
    <n v="190"/>
    <n v="190"/>
    <n v="0"/>
    <n v="1"/>
    <x v="1"/>
    <x v="6"/>
    <x v="0"/>
    <x v="0"/>
  </r>
  <r>
    <n v="348562"/>
    <s v="EJE PRIMARIO DE TRANSMISION (1"/>
    <x v="6"/>
    <x v="6"/>
    <d v="2018-12-08T00:00:00"/>
    <n v="113"/>
    <n v="123"/>
    <n v="-10"/>
    <n v="0.91150442477876104"/>
    <x v="0"/>
    <x v="2"/>
    <x v="7"/>
    <x v="0"/>
  </r>
  <r>
    <n v="348397"/>
    <s v="CUBIERTA DE TIMON IZQ"/>
    <x v="5"/>
    <x v="5"/>
    <d v="2018-06-19T00:00:00"/>
    <n v="140"/>
    <n v="140"/>
    <n v="0"/>
    <n v="1"/>
    <x v="1"/>
    <x v="3"/>
    <x v="4"/>
    <x v="0"/>
  </r>
  <r>
    <n v="362806"/>
    <s v="ASIENTO CONFORT NARANJA"/>
    <x v="7"/>
    <x v="7"/>
    <d v="2018-11-30T00:00:00"/>
    <n v="67"/>
    <n v="67"/>
    <n v="0"/>
    <n v="1"/>
    <x v="1"/>
    <x v="10"/>
    <x v="9"/>
    <x v="0"/>
  </r>
  <r>
    <n v="348787"/>
    <s v="CUBIERTA DEL CUERP/GRIS/."/>
    <x v="1"/>
    <x v="1"/>
    <d v="2018-10-31T00:00:00"/>
    <n v="179"/>
    <n v="164"/>
    <n v="15"/>
    <n v="0.91620111731843579"/>
    <x v="2"/>
    <x v="3"/>
    <x v="8"/>
    <x v="0"/>
  </r>
  <r>
    <n v="348444"/>
    <s v="EJE DE LA RUEDA TRASERA"/>
    <x v="4"/>
    <x v="4"/>
    <d v="2019-02-04T00:00:00"/>
    <n v="158"/>
    <n v="151"/>
    <n v="7"/>
    <n v="0.95569620253164556"/>
    <x v="2"/>
    <x v="8"/>
    <x v="0"/>
    <x v="1"/>
  </r>
  <r>
    <n v="348403"/>
    <s v="CUBIERTA FRONTAL GUANTERA"/>
    <x v="4"/>
    <x v="4"/>
    <d v="2019-05-04T00:00:00"/>
    <n v="126"/>
    <n v="126"/>
    <n v="0"/>
    <n v="1"/>
    <x v="1"/>
    <x v="3"/>
    <x v="2"/>
    <x v="1"/>
  </r>
  <r>
    <n v="348357"/>
    <s v="TANQUE DE COMBUSTIBLE"/>
    <x v="9"/>
    <x v="9"/>
    <d v="2019-02-27T00:00:00"/>
    <n v="146"/>
    <n v="153"/>
    <n v="-7"/>
    <n v="0.95205479452054798"/>
    <x v="0"/>
    <x v="3"/>
    <x v="0"/>
    <x v="1"/>
  </r>
  <r>
    <n v="347872"/>
    <s v="BUJIA"/>
    <x v="6"/>
    <x v="6"/>
    <d v="2018-10-12T00:00:00"/>
    <n v="171"/>
    <n v="184"/>
    <n v="-13"/>
    <n v="0.92397660818713456"/>
    <x v="0"/>
    <x v="13"/>
    <x v="8"/>
    <x v="0"/>
  </r>
  <r>
    <n v="348340"/>
    <s v="CABLE DE VELOCIMETRO"/>
    <x v="9"/>
    <x v="9"/>
    <d v="2018-11-24T00:00:00"/>
    <n v="199"/>
    <n v="199"/>
    <n v="0"/>
    <n v="1"/>
    <x v="1"/>
    <x v="9"/>
    <x v="9"/>
    <x v="0"/>
  </r>
  <r>
    <n v="348216"/>
    <s v="GUARDA CADENA SUPERIOR"/>
    <x v="5"/>
    <x v="5"/>
    <d v="2019-02-20T00:00:00"/>
    <n v="46"/>
    <n v="51"/>
    <n v="-5"/>
    <n v="0.89130434782608692"/>
    <x v="0"/>
    <x v="7"/>
    <x v="0"/>
    <x v="1"/>
  </r>
  <r>
    <n v="348500"/>
    <s v="PIN DE MARTILLO DE ADMISION"/>
    <x v="8"/>
    <x v="8"/>
    <d v="2019-05-29T00:00:00"/>
    <n v="122"/>
    <n v="122"/>
    <n v="0"/>
    <n v="1"/>
    <x v="1"/>
    <x v="2"/>
    <x v="2"/>
    <x v="1"/>
  </r>
  <r>
    <n v="348821"/>
    <s v="ASIENTO DOBLE/GR/RO/."/>
    <x v="0"/>
    <x v="0"/>
    <d v="2018-08-01T00:00:00"/>
    <n v="146"/>
    <n v="146"/>
    <n v="0"/>
    <n v="1"/>
    <x v="1"/>
    <x v="10"/>
    <x v="10"/>
    <x v="0"/>
  </r>
  <r>
    <n v="348635"/>
    <s v="CILINDRO"/>
    <x v="8"/>
    <x v="8"/>
    <d v="2018-06-06T00:00:00"/>
    <n v="76"/>
    <n v="85"/>
    <n v="-9"/>
    <n v="0.88157894736842102"/>
    <x v="0"/>
    <x v="2"/>
    <x v="4"/>
    <x v="0"/>
  </r>
  <r>
    <n v="348816"/>
    <s v="CUBIERTA DER AZUL"/>
    <x v="5"/>
    <x v="5"/>
    <d v="2019-01-27T00:00:00"/>
    <n v="106"/>
    <n v="104"/>
    <n v="2"/>
    <n v="0.98113207547169812"/>
    <x v="2"/>
    <x v="3"/>
    <x v="3"/>
    <x v="1"/>
  </r>
  <r>
    <n v="347711"/>
    <s v="RESORTE DE EMBRAGUE"/>
    <x v="1"/>
    <x v="1"/>
    <d v="2018-05-10T00:00:00"/>
    <n v="41"/>
    <n v="36"/>
    <n v="5"/>
    <n v="0.87804878048780488"/>
    <x v="2"/>
    <x v="12"/>
    <x v="2"/>
    <x v="0"/>
  </r>
  <r>
    <n v="348777"/>
    <s v="CUBIERTA DECORATIV/AMARI/."/>
    <x v="3"/>
    <x v="3"/>
    <d v="2018-10-04T00:00:00"/>
    <n v="161"/>
    <n v="161"/>
    <n v="0"/>
    <n v="1"/>
    <x v="1"/>
    <x v="3"/>
    <x v="8"/>
    <x v="0"/>
  </r>
  <r>
    <n v="348213"/>
    <s v="CONJUNTO DE AMORTIGUADOR TRASE"/>
    <x v="7"/>
    <x v="7"/>
    <d v="2018-06-12T00:00:00"/>
    <n v="153"/>
    <n v="143"/>
    <n v="10"/>
    <n v="0.934640522875817"/>
    <x v="2"/>
    <x v="7"/>
    <x v="4"/>
    <x v="0"/>
  </r>
  <r>
    <n v="348862"/>
    <s v="CUBIERTA TRASERA PLATA"/>
    <x v="3"/>
    <x v="3"/>
    <d v="2018-02-02T00:00:00"/>
    <n v="16"/>
    <n v="18"/>
    <n v="-2"/>
    <n v="0.875"/>
    <x v="0"/>
    <x v="3"/>
    <x v="0"/>
    <x v="0"/>
  </r>
  <r>
    <n v="348817"/>
    <s v="TAPABARRO DEL ROJO"/>
    <x v="9"/>
    <x v="9"/>
    <d v="2018-02-27T00:00:00"/>
    <n v="195"/>
    <n v="216"/>
    <n v="-21"/>
    <n v="0.89230769230769225"/>
    <x v="0"/>
    <x v="3"/>
    <x v="0"/>
    <x v="0"/>
  </r>
  <r>
    <n v="362802"/>
    <s v="CUBIERTA DERECHA NARANJA"/>
    <x v="4"/>
    <x v="4"/>
    <d v="2018-07-19T00:00:00"/>
    <n v="164"/>
    <n v="177"/>
    <n v="-13"/>
    <n v="0.92073170731707321"/>
    <x v="0"/>
    <x v="3"/>
    <x v="1"/>
    <x v="0"/>
  </r>
  <r>
    <n v="366811"/>
    <s v="DIRECCIONAL TRAS DER"/>
    <x v="9"/>
    <x v="9"/>
    <d v="2019-04-20T00:00:00"/>
    <n v="91"/>
    <n v="93"/>
    <n v="-2"/>
    <n v="0.97802197802197799"/>
    <x v="0"/>
    <x v="10"/>
    <x v="6"/>
    <x v="1"/>
  </r>
  <r>
    <n v="364415"/>
    <s v="EMPAQUETADURA DE ESCAPE"/>
    <x v="1"/>
    <x v="1"/>
    <d v="2018-05-06T00:00:00"/>
    <n v="107"/>
    <n v="107"/>
    <n v="0"/>
    <n v="1"/>
    <x v="1"/>
    <x v="4"/>
    <x v="2"/>
    <x v="0"/>
  </r>
  <r>
    <n v="348047"/>
    <s v="CAMARA DE AIRE RUEDA DEL R17"/>
    <x v="2"/>
    <x v="2"/>
    <d v="2019-02-16T00:00:00"/>
    <n v="55"/>
    <n v="55"/>
    <n v="0"/>
    <n v="1"/>
    <x v="1"/>
    <x v="5"/>
    <x v="0"/>
    <x v="1"/>
  </r>
  <r>
    <n v="347921"/>
    <s v="FOCO DE FARO 12V/21W/5W"/>
    <x v="8"/>
    <x v="8"/>
    <d v="2018-08-01T00:00:00"/>
    <n v="139"/>
    <n v="162"/>
    <n v="-23"/>
    <n v="0.83453237410071945"/>
    <x v="0"/>
    <x v="6"/>
    <x v="10"/>
    <x v="0"/>
  </r>
  <r>
    <n v="347937"/>
    <s v="FOCO DE DIRECCIONAL 12V/10W"/>
    <x v="8"/>
    <x v="8"/>
    <d v="2018-07-04T00:00:00"/>
    <n v="154"/>
    <n v="154"/>
    <n v="0"/>
    <n v="1"/>
    <x v="1"/>
    <x v="6"/>
    <x v="1"/>
    <x v="0"/>
  </r>
  <r>
    <n v="347941"/>
    <s v="DIRECCIONAL DELANTERA"/>
    <x v="6"/>
    <x v="6"/>
    <d v="2019-05-03T00:00:00"/>
    <n v="127"/>
    <n v="127"/>
    <n v="0"/>
    <n v="1"/>
    <x v="1"/>
    <x v="6"/>
    <x v="2"/>
    <x v="1"/>
  </r>
  <r>
    <n v="348448"/>
    <s v="EJE DE HORQUILLA TRASERA"/>
    <x v="5"/>
    <x v="5"/>
    <d v="2018-07-19T00:00:00"/>
    <n v="164"/>
    <n v="164"/>
    <n v="0"/>
    <n v="1"/>
    <x v="1"/>
    <x v="7"/>
    <x v="1"/>
    <x v="0"/>
  </r>
  <r>
    <n v="348601"/>
    <s v="EJE DE REDUCCION DE MARCHA"/>
    <x v="2"/>
    <x v="2"/>
    <d v="2018-04-02T00:00:00"/>
    <n v="45"/>
    <n v="43"/>
    <n v="2"/>
    <n v="0.9555555555555556"/>
    <x v="2"/>
    <x v="10"/>
    <x v="6"/>
    <x v="0"/>
  </r>
  <r>
    <n v="348379"/>
    <s v="TAPABARRO INTERNO TRASERO"/>
    <x v="6"/>
    <x v="6"/>
    <d v="2018-12-23T00:00:00"/>
    <n v="166"/>
    <n v="166"/>
    <n v="0"/>
    <n v="1"/>
    <x v="1"/>
    <x v="3"/>
    <x v="7"/>
    <x v="0"/>
  </r>
  <r>
    <n v="348142"/>
    <s v="PASTILLAS DE FRENO DEL"/>
    <x v="2"/>
    <x v="2"/>
    <d v="2019-03-11T00:00:00"/>
    <n v="183"/>
    <n v="188"/>
    <n v="-5"/>
    <n v="0.97267759562841527"/>
    <x v="0"/>
    <x v="12"/>
    <x v="5"/>
    <x v="1"/>
  </r>
  <r>
    <n v="347857"/>
    <s v="CADENA DE TRACCION"/>
    <x v="0"/>
    <x v="0"/>
    <d v="2018-03-11T00:00:00"/>
    <n v="25"/>
    <n v="24"/>
    <n v="1"/>
    <n v="0.96"/>
    <x v="2"/>
    <x v="8"/>
    <x v="5"/>
    <x v="0"/>
  </r>
  <r>
    <n v="348770"/>
    <s v="CUBIERTA IZQ AZUL"/>
    <x v="1"/>
    <x v="1"/>
    <d v="2019-03-24T00:00:00"/>
    <n v="122"/>
    <n v="122"/>
    <n v="0"/>
    <n v="1"/>
    <x v="1"/>
    <x v="3"/>
    <x v="5"/>
    <x v="1"/>
  </r>
  <r>
    <n v="348168"/>
    <s v="CERRADURA DE ASIENTO"/>
    <x v="0"/>
    <x v="0"/>
    <d v="2018-12-28T00:00:00"/>
    <n v="59"/>
    <n v="59"/>
    <n v="0"/>
    <n v="1"/>
    <x v="1"/>
    <x v="10"/>
    <x v="7"/>
    <x v="0"/>
  </r>
  <r>
    <n v="362722"/>
    <s v="CUBIERTA DE COLA IZQ AZUL"/>
    <x v="0"/>
    <x v="0"/>
    <d v="2018-09-24T00:00:00"/>
    <n v="15"/>
    <n v="14"/>
    <n v="1"/>
    <n v="0.93333333333333335"/>
    <x v="2"/>
    <x v="3"/>
    <x v="11"/>
    <x v="0"/>
  </r>
  <r>
    <n v="364186"/>
    <s v="PLACA DE COLOCACION DE ESCAPES"/>
    <x v="0"/>
    <x v="0"/>
    <d v="2018-04-23T00:00:00"/>
    <n v="137"/>
    <n v="163"/>
    <n v="-26"/>
    <n v="0.81021897810218979"/>
    <x v="0"/>
    <x v="4"/>
    <x v="6"/>
    <x v="0"/>
  </r>
  <r>
    <n v="348302"/>
    <s v="CABLE DE ASIENTO"/>
    <x v="4"/>
    <x v="4"/>
    <d v="2018-03-06T00:00:00"/>
    <n v="171"/>
    <n v="153"/>
    <n v="18"/>
    <n v="0.89473684210526316"/>
    <x v="2"/>
    <x v="9"/>
    <x v="5"/>
    <x v="0"/>
  </r>
  <r>
    <n v="348131"/>
    <s v="COMPUESTO DE LA BOTA"/>
    <x v="3"/>
    <x v="3"/>
    <d v="2018-07-28T00:00:00"/>
    <n v="192"/>
    <n v="192"/>
    <n v="0"/>
    <n v="1"/>
    <x v="1"/>
    <x v="7"/>
    <x v="1"/>
    <x v="0"/>
  </r>
  <r>
    <n v="348787"/>
    <s v="CUBIERTA DEL CUERP/GRIS/."/>
    <x v="7"/>
    <x v="7"/>
    <d v="2018-09-10T00:00:00"/>
    <n v="83"/>
    <n v="92"/>
    <n v="-9"/>
    <n v="0.89156626506024095"/>
    <x v="0"/>
    <x v="3"/>
    <x v="11"/>
    <x v="0"/>
  </r>
  <r>
    <n v="347756"/>
    <s v="ENGRANAJE SECUNDARIO DE TRANSM"/>
    <x v="6"/>
    <x v="6"/>
    <d v="2018-01-03T00:00:00"/>
    <n v="56"/>
    <n v="56"/>
    <n v="0"/>
    <n v="1"/>
    <x v="1"/>
    <x v="2"/>
    <x v="3"/>
    <x v="0"/>
  </r>
  <r>
    <n v="366745"/>
    <s v="GENERADOR"/>
    <x v="6"/>
    <x v="6"/>
    <d v="2019-05-25T00:00:00"/>
    <n v="192"/>
    <n v="192"/>
    <n v="0"/>
    <n v="1"/>
    <x v="1"/>
    <x v="1"/>
    <x v="2"/>
    <x v="1"/>
  </r>
  <r>
    <n v="347984"/>
    <s v="BOTON INTERRUPTOR DE LUZ BAJA/"/>
    <x v="3"/>
    <x v="3"/>
    <d v="2018-01-20T00:00:00"/>
    <n v="55"/>
    <n v="52"/>
    <n v="3"/>
    <n v="0.94545454545454544"/>
    <x v="2"/>
    <x v="9"/>
    <x v="3"/>
    <x v="0"/>
  </r>
  <r>
    <n v="369673"/>
    <s v="CUBIERTAS DE TANQUE IZQU AMAR"/>
    <x v="2"/>
    <x v="2"/>
    <d v="2019-01-11T00:00:00"/>
    <n v="169"/>
    <n v="172"/>
    <n v="-3"/>
    <n v="0.98224852071005919"/>
    <x v="0"/>
    <x v="3"/>
    <x v="3"/>
    <x v="1"/>
  </r>
  <r>
    <n v="367835"/>
    <s v="CUBIERTA DER ROJA"/>
    <x v="4"/>
    <x v="4"/>
    <d v="2019-04-09T00:00:00"/>
    <n v="153"/>
    <n v="171"/>
    <n v="-18"/>
    <n v="0.88235294117647056"/>
    <x v="0"/>
    <x v="3"/>
    <x v="6"/>
    <x v="1"/>
  </r>
  <r>
    <n v="348309"/>
    <s v="TELESCOPIO DE DIRECCION"/>
    <x v="9"/>
    <x v="9"/>
    <d v="2018-06-24T00:00:00"/>
    <n v="65"/>
    <n v="59"/>
    <n v="6"/>
    <n v="0.90769230769230769"/>
    <x v="2"/>
    <x v="7"/>
    <x v="4"/>
    <x v="0"/>
  </r>
  <r>
    <n v="348456"/>
    <s v="ESPACIADOR INTERNO EJE TRASERO"/>
    <x v="3"/>
    <x v="3"/>
    <d v="2018-03-20T00:00:00"/>
    <n v="35"/>
    <n v="36"/>
    <n v="-1"/>
    <n v="0.97142857142857142"/>
    <x v="0"/>
    <x v="8"/>
    <x v="5"/>
    <x v="0"/>
  </r>
  <r>
    <n v="348863"/>
    <s v="ESPEJO RETROVISOR DER"/>
    <x v="4"/>
    <x v="4"/>
    <d v="2019-05-02T00:00:00"/>
    <n v="187"/>
    <n v="198"/>
    <n v="-11"/>
    <n v="0.94117647058823528"/>
    <x v="0"/>
    <x v="3"/>
    <x v="2"/>
    <x v="1"/>
  </r>
  <r>
    <n v="348000"/>
    <s v="INTERRUPTOR DE FRENO TRASERO"/>
    <x v="5"/>
    <x v="5"/>
    <d v="2018-02-23T00:00:00"/>
    <n v="134"/>
    <n v="134"/>
    <n v="0"/>
    <n v="1"/>
    <x v="1"/>
    <x v="12"/>
    <x v="0"/>
    <x v="0"/>
  </r>
  <r>
    <n v="348169"/>
    <s v="CERRADURA DE ASIENTO"/>
    <x v="9"/>
    <x v="9"/>
    <d v="2019-01-02T00:00:00"/>
    <n v="73"/>
    <n v="67"/>
    <n v="6"/>
    <n v="0.9178082191780822"/>
    <x v="2"/>
    <x v="10"/>
    <x v="3"/>
    <x v="1"/>
  </r>
  <r>
    <n v="367729"/>
    <s v="SOPORTE DE MOTOR"/>
    <x v="6"/>
    <x v="6"/>
    <d v="2018-09-27T00:00:00"/>
    <n v="92"/>
    <n v="92"/>
    <n v="0"/>
    <n v="1"/>
    <x v="1"/>
    <x v="10"/>
    <x v="11"/>
    <x v="0"/>
  </r>
  <r>
    <n v="348386"/>
    <s v="TAPABARRO INT TRASERA (LODERA)"/>
    <x v="7"/>
    <x v="7"/>
    <d v="2018-08-01T00:00:00"/>
    <n v="26"/>
    <n v="31"/>
    <n v="-5"/>
    <n v="0.80769230769230771"/>
    <x v="0"/>
    <x v="3"/>
    <x v="10"/>
    <x v="0"/>
  </r>
  <r>
    <n v="347999"/>
    <s v="INTERRUPTOR DE FRENO TRASERO"/>
    <x v="5"/>
    <x v="5"/>
    <d v="2018-03-14T00:00:00"/>
    <n v="158"/>
    <n v="165"/>
    <n v="-7"/>
    <n v="0.95569620253164556"/>
    <x v="0"/>
    <x v="4"/>
    <x v="5"/>
    <x v="0"/>
  </r>
  <r>
    <n v="348601"/>
    <s v="EJE DE REDUCCION DE MARCHA"/>
    <x v="6"/>
    <x v="6"/>
    <d v="2018-05-07T00:00:00"/>
    <n v="43"/>
    <n v="43"/>
    <n v="0"/>
    <n v="1"/>
    <x v="1"/>
    <x v="10"/>
    <x v="2"/>
    <x v="0"/>
  </r>
  <r>
    <n v="347638"/>
    <s v="CONJUNTO DE CIGÜEÑAL"/>
    <x v="3"/>
    <x v="3"/>
    <d v="2019-02-23T00:00:00"/>
    <n v="37"/>
    <n v="43"/>
    <n v="-6"/>
    <n v="0.83783783783783783"/>
    <x v="0"/>
    <x v="2"/>
    <x v="0"/>
    <x v="1"/>
  </r>
  <r>
    <n v="362702"/>
    <s v="JUEGO DE RODAJES DE TELESCOPIO"/>
    <x v="9"/>
    <x v="9"/>
    <d v="2019-04-03T00:00:00"/>
    <n v="32"/>
    <n v="32"/>
    <n v="0"/>
    <n v="1"/>
    <x v="1"/>
    <x v="7"/>
    <x v="6"/>
    <x v="1"/>
  </r>
  <r>
    <n v="348595"/>
    <s v="RESORTE DEL PIN DE ADMISION DE"/>
    <x v="8"/>
    <x v="8"/>
    <d v="2018-09-02T00:00:00"/>
    <n v="3"/>
    <n v="3"/>
    <n v="0"/>
    <n v="1"/>
    <x v="1"/>
    <x v="10"/>
    <x v="11"/>
    <x v="0"/>
  </r>
  <r>
    <n v="367927"/>
    <s v="CUBIERTA IZQUIERDA DE CARTER"/>
    <x v="3"/>
    <x v="3"/>
    <d v="2018-09-14T00:00:00"/>
    <n v="99"/>
    <n v="99"/>
    <n v="0"/>
    <n v="1"/>
    <x v="1"/>
    <x v="2"/>
    <x v="11"/>
    <x v="0"/>
  </r>
  <r>
    <n v="348480"/>
    <s v="COMPONENTE INTERNO TAPABARRO"/>
    <x v="7"/>
    <x v="7"/>
    <d v="2018-05-31T00:00:00"/>
    <n v="167"/>
    <n v="193"/>
    <n v="-26"/>
    <n v="0.84431137724550898"/>
    <x v="0"/>
    <x v="3"/>
    <x v="2"/>
    <x v="0"/>
  </r>
  <r>
    <n v="364224"/>
    <s v="CONJUNTO DE BOMBA DE ACEITE"/>
    <x v="0"/>
    <x v="0"/>
    <d v="2018-10-30T00:00:00"/>
    <n v="78"/>
    <n v="93"/>
    <n v="-15"/>
    <n v="0.80769230769230771"/>
    <x v="0"/>
    <x v="0"/>
    <x v="8"/>
    <x v="0"/>
  </r>
  <r>
    <n v="348884"/>
    <s v="RETROVISOR DERECHO/PLATA/."/>
    <x v="7"/>
    <x v="7"/>
    <d v="2019-04-17T00:00:00"/>
    <n v="170"/>
    <n v="156"/>
    <n v="14"/>
    <n v="0.91764705882352937"/>
    <x v="2"/>
    <x v="3"/>
    <x v="6"/>
    <x v="1"/>
  </r>
  <r>
    <n v="348448"/>
    <s v="EJE DE HORQUILLA TRASERA"/>
    <x v="7"/>
    <x v="7"/>
    <d v="2018-04-24T00:00:00"/>
    <n v="7"/>
    <n v="7"/>
    <n v="0"/>
    <n v="1"/>
    <x v="1"/>
    <x v="7"/>
    <x v="6"/>
    <x v="0"/>
  </r>
  <r>
    <n v="348896"/>
    <s v="RETROVISOR IZQUIER/NEGRO/."/>
    <x v="1"/>
    <x v="1"/>
    <d v="2019-02-12T00:00:00"/>
    <n v="82"/>
    <n v="82"/>
    <n v="0"/>
    <n v="1"/>
    <x v="1"/>
    <x v="3"/>
    <x v="0"/>
    <x v="1"/>
  </r>
  <r>
    <n v="347696"/>
    <s v="O-RING 18*3*3.5"/>
    <x v="5"/>
    <x v="5"/>
    <d v="2018-11-12T00:00:00"/>
    <n v="155"/>
    <n v="155"/>
    <n v="0"/>
    <n v="1"/>
    <x v="1"/>
    <x v="5"/>
    <x v="9"/>
    <x v="0"/>
  </r>
  <r>
    <n v="362802"/>
    <s v="CUBIERTA DERECHA NARANJA"/>
    <x v="7"/>
    <x v="7"/>
    <d v="2018-12-01T00:00:00"/>
    <n v="167"/>
    <n v="190"/>
    <n v="-23"/>
    <n v="0.86227544910179643"/>
    <x v="0"/>
    <x v="3"/>
    <x v="7"/>
    <x v="0"/>
  </r>
  <r>
    <n v="364298"/>
    <s v="ESCAPE AMARILLO"/>
    <x v="6"/>
    <x v="6"/>
    <d v="2018-02-21T00:00:00"/>
    <n v="189"/>
    <n v="189"/>
    <n v="0"/>
    <n v="1"/>
    <x v="1"/>
    <x v="4"/>
    <x v="0"/>
    <x v="0"/>
  </r>
  <r>
    <n v="348578"/>
    <s v="BASE/TOPE PARADOR PRINCIPAL"/>
    <x v="7"/>
    <x v="7"/>
    <d v="2019-03-05T00:00:00"/>
    <n v="57"/>
    <n v="57"/>
    <n v="0"/>
    <n v="1"/>
    <x v="1"/>
    <x v="10"/>
    <x v="5"/>
    <x v="1"/>
  </r>
  <r>
    <n v="348345"/>
    <s v="ASIENTO DOBLE"/>
    <x v="6"/>
    <x v="6"/>
    <d v="2018-04-07T00:00:00"/>
    <n v="154"/>
    <n v="154"/>
    <n v="0"/>
    <n v="1"/>
    <x v="1"/>
    <x v="10"/>
    <x v="6"/>
    <x v="0"/>
  </r>
  <r>
    <n v="348005"/>
    <s v="ROTOR (VOLANTE)"/>
    <x v="1"/>
    <x v="1"/>
    <d v="2019-01-26T00:00:00"/>
    <n v="88"/>
    <n v="105"/>
    <n v="-17"/>
    <n v="0.80681818181818188"/>
    <x v="0"/>
    <x v="1"/>
    <x v="3"/>
    <x v="1"/>
  </r>
  <r>
    <n v="347808"/>
    <s v="RESORTE DE ARRANQUE DE PATADA"/>
    <x v="6"/>
    <x v="6"/>
    <d v="2019-01-12T00:00:00"/>
    <n v="155"/>
    <n v="176"/>
    <n v="-21"/>
    <n v="0.86451612903225805"/>
    <x v="0"/>
    <x v="10"/>
    <x v="3"/>
    <x v="1"/>
  </r>
  <r>
    <n v="348603"/>
    <s v="PLATO EXTERNO EMBRAGUE DE ARRA"/>
    <x v="7"/>
    <x v="7"/>
    <d v="2018-09-12T00:00:00"/>
    <n v="9"/>
    <n v="9"/>
    <n v="0"/>
    <n v="1"/>
    <x v="1"/>
    <x v="10"/>
    <x v="11"/>
    <x v="0"/>
  </r>
  <r>
    <n v="348496"/>
    <s v="MULTIPLE/PIPETA"/>
    <x v="8"/>
    <x v="8"/>
    <d v="2018-12-17T00:00:00"/>
    <n v="103"/>
    <n v="103"/>
    <n v="0"/>
    <n v="1"/>
    <x v="1"/>
    <x v="2"/>
    <x v="7"/>
    <x v="0"/>
  </r>
  <r>
    <n v="348324"/>
    <s v="BASE INF MANUBRIO Y DIRECCION"/>
    <x v="3"/>
    <x v="3"/>
    <d v="2018-02-25T00:00:00"/>
    <n v="62"/>
    <n v="69"/>
    <n v="-7"/>
    <n v="0.88709677419354838"/>
    <x v="0"/>
    <x v="7"/>
    <x v="0"/>
    <x v="0"/>
  </r>
  <r>
    <n v="348012"/>
    <s v="MOTOR DE ARRANQUE"/>
    <x v="6"/>
    <x v="6"/>
    <d v="2018-06-01T00:00:00"/>
    <n v="147"/>
    <n v="155"/>
    <n v="-8"/>
    <n v="0.94557823129251706"/>
    <x v="0"/>
    <x v="10"/>
    <x v="4"/>
    <x v="0"/>
  </r>
  <r>
    <n v="348652"/>
    <s v="TUERCA DE DISCO"/>
    <x v="8"/>
    <x v="8"/>
    <d v="2018-04-13T00:00:00"/>
    <n v="140"/>
    <n v="151"/>
    <n v="-11"/>
    <n v="0.92142857142857149"/>
    <x v="0"/>
    <x v="8"/>
    <x v="6"/>
    <x v="0"/>
  </r>
  <r>
    <n v="348639"/>
    <s v="COMPONENTE DE CARTER DERECHO"/>
    <x v="2"/>
    <x v="2"/>
    <d v="2018-08-22T00:00:00"/>
    <n v="23"/>
    <n v="24"/>
    <n v="-1"/>
    <n v="0.95652173913043481"/>
    <x v="0"/>
    <x v="10"/>
    <x v="10"/>
    <x v="0"/>
  </r>
  <r>
    <n v="348345"/>
    <s v="ASIENTO DOBLE"/>
    <x v="3"/>
    <x v="3"/>
    <d v="2019-04-18T00:00:00"/>
    <n v="159"/>
    <n v="189"/>
    <n v="-30"/>
    <n v="0.81132075471698117"/>
    <x v="0"/>
    <x v="10"/>
    <x v="6"/>
    <x v="1"/>
  </r>
  <r>
    <n v="348341"/>
    <s v="CABLE DE VELOCIMETRO"/>
    <x v="3"/>
    <x v="3"/>
    <d v="2018-06-29T00:00:00"/>
    <n v="26"/>
    <n v="29"/>
    <n v="-3"/>
    <n v="0.88461538461538458"/>
    <x v="0"/>
    <x v="9"/>
    <x v="4"/>
    <x v="0"/>
  </r>
  <r>
    <n v="364405"/>
    <s v="PASADOR GUIA 10*20"/>
    <x v="5"/>
    <x v="5"/>
    <d v="2018-05-30T00:00:00"/>
    <n v="176"/>
    <n v="176"/>
    <n v="0"/>
    <n v="1"/>
    <x v="1"/>
    <x v="2"/>
    <x v="2"/>
    <x v="0"/>
  </r>
  <r>
    <n v="348400"/>
    <s v="GANCHO PARA CASCO"/>
    <x v="5"/>
    <x v="5"/>
    <d v="2019-03-26T00:00:00"/>
    <n v="47"/>
    <n v="43"/>
    <n v="4"/>
    <n v="0.91489361702127658"/>
    <x v="2"/>
    <x v="3"/>
    <x v="5"/>
    <x v="1"/>
  </r>
  <r>
    <n v="348775"/>
    <s v="CUBIERTA MANDO FRONTAL NEGRO"/>
    <x v="8"/>
    <x v="8"/>
    <d v="2019-01-13T00:00:00"/>
    <n v="97"/>
    <n v="105"/>
    <n v="-8"/>
    <n v="0.91752577319587625"/>
    <x v="0"/>
    <x v="3"/>
    <x v="3"/>
    <x v="1"/>
  </r>
  <r>
    <n v="362659"/>
    <s v="ASIENTO ROJO Y PLATA"/>
    <x v="0"/>
    <x v="0"/>
    <d v="2018-11-15T00:00:00"/>
    <n v="192"/>
    <n v="192"/>
    <n v="0"/>
    <n v="1"/>
    <x v="1"/>
    <x v="10"/>
    <x v="9"/>
    <x v="0"/>
  </r>
  <r>
    <n v="348372"/>
    <s v="TAPON DE GASOLINA"/>
    <x v="8"/>
    <x v="8"/>
    <d v="2018-02-02T00:00:00"/>
    <n v="183"/>
    <n v="192"/>
    <n v="-9"/>
    <n v="0.95081967213114749"/>
    <x v="0"/>
    <x v="3"/>
    <x v="0"/>
    <x v="0"/>
  </r>
  <r>
    <n v="366811"/>
    <s v="DIRECCIONAL TRAS DER"/>
    <x v="5"/>
    <x v="5"/>
    <d v="2018-02-15T00:00:00"/>
    <n v="91"/>
    <n v="89"/>
    <n v="2"/>
    <n v="0.97802197802197799"/>
    <x v="2"/>
    <x v="10"/>
    <x v="0"/>
    <x v="0"/>
  </r>
  <r>
    <n v="348303"/>
    <s v="CABLE DE ASIENTO"/>
    <x v="1"/>
    <x v="1"/>
    <d v="2019-04-13T00:00:00"/>
    <n v="90"/>
    <n v="83"/>
    <n v="7"/>
    <n v="0.92222222222222228"/>
    <x v="2"/>
    <x v="9"/>
    <x v="6"/>
    <x v="1"/>
  </r>
  <r>
    <n v="347699"/>
    <s v="EMPAQUETADURA FILTRO DE ACEITE"/>
    <x v="6"/>
    <x v="6"/>
    <d v="2019-03-14T00:00:00"/>
    <n v="146"/>
    <n v="159"/>
    <n v="-13"/>
    <n v="0.91095890410958902"/>
    <x v="0"/>
    <x v="0"/>
    <x v="5"/>
    <x v="1"/>
  </r>
  <r>
    <n v="348147"/>
    <s v="MANGUERAS DE FRENO DELANTERO"/>
    <x v="6"/>
    <x v="6"/>
    <d v="2018-07-22T00:00:00"/>
    <n v="41"/>
    <n v="42"/>
    <n v="-1"/>
    <n v="0.97560975609756095"/>
    <x v="0"/>
    <x v="5"/>
    <x v="1"/>
    <x v="0"/>
  </r>
  <r>
    <n v="347878"/>
    <s v="ARNES PRINCIPAL"/>
    <x v="7"/>
    <x v="7"/>
    <d v="2018-11-21T00:00:00"/>
    <n v="83"/>
    <n v="78"/>
    <n v="5"/>
    <n v="0.93975903614457834"/>
    <x v="2"/>
    <x v="1"/>
    <x v="9"/>
    <x v="0"/>
  </r>
  <r>
    <n v="347744"/>
    <s v="ENGRANAJE PRINCIPAL DE TERCERA"/>
    <x v="9"/>
    <x v="9"/>
    <d v="2019-01-24T00:00:00"/>
    <n v="66"/>
    <n v="66"/>
    <n v="0"/>
    <n v="1"/>
    <x v="1"/>
    <x v="2"/>
    <x v="3"/>
    <x v="1"/>
  </r>
  <r>
    <n v="362790"/>
    <s v="CUBIERTA TRASERA NARANJA"/>
    <x v="0"/>
    <x v="0"/>
    <d v="2019-03-24T00:00:00"/>
    <n v="16"/>
    <n v="18"/>
    <n v="-2"/>
    <n v="0.875"/>
    <x v="0"/>
    <x v="3"/>
    <x v="5"/>
    <x v="1"/>
  </r>
  <r>
    <n v="348494"/>
    <s v="EMPAQUETADURA DE MULTIPLE"/>
    <x v="2"/>
    <x v="2"/>
    <d v="2019-02-11T00:00:00"/>
    <n v="169"/>
    <n v="157"/>
    <n v="12"/>
    <n v="0.92899408284023666"/>
    <x v="2"/>
    <x v="2"/>
    <x v="0"/>
    <x v="1"/>
  </r>
  <r>
    <n v="347846"/>
    <s v="PEDAL DE CAMBIOS"/>
    <x v="8"/>
    <x v="8"/>
    <d v="2019-01-31T00:00:00"/>
    <n v="173"/>
    <n v="205"/>
    <n v="-32"/>
    <n v="0.81502890173410403"/>
    <x v="0"/>
    <x v="4"/>
    <x v="3"/>
    <x v="1"/>
  </r>
  <r>
    <n v="367719"/>
    <s v="CONJUNTO DE CALIPER"/>
    <x v="1"/>
    <x v="1"/>
    <d v="2018-09-23T00:00:00"/>
    <n v="58"/>
    <n v="58"/>
    <n v="0"/>
    <n v="1"/>
    <x v="1"/>
    <x v="12"/>
    <x v="11"/>
    <x v="0"/>
  </r>
  <r>
    <n v="348838"/>
    <s v="CUBIERTA FRONTAL SUP NE/PL"/>
    <x v="7"/>
    <x v="7"/>
    <d v="2018-02-07T00:00:00"/>
    <n v="188"/>
    <n v="188"/>
    <n v="0"/>
    <n v="1"/>
    <x v="1"/>
    <x v="3"/>
    <x v="0"/>
    <x v="0"/>
  </r>
  <r>
    <n v="362720"/>
    <s v="PLACA DE VENTILACION IZQUIERDA"/>
    <x v="6"/>
    <x v="6"/>
    <d v="2019-03-03T00:00:00"/>
    <n v="98"/>
    <n v="111"/>
    <n v="-13"/>
    <n v="0.86734693877551017"/>
    <x v="0"/>
    <x v="3"/>
    <x v="5"/>
    <x v="1"/>
  </r>
  <r>
    <n v="348550"/>
    <s v="BUJE GOMA, SOPORTE MOTOR TRAS."/>
    <x v="6"/>
    <x v="6"/>
    <d v="2018-10-02T00:00:00"/>
    <n v="37"/>
    <n v="40"/>
    <n v="-3"/>
    <n v="0.91891891891891886"/>
    <x v="0"/>
    <x v="5"/>
    <x v="8"/>
    <x v="0"/>
  </r>
  <r>
    <n v="348018"/>
    <s v="ARO RUEDA DELANTERA COMPLETO"/>
    <x v="8"/>
    <x v="8"/>
    <d v="2018-02-28T00:00:00"/>
    <n v="184"/>
    <n v="213"/>
    <n v="-29"/>
    <n v="0.84239130434782605"/>
    <x v="0"/>
    <x v="8"/>
    <x v="0"/>
    <x v="0"/>
  </r>
  <r>
    <n v="348451"/>
    <s v="EJE DEL PARADOR CENTRAL"/>
    <x v="9"/>
    <x v="9"/>
    <d v="2018-06-21T00:00:00"/>
    <n v="120"/>
    <n v="120"/>
    <n v="0"/>
    <n v="1"/>
    <x v="1"/>
    <x v="10"/>
    <x v="4"/>
    <x v="0"/>
  </r>
  <r>
    <n v="353723"/>
    <s v="ASIENTO DOBLE/PLATA/."/>
    <x v="0"/>
    <x v="0"/>
    <d v="2018-07-11T00:00:00"/>
    <n v="36"/>
    <n v="38"/>
    <n v="-2"/>
    <n v="0.94444444444444442"/>
    <x v="0"/>
    <x v="10"/>
    <x v="1"/>
    <x v="0"/>
  </r>
  <r>
    <n v="348540"/>
    <s v="PLACA DE RETORNO DE ARRANQUE"/>
    <x v="3"/>
    <x v="3"/>
    <d v="2019-01-25T00:00:00"/>
    <n v="63"/>
    <n v="63"/>
    <n v="0"/>
    <n v="1"/>
    <x v="1"/>
    <x v="10"/>
    <x v="3"/>
    <x v="1"/>
  </r>
  <r>
    <n v="347820"/>
    <s v="MULTIPLE"/>
    <x v="1"/>
    <x v="1"/>
    <d v="2018-06-25T00:00:00"/>
    <n v="160"/>
    <n v="160"/>
    <n v="0"/>
    <n v="1"/>
    <x v="1"/>
    <x v="2"/>
    <x v="4"/>
    <x v="0"/>
  </r>
  <r>
    <n v="348306"/>
    <s v="RESORTE DE CHICOTE DE FRENO"/>
    <x v="6"/>
    <x v="6"/>
    <d v="2018-07-27T00:00:00"/>
    <n v="137"/>
    <n v="137"/>
    <n v="0"/>
    <n v="1"/>
    <x v="1"/>
    <x v="9"/>
    <x v="1"/>
    <x v="0"/>
  </r>
  <r>
    <n v="347695"/>
    <s v="MEDIDOR DE ACEITE"/>
    <x v="7"/>
    <x v="7"/>
    <d v="2018-07-14T00:00:00"/>
    <n v="179"/>
    <n v="179"/>
    <n v="0"/>
    <n v="1"/>
    <x v="1"/>
    <x v="2"/>
    <x v="1"/>
    <x v="0"/>
  </r>
  <r>
    <n v="348298"/>
    <s v="CABLE DE ACELERADOR"/>
    <x v="9"/>
    <x v="9"/>
    <d v="2018-06-23T00:00:00"/>
    <n v="21"/>
    <n v="23"/>
    <n v="-2"/>
    <n v="0.90476190476190477"/>
    <x v="0"/>
    <x v="9"/>
    <x v="4"/>
    <x v="0"/>
  </r>
  <r>
    <n v="347731"/>
    <s v="CAMARA SEPARADORA DE EMBRAGUE"/>
    <x v="9"/>
    <x v="9"/>
    <d v="2019-04-21T00:00:00"/>
    <n v="120"/>
    <n v="141"/>
    <n v="-21"/>
    <n v="0.82499999999999996"/>
    <x v="0"/>
    <x v="2"/>
    <x v="6"/>
    <x v="1"/>
  </r>
  <r>
    <n v="348615"/>
    <s v="COMPONENTE MOBIL DEL DISCO DE"/>
    <x v="1"/>
    <x v="1"/>
    <d v="2018-05-15T00:00:00"/>
    <n v="32"/>
    <n v="35"/>
    <n v="-3"/>
    <n v="0.90625"/>
    <x v="0"/>
    <x v="1"/>
    <x v="2"/>
    <x v="0"/>
  </r>
  <r>
    <n v="362717"/>
    <s v="CUBIERTA DECORATIVA DELANTERA"/>
    <x v="4"/>
    <x v="4"/>
    <d v="2018-05-02T00:00:00"/>
    <n v="182"/>
    <n v="182"/>
    <n v="0"/>
    <n v="1"/>
    <x v="1"/>
    <x v="3"/>
    <x v="2"/>
    <x v="0"/>
  </r>
  <r>
    <n v="347994"/>
    <s v="BOTON INTERRUPTOR FARO/LUCES"/>
    <x v="0"/>
    <x v="0"/>
    <d v="2018-04-21T00:00:00"/>
    <n v="113"/>
    <n v="113"/>
    <n v="0"/>
    <n v="1"/>
    <x v="1"/>
    <x v="9"/>
    <x v="6"/>
    <x v="0"/>
  </r>
  <r>
    <n v="368038"/>
    <s v="UNIDAD CDI"/>
    <x v="5"/>
    <x v="5"/>
    <d v="2018-10-11T00:00:00"/>
    <n v="164"/>
    <n v="196"/>
    <n v="-32"/>
    <n v="0.80487804878048785"/>
    <x v="0"/>
    <x v="1"/>
    <x v="8"/>
    <x v="0"/>
  </r>
  <r>
    <n v="348175"/>
    <s v="AMORTIGUADOR DELANTERO IZQ"/>
    <x v="3"/>
    <x v="3"/>
    <d v="2018-04-29T00:00:00"/>
    <n v="104"/>
    <n v="104"/>
    <n v="0"/>
    <n v="1"/>
    <x v="1"/>
    <x v="7"/>
    <x v="6"/>
    <x v="0"/>
  </r>
  <r>
    <n v="348377"/>
    <s v="TAPABARRO DEL. PIEZA TRASERA"/>
    <x v="0"/>
    <x v="0"/>
    <d v="2018-10-06T00:00:00"/>
    <n v="188"/>
    <n v="206"/>
    <n v="-18"/>
    <n v="0.9042553191489362"/>
    <x v="0"/>
    <x v="3"/>
    <x v="8"/>
    <x v="0"/>
  </r>
  <r>
    <n v="348616"/>
    <s v="BANDA DE EMBRAGUE"/>
    <x v="9"/>
    <x v="9"/>
    <d v="2018-12-14T00:00:00"/>
    <n v="182"/>
    <n v="203"/>
    <n v="-21"/>
    <n v="0.88461538461538458"/>
    <x v="0"/>
    <x v="5"/>
    <x v="7"/>
    <x v="0"/>
  </r>
  <r>
    <n v="347615"/>
    <s v="CUBIERTA IZQ DE CABEZA CILINDR"/>
    <x v="7"/>
    <x v="7"/>
    <d v="2018-02-05T00:00:00"/>
    <n v="72"/>
    <n v="72"/>
    <n v="0"/>
    <n v="1"/>
    <x v="1"/>
    <x v="2"/>
    <x v="0"/>
    <x v="0"/>
  </r>
  <r>
    <n v="348863"/>
    <s v="ESPEJO RETROVISOR DER"/>
    <x v="8"/>
    <x v="8"/>
    <d v="2018-06-27T00:00:00"/>
    <n v="130"/>
    <n v="154"/>
    <n v="-24"/>
    <n v="0.81538461538461537"/>
    <x v="0"/>
    <x v="3"/>
    <x v="4"/>
    <x v="0"/>
  </r>
  <r>
    <n v="353551"/>
    <s v="RETEN DE RESORTE DE VAL SUP"/>
    <x v="3"/>
    <x v="3"/>
    <d v="2018-05-08T00:00:00"/>
    <n v="67"/>
    <n v="79"/>
    <n v="-12"/>
    <n v="0.82089552238805974"/>
    <x v="0"/>
    <x v="2"/>
    <x v="2"/>
    <x v="0"/>
  </r>
  <r>
    <n v="348519"/>
    <s v="CUBIERTA DE CABEZA DE CILINDRO"/>
    <x v="8"/>
    <x v="8"/>
    <d v="2019-03-11T00:00:00"/>
    <n v="187"/>
    <n v="187"/>
    <n v="0"/>
    <n v="1"/>
    <x v="1"/>
    <x v="2"/>
    <x v="5"/>
    <x v="1"/>
  </r>
  <r>
    <n v="348202"/>
    <s v="BRAZO HORQUILLA DERECHA"/>
    <x v="3"/>
    <x v="3"/>
    <d v="2018-11-12T00:00:00"/>
    <n v="160"/>
    <n v="164"/>
    <n v="-4"/>
    <n v="0.97499999999999998"/>
    <x v="0"/>
    <x v="7"/>
    <x v="9"/>
    <x v="0"/>
  </r>
  <r>
    <n v="367834"/>
    <s v="CUBIERTA DERECHA"/>
    <x v="0"/>
    <x v="0"/>
    <d v="2018-07-11T00:00:00"/>
    <n v="193"/>
    <n v="225"/>
    <n v="-32"/>
    <n v="0.83419689119170981"/>
    <x v="0"/>
    <x v="3"/>
    <x v="1"/>
    <x v="0"/>
  </r>
  <r>
    <n v="347866"/>
    <s v="BATERIA CITY"/>
    <x v="0"/>
    <x v="0"/>
    <d v="2019-02-26T00:00:00"/>
    <n v="166"/>
    <n v="162"/>
    <n v="4"/>
    <n v="0.97590361445783136"/>
    <x v="2"/>
    <x v="11"/>
    <x v="0"/>
    <x v="1"/>
  </r>
  <r>
    <n v="348568"/>
    <s v="TAMBOR DE EMBRAGUE"/>
    <x v="9"/>
    <x v="9"/>
    <d v="2018-11-10T00:00:00"/>
    <n v="56"/>
    <n v="56"/>
    <n v="0"/>
    <n v="1"/>
    <x v="1"/>
    <x v="12"/>
    <x v="9"/>
    <x v="0"/>
  </r>
  <r>
    <n v="348538"/>
    <s v="CUÑA 25*14*4"/>
    <x v="2"/>
    <x v="2"/>
    <d v="2018-03-01T00:00:00"/>
    <n v="174"/>
    <n v="174"/>
    <n v="0"/>
    <n v="1"/>
    <x v="1"/>
    <x v="2"/>
    <x v="5"/>
    <x v="0"/>
  </r>
  <r>
    <n v="362797"/>
    <s v="CUBIERTA MANDO FRONTAL NARA"/>
    <x v="0"/>
    <x v="0"/>
    <d v="2018-05-04T00:00:00"/>
    <n v="179"/>
    <n v="179"/>
    <n v="0"/>
    <n v="1"/>
    <x v="1"/>
    <x v="3"/>
    <x v="2"/>
    <x v="0"/>
  </r>
  <r>
    <n v="348775"/>
    <s v="CUBIERTA MANDO FRONTAL NEGRO"/>
    <x v="4"/>
    <x v="4"/>
    <d v="2018-12-22T00:00:00"/>
    <n v="15"/>
    <n v="17"/>
    <n v="-2"/>
    <n v="0.8666666666666667"/>
    <x v="0"/>
    <x v="3"/>
    <x v="7"/>
    <x v="0"/>
  </r>
  <r>
    <n v="348404"/>
    <s v="RECIPIENTE DE CAJUELA (NEGRO)"/>
    <x v="8"/>
    <x v="8"/>
    <d v="2018-12-02T00:00:00"/>
    <n v="33"/>
    <n v="38"/>
    <n v="-5"/>
    <n v="0.84848484848484851"/>
    <x v="0"/>
    <x v="3"/>
    <x v="7"/>
    <x v="0"/>
  </r>
  <r>
    <n v="348778"/>
    <s v="TAPABARRO DEL GRIS"/>
    <x v="4"/>
    <x v="4"/>
    <d v="2018-08-07T00:00:00"/>
    <n v="119"/>
    <n v="138"/>
    <n v="-19"/>
    <n v="0.84033613445378152"/>
    <x v="0"/>
    <x v="3"/>
    <x v="10"/>
    <x v="0"/>
  </r>
  <r>
    <n v="347742"/>
    <s v="ENGRANAJE PRINCIPAL DE SEGUNDA"/>
    <x v="0"/>
    <x v="0"/>
    <d v="2018-06-25T00:00:00"/>
    <n v="1"/>
    <n v="1"/>
    <n v="0"/>
    <n v="1"/>
    <x v="1"/>
    <x v="2"/>
    <x v="4"/>
    <x v="0"/>
  </r>
  <r>
    <n v="348639"/>
    <s v="COMPONENTE DE CARTER DERECHO"/>
    <x v="8"/>
    <x v="8"/>
    <d v="2018-01-08T00:00:00"/>
    <n v="4"/>
    <n v="4"/>
    <n v="0"/>
    <n v="1"/>
    <x v="1"/>
    <x v="10"/>
    <x v="3"/>
    <x v="0"/>
  </r>
  <r>
    <n v="348341"/>
    <s v="CABLE DE VELOCIMETRO"/>
    <x v="7"/>
    <x v="7"/>
    <d v="2018-01-11T00:00:00"/>
    <n v="89"/>
    <n v="89"/>
    <n v="0"/>
    <n v="1"/>
    <x v="1"/>
    <x v="9"/>
    <x v="3"/>
    <x v="0"/>
  </r>
  <r>
    <n v="348047"/>
    <s v="CAMARA DE AIRE RUEDA DEL R17"/>
    <x v="7"/>
    <x v="7"/>
    <d v="2019-01-17T00:00:00"/>
    <n v="173"/>
    <n v="193"/>
    <n v="-20"/>
    <n v="0.88439306358381509"/>
    <x v="0"/>
    <x v="5"/>
    <x v="3"/>
    <x v="1"/>
  </r>
  <r>
    <n v="362709"/>
    <s v="CUBIERTA LATERAL IZQ ROJA"/>
    <x v="3"/>
    <x v="3"/>
    <d v="2018-06-09T00:00:00"/>
    <n v="56"/>
    <n v="50"/>
    <n v="6"/>
    <n v="0.8928571428571429"/>
    <x v="2"/>
    <x v="3"/>
    <x v="4"/>
    <x v="0"/>
  </r>
  <r>
    <n v="348226"/>
    <s v="GOMA POSAPIE TRASERO"/>
    <x v="4"/>
    <x v="4"/>
    <d v="2019-02-21T00:00:00"/>
    <n v="138"/>
    <n v="149"/>
    <n v="-11"/>
    <n v="0.92028985507246375"/>
    <x v="0"/>
    <x v="5"/>
    <x v="0"/>
    <x v="1"/>
  </r>
  <r>
    <n v="348878"/>
    <s v="CUBIERTA TRASERA DER NEGRO"/>
    <x v="8"/>
    <x v="8"/>
    <d v="2018-07-12T00:00:00"/>
    <n v="30"/>
    <n v="36"/>
    <n v="-6"/>
    <n v="0.8"/>
    <x v="0"/>
    <x v="3"/>
    <x v="1"/>
    <x v="0"/>
  </r>
  <r>
    <n v="347604"/>
    <s v="EMPAQUETADURA DE CILINDRO"/>
    <x v="9"/>
    <x v="9"/>
    <d v="2018-08-12T00:00:00"/>
    <n v="77"/>
    <n v="91"/>
    <n v="-14"/>
    <n v="0.81818181818181812"/>
    <x v="0"/>
    <x v="2"/>
    <x v="10"/>
    <x v="0"/>
  </r>
  <r>
    <n v="367707"/>
    <s v="PEDAL DE FRENO"/>
    <x v="1"/>
    <x v="1"/>
    <d v="2018-04-11T00:00:00"/>
    <n v="68"/>
    <n v="73"/>
    <n v="-5"/>
    <n v="0.92647058823529416"/>
    <x v="0"/>
    <x v="4"/>
    <x v="6"/>
    <x v="0"/>
  </r>
  <r>
    <n v="348607"/>
    <s v="MOTOR DE ARRANQUE COMPLETO"/>
    <x v="0"/>
    <x v="0"/>
    <d v="2019-01-07T00:00:00"/>
    <n v="195"/>
    <n v="206"/>
    <n v="-11"/>
    <n v="0.94358974358974357"/>
    <x v="0"/>
    <x v="1"/>
    <x v="3"/>
    <x v="1"/>
  </r>
  <r>
    <n v="362704"/>
    <s v="EJE RUEDA DELANTERA 12M*242"/>
    <x v="0"/>
    <x v="0"/>
    <d v="2019-05-29T00:00:00"/>
    <n v="35"/>
    <n v="35"/>
    <n v="0"/>
    <n v="1"/>
    <x v="1"/>
    <x v="8"/>
    <x v="2"/>
    <x v="1"/>
  </r>
  <r>
    <n v="362800"/>
    <s v="CUBIERTA FRONT SUP AMARILLA"/>
    <x v="8"/>
    <x v="8"/>
    <d v="2018-12-29T00:00:00"/>
    <n v="94"/>
    <n v="101"/>
    <n v="-7"/>
    <n v="0.92553191489361697"/>
    <x v="0"/>
    <x v="3"/>
    <x v="7"/>
    <x v="0"/>
  </r>
  <r>
    <n v="367978"/>
    <s v="TANQUE COMBUSTIBLE GRIS"/>
    <x v="1"/>
    <x v="1"/>
    <d v="2019-01-16T00:00:00"/>
    <n v="175"/>
    <n v="175"/>
    <n v="0"/>
    <n v="1"/>
    <x v="1"/>
    <x v="3"/>
    <x v="3"/>
    <x v="1"/>
  </r>
  <r>
    <n v="347745"/>
    <s v="ENGRANAJE PRINCIPAL DE TERCERA"/>
    <x v="0"/>
    <x v="0"/>
    <d v="2018-10-17T00:00:00"/>
    <n v="180"/>
    <n v="180"/>
    <n v="0"/>
    <n v="1"/>
    <x v="1"/>
    <x v="2"/>
    <x v="8"/>
    <x v="0"/>
  </r>
  <r>
    <n v="347879"/>
    <s v="ARNES DE CABLES"/>
    <x v="5"/>
    <x v="5"/>
    <d v="2018-04-11T00:00:00"/>
    <n v="19"/>
    <n v="19"/>
    <n v="0"/>
    <n v="1"/>
    <x v="1"/>
    <x v="1"/>
    <x v="6"/>
    <x v="0"/>
  </r>
  <r>
    <n v="368070"/>
    <s v="CALAVERA TRASERA"/>
    <x v="7"/>
    <x v="7"/>
    <d v="2018-02-07T00:00:00"/>
    <n v="8"/>
    <n v="8"/>
    <n v="0"/>
    <n v="1"/>
    <x v="1"/>
    <x v="6"/>
    <x v="0"/>
    <x v="0"/>
  </r>
  <r>
    <n v="348224"/>
    <s v="RESTRICCION DE MOVIMIENTO DE H"/>
    <x v="5"/>
    <x v="5"/>
    <d v="2019-02-10T00:00:00"/>
    <n v="54"/>
    <n v="51"/>
    <n v="3"/>
    <n v="0.94444444444444442"/>
    <x v="2"/>
    <x v="5"/>
    <x v="0"/>
    <x v="1"/>
  </r>
  <r>
    <n v="366754"/>
    <s v="JUEGO DE ANILLOS"/>
    <x v="6"/>
    <x v="6"/>
    <d v="2018-02-10T00:00:00"/>
    <n v="141"/>
    <n v="141"/>
    <n v="0"/>
    <n v="1"/>
    <x v="1"/>
    <x v="2"/>
    <x v="0"/>
    <x v="0"/>
  </r>
  <r>
    <n v="362796"/>
    <s v="CUBIERTA MANDO FRONTAL AMAR"/>
    <x v="1"/>
    <x v="1"/>
    <d v="2018-07-28T00:00:00"/>
    <n v="29"/>
    <n v="34"/>
    <n v="-5"/>
    <n v="0.82758620689655171"/>
    <x v="0"/>
    <x v="3"/>
    <x v="1"/>
    <x v="0"/>
  </r>
  <r>
    <n v="347658"/>
    <s v="PALANCA IMPULSORA DE BALANCIN"/>
    <x v="6"/>
    <x v="6"/>
    <d v="2018-04-28T00:00:00"/>
    <n v="130"/>
    <n v="137"/>
    <n v="-7"/>
    <n v="0.94615384615384612"/>
    <x v="0"/>
    <x v="2"/>
    <x v="6"/>
    <x v="0"/>
  </r>
  <r>
    <n v="347584"/>
    <s v="EMPAQUETADURA CUBIERTA IZQ"/>
    <x v="7"/>
    <x v="7"/>
    <d v="2018-08-17T00:00:00"/>
    <n v="90"/>
    <n v="95"/>
    <n v="-5"/>
    <n v="0.94444444444444442"/>
    <x v="0"/>
    <x v="2"/>
    <x v="10"/>
    <x v="0"/>
  </r>
  <r>
    <n v="368042"/>
    <s v="ARNES DE CABLES"/>
    <x v="7"/>
    <x v="7"/>
    <d v="2018-07-19T00:00:00"/>
    <n v="93"/>
    <n v="83"/>
    <n v="10"/>
    <n v="0.89247311827956988"/>
    <x v="2"/>
    <x v="1"/>
    <x v="1"/>
    <x v="0"/>
  </r>
  <r>
    <n v="366745"/>
    <s v="GENERADOR"/>
    <x v="6"/>
    <x v="6"/>
    <d v="2018-05-06T00:00:00"/>
    <n v="34"/>
    <n v="34"/>
    <n v="0"/>
    <n v="1"/>
    <x v="1"/>
    <x v="1"/>
    <x v="2"/>
    <x v="0"/>
  </r>
  <r>
    <n v="348637"/>
    <s v="PIN DE PISTON"/>
    <x v="5"/>
    <x v="5"/>
    <d v="2018-01-23T00:00:00"/>
    <n v="102"/>
    <n v="107"/>
    <n v="-5"/>
    <n v="0.9509803921568627"/>
    <x v="0"/>
    <x v="2"/>
    <x v="3"/>
    <x v="0"/>
  </r>
  <r>
    <n v="348882"/>
    <s v="RETROVISOR IZQUIER/PLATA/."/>
    <x v="3"/>
    <x v="3"/>
    <d v="2018-03-24T00:00:00"/>
    <n v="9"/>
    <n v="10"/>
    <n v="-1"/>
    <n v="0.88888888888888884"/>
    <x v="0"/>
    <x v="3"/>
    <x v="5"/>
    <x v="0"/>
  </r>
  <r>
    <n v="348162"/>
    <s v="CHASIS"/>
    <x v="9"/>
    <x v="9"/>
    <d v="2018-01-11T00:00:00"/>
    <n v="180"/>
    <n v="169"/>
    <n v="11"/>
    <n v="0.93888888888888888"/>
    <x v="2"/>
    <x v="10"/>
    <x v="3"/>
    <x v="0"/>
  </r>
  <r>
    <n v="368038"/>
    <s v="UNIDAD CDI"/>
    <x v="0"/>
    <x v="0"/>
    <d v="2018-07-06T00:00:00"/>
    <n v="136"/>
    <n v="160"/>
    <n v="-24"/>
    <n v="0.82352941176470584"/>
    <x v="0"/>
    <x v="1"/>
    <x v="1"/>
    <x v="0"/>
  </r>
  <r>
    <n v="348049"/>
    <s v="ARO RUEDA TRASERA COMPLETO"/>
    <x v="1"/>
    <x v="1"/>
    <d v="2019-03-14T00:00:00"/>
    <n v="142"/>
    <n v="147"/>
    <n v="-5"/>
    <n v="0.96478873239436624"/>
    <x v="0"/>
    <x v="8"/>
    <x v="5"/>
    <x v="1"/>
  </r>
  <r>
    <n v="362661"/>
    <s v="TAPABARRO DEL ROJA"/>
    <x v="3"/>
    <x v="3"/>
    <d v="2019-02-16T00:00:00"/>
    <n v="149"/>
    <n v="149"/>
    <n v="0"/>
    <n v="1"/>
    <x v="1"/>
    <x v="3"/>
    <x v="0"/>
    <x v="1"/>
  </r>
  <r>
    <n v="348498"/>
    <s v="O-RING,27*2.0"/>
    <x v="8"/>
    <x v="8"/>
    <d v="2018-07-11T00:00:00"/>
    <n v="178"/>
    <n v="178"/>
    <n v="0"/>
    <n v="1"/>
    <x v="1"/>
    <x v="5"/>
    <x v="1"/>
    <x v="0"/>
  </r>
  <r>
    <n v="362724"/>
    <s v="CUBIERTA DE COLA DER AZUL"/>
    <x v="2"/>
    <x v="2"/>
    <d v="2018-05-06T00:00:00"/>
    <n v="103"/>
    <n v="108"/>
    <n v="-5"/>
    <n v="0.95145631067961167"/>
    <x v="0"/>
    <x v="3"/>
    <x v="2"/>
    <x v="0"/>
  </r>
  <r>
    <n v="347830"/>
    <s v="ELEMENTO DEL FILTRO DE AIRE"/>
    <x v="3"/>
    <x v="3"/>
    <d v="2018-12-04T00:00:00"/>
    <n v="113"/>
    <n v="113"/>
    <n v="0"/>
    <n v="1"/>
    <x v="1"/>
    <x v="0"/>
    <x v="7"/>
    <x v="0"/>
  </r>
  <r>
    <n v="347683"/>
    <s v="COMPONENTE INTERNO DE EMBRAGUE"/>
    <x v="0"/>
    <x v="0"/>
    <d v="2018-08-26T00:00:00"/>
    <n v="197"/>
    <n v="197"/>
    <n v="0"/>
    <n v="1"/>
    <x v="1"/>
    <x v="0"/>
    <x v="10"/>
    <x v="0"/>
  </r>
  <r>
    <n v="347797"/>
    <s v="ENGRANE IMPULSOR DE ARRANQUE"/>
    <x v="3"/>
    <x v="3"/>
    <d v="2018-12-11T00:00:00"/>
    <n v="134"/>
    <n v="152"/>
    <n v="-18"/>
    <n v="0.86567164179104483"/>
    <x v="0"/>
    <x v="10"/>
    <x v="7"/>
    <x v="0"/>
  </r>
  <r>
    <n v="348170"/>
    <s v="CERRADURA DEL ASIENTO"/>
    <x v="9"/>
    <x v="9"/>
    <d v="2018-06-10T00:00:00"/>
    <n v="20"/>
    <n v="21"/>
    <n v="-1"/>
    <n v="0.95"/>
    <x v="0"/>
    <x v="10"/>
    <x v="4"/>
    <x v="0"/>
  </r>
  <r>
    <n v="348242"/>
    <s v="POSAPIES DE GOMA"/>
    <x v="6"/>
    <x v="6"/>
    <d v="2019-05-28T00:00:00"/>
    <n v="8"/>
    <n v="8"/>
    <n v="0"/>
    <n v="1"/>
    <x v="1"/>
    <x v="5"/>
    <x v="2"/>
    <x v="1"/>
  </r>
  <r>
    <n v="348383"/>
    <s v="PLACA IZQ FIJACION TAPABARRO"/>
    <x v="1"/>
    <x v="1"/>
    <d v="2019-02-03T00:00:00"/>
    <n v="199"/>
    <n v="187"/>
    <n v="12"/>
    <n v="0.93969849246231152"/>
    <x v="2"/>
    <x v="3"/>
    <x v="0"/>
    <x v="1"/>
  </r>
  <r>
    <n v="347946"/>
    <s v="DIRECCIONAL TRASERA"/>
    <x v="6"/>
    <x v="6"/>
    <d v="2018-10-23T00:00:00"/>
    <n v="90"/>
    <n v="90"/>
    <n v="0"/>
    <n v="1"/>
    <x v="1"/>
    <x v="6"/>
    <x v="8"/>
    <x v="0"/>
  </r>
  <r>
    <n v="348345"/>
    <s v="ASIENTO DOBLE"/>
    <x v="6"/>
    <x v="6"/>
    <d v="2019-01-23T00:00:00"/>
    <n v="135"/>
    <n v="135"/>
    <n v="0"/>
    <n v="1"/>
    <x v="1"/>
    <x v="10"/>
    <x v="3"/>
    <x v="1"/>
  </r>
  <r>
    <n v="348468"/>
    <s v="RODAJE BOLA RADIAL,6301"/>
    <x v="2"/>
    <x v="2"/>
    <d v="2018-01-10T00:00:00"/>
    <n v="95"/>
    <n v="95"/>
    <n v="0"/>
    <n v="1"/>
    <x v="1"/>
    <x v="8"/>
    <x v="3"/>
    <x v="0"/>
  </r>
  <r>
    <n v="347739"/>
    <s v="EJE PRIMARIO DE TRANSMISION"/>
    <x v="0"/>
    <x v="0"/>
    <d v="2018-02-12T00:00:00"/>
    <n v="191"/>
    <n v="213"/>
    <n v="-22"/>
    <n v="0.88481675392670156"/>
    <x v="0"/>
    <x v="2"/>
    <x v="0"/>
    <x v="0"/>
  </r>
  <r>
    <n v="348425"/>
    <s v="BASE POSAPIES DERECHO"/>
    <x v="9"/>
    <x v="9"/>
    <d v="2018-09-10T00:00:00"/>
    <n v="67"/>
    <n v="61"/>
    <n v="6"/>
    <n v="0.91044776119402981"/>
    <x v="2"/>
    <x v="4"/>
    <x v="11"/>
    <x v="0"/>
  </r>
  <r>
    <n v="369672"/>
    <s v="CUBIERTAS DE TANQUE IZQU AZUL"/>
    <x v="4"/>
    <x v="4"/>
    <d v="2018-11-24T00:00:00"/>
    <n v="95"/>
    <n v="95"/>
    <n v="0"/>
    <n v="1"/>
    <x v="1"/>
    <x v="3"/>
    <x v="9"/>
    <x v="0"/>
  </r>
  <r>
    <n v="348591"/>
    <s v="RODAJE BOLA RADIAL,6203"/>
    <x v="2"/>
    <x v="2"/>
    <d v="2019-03-25T00:00:00"/>
    <n v="177"/>
    <n v="166"/>
    <n v="11"/>
    <n v="0.93785310734463279"/>
    <x v="2"/>
    <x v="2"/>
    <x v="5"/>
    <x v="1"/>
  </r>
  <r>
    <n v="347997"/>
    <s v="SUJETADOR DE PUÑO ACELERADOR"/>
    <x v="8"/>
    <x v="8"/>
    <d v="2018-08-23T00:00:00"/>
    <n v="84"/>
    <n v="98"/>
    <n v="-14"/>
    <n v="0.83333333333333337"/>
    <x v="0"/>
    <x v="9"/>
    <x v="10"/>
    <x v="0"/>
  </r>
  <r>
    <n v="367978"/>
    <s v="TANQUE COMBUSTIBLE GRIS"/>
    <x v="0"/>
    <x v="0"/>
    <d v="2019-04-13T00:00:00"/>
    <n v="87"/>
    <n v="101"/>
    <n v="-14"/>
    <n v="0.83908045977011492"/>
    <x v="0"/>
    <x v="3"/>
    <x v="6"/>
    <x v="1"/>
  </r>
  <r>
    <n v="348216"/>
    <s v="GUARDA CADENA SUPERIOR"/>
    <x v="5"/>
    <x v="5"/>
    <d v="2018-08-15T00:00:00"/>
    <n v="192"/>
    <n v="178"/>
    <n v="14"/>
    <n v="0.92708333333333337"/>
    <x v="2"/>
    <x v="7"/>
    <x v="10"/>
    <x v="0"/>
  </r>
  <r>
    <n v="366813"/>
    <s v="FOCO FARO"/>
    <x v="4"/>
    <x v="4"/>
    <d v="2018-03-06T00:00:00"/>
    <n v="150"/>
    <n v="180"/>
    <n v="-30"/>
    <n v="0.8"/>
    <x v="0"/>
    <x v="6"/>
    <x v="5"/>
    <x v="0"/>
  </r>
  <r>
    <n v="348818"/>
    <s v="TAPABARRO DEL BLANCO"/>
    <x v="0"/>
    <x v="0"/>
    <d v="2018-07-20T00:00:00"/>
    <n v="82"/>
    <n v="82"/>
    <n v="0"/>
    <n v="1"/>
    <x v="1"/>
    <x v="3"/>
    <x v="1"/>
    <x v="0"/>
  </r>
  <r>
    <n v="348442"/>
    <s v="EJE DE LA RUEDA DELANTERA"/>
    <x v="2"/>
    <x v="2"/>
    <d v="2019-03-20T00:00:00"/>
    <n v="144"/>
    <n v="144"/>
    <n v="0"/>
    <n v="1"/>
    <x v="1"/>
    <x v="8"/>
    <x v="5"/>
    <x v="1"/>
  </r>
  <r>
    <n v="348438"/>
    <s v="CAJA UTILITARIA"/>
    <x v="2"/>
    <x v="2"/>
    <d v="2018-07-18T00:00:00"/>
    <n v="18"/>
    <n v="18"/>
    <n v="0"/>
    <n v="1"/>
    <x v="1"/>
    <x v="3"/>
    <x v="1"/>
    <x v="0"/>
  </r>
  <r>
    <n v="348062"/>
    <s v="RIN RUEDA TRASERA/ROJO/ALUMI"/>
    <x v="3"/>
    <x v="3"/>
    <d v="2018-05-13T00:00:00"/>
    <n v="148"/>
    <n v="174"/>
    <n v="-26"/>
    <n v="0.82432432432432434"/>
    <x v="0"/>
    <x v="8"/>
    <x v="2"/>
    <x v="0"/>
  </r>
  <r>
    <n v="347625"/>
    <s v="EMPAQUETADURA CABEZA CILINDRO"/>
    <x v="1"/>
    <x v="1"/>
    <d v="2018-03-25T00:00:00"/>
    <n v="103"/>
    <n v="103"/>
    <n v="0"/>
    <n v="1"/>
    <x v="1"/>
    <x v="8"/>
    <x v="5"/>
    <x v="0"/>
  </r>
  <r>
    <n v="348634"/>
    <s v="CONJUNTO DE CABEZA DE CILINDRO"/>
    <x v="5"/>
    <x v="5"/>
    <d v="2019-01-20T00:00:00"/>
    <n v="163"/>
    <n v="163"/>
    <n v="0"/>
    <n v="1"/>
    <x v="1"/>
    <x v="2"/>
    <x v="3"/>
    <x v="1"/>
  </r>
  <r>
    <n v="348544"/>
    <s v="TORNILLO TAPON DE DRENADO"/>
    <x v="7"/>
    <x v="7"/>
    <d v="2019-02-03T00:00:00"/>
    <n v="106"/>
    <n v="106"/>
    <n v="0"/>
    <n v="1"/>
    <x v="1"/>
    <x v="10"/>
    <x v="0"/>
    <x v="1"/>
  </r>
  <r>
    <n v="347918"/>
    <s v="FARO TRASERO"/>
    <x v="9"/>
    <x v="9"/>
    <d v="2018-12-11T00:00:00"/>
    <n v="122"/>
    <n v="122"/>
    <n v="0"/>
    <n v="1"/>
    <x v="1"/>
    <x v="6"/>
    <x v="7"/>
    <x v="0"/>
  </r>
  <r>
    <n v="348086"/>
    <s v="CATALINA"/>
    <x v="5"/>
    <x v="5"/>
    <d v="2019-04-04T00:00:00"/>
    <n v="92"/>
    <n v="92"/>
    <n v="0"/>
    <n v="1"/>
    <x v="1"/>
    <x v="8"/>
    <x v="6"/>
    <x v="1"/>
  </r>
  <r>
    <n v="347592"/>
    <s v="CUB. DECORATIVA DER DE CARTER"/>
    <x v="3"/>
    <x v="3"/>
    <d v="2018-02-08T00:00:00"/>
    <n v="39"/>
    <n v="35"/>
    <n v="4"/>
    <n v="0.89743589743589747"/>
    <x v="2"/>
    <x v="2"/>
    <x v="0"/>
    <x v="0"/>
  </r>
  <r>
    <n v="347856"/>
    <s v="CADENA DE TRACCION (428*100)"/>
    <x v="7"/>
    <x v="7"/>
    <d v="2019-04-27T00:00:00"/>
    <n v="36"/>
    <n v="42"/>
    <n v="-6"/>
    <n v="0.83333333333333337"/>
    <x v="0"/>
    <x v="8"/>
    <x v="6"/>
    <x v="1"/>
  </r>
  <r>
    <n v="368073"/>
    <s v="DIRECC. DEL. IZQ. MOD.ANTERIOR"/>
    <x v="4"/>
    <x v="4"/>
    <d v="2018-07-11T00:00:00"/>
    <n v="124"/>
    <n v="111"/>
    <n v="13"/>
    <n v="0.89516129032258063"/>
    <x v="2"/>
    <x v="6"/>
    <x v="1"/>
    <x v="0"/>
  </r>
  <r>
    <n v="348798"/>
    <s v="RIN RUEDA TRASERA/PLATA/RAYO"/>
    <x v="5"/>
    <x v="5"/>
    <d v="2018-11-03T00:00:00"/>
    <n v="180"/>
    <n v="162"/>
    <n v="18"/>
    <n v="0.9"/>
    <x v="2"/>
    <x v="8"/>
    <x v="9"/>
    <x v="0"/>
  </r>
  <r>
    <n v="347629"/>
    <s v="PISTON"/>
    <x v="5"/>
    <x v="5"/>
    <d v="2018-01-29T00:00:00"/>
    <n v="82"/>
    <n v="84"/>
    <n v="-2"/>
    <n v="0.97560975609756095"/>
    <x v="0"/>
    <x v="2"/>
    <x v="3"/>
    <x v="0"/>
  </r>
  <r>
    <n v="348578"/>
    <s v="BASE/TOPE PARADOR PRINCIPAL"/>
    <x v="5"/>
    <x v="5"/>
    <d v="2019-01-08T00:00:00"/>
    <n v="1"/>
    <n v="1"/>
    <n v="0"/>
    <n v="1"/>
    <x v="1"/>
    <x v="10"/>
    <x v="3"/>
    <x v="1"/>
  </r>
  <r>
    <n v="362725"/>
    <s v="CUBIERTA DE COLA DER ROJA"/>
    <x v="8"/>
    <x v="8"/>
    <d v="2018-01-26T00:00:00"/>
    <n v="126"/>
    <n v="123"/>
    <n v="3"/>
    <n v="0.97619047619047616"/>
    <x v="2"/>
    <x v="3"/>
    <x v="3"/>
    <x v="0"/>
  </r>
  <r>
    <n v="347634"/>
    <s v="JUEGO DE ANILLOS DE PISTON"/>
    <x v="5"/>
    <x v="5"/>
    <d v="2018-04-28T00:00:00"/>
    <n v="115"/>
    <n v="115"/>
    <n v="0"/>
    <n v="1"/>
    <x v="1"/>
    <x v="2"/>
    <x v="6"/>
    <x v="0"/>
  </r>
  <r>
    <n v="348415"/>
    <s v="BASE PLATAFORMA POSAPIES"/>
    <x v="8"/>
    <x v="8"/>
    <d v="2019-02-07T00:00:00"/>
    <n v="95"/>
    <n v="108"/>
    <n v="-13"/>
    <n v="0.86315789473684212"/>
    <x v="0"/>
    <x v="3"/>
    <x v="0"/>
    <x v="1"/>
  </r>
  <r>
    <n v="348309"/>
    <s v="TELESCOPIO DE DIRECCION"/>
    <x v="7"/>
    <x v="7"/>
    <d v="2018-09-15T00:00:00"/>
    <n v="132"/>
    <n v="132"/>
    <n v="0"/>
    <n v="1"/>
    <x v="1"/>
    <x v="7"/>
    <x v="11"/>
    <x v="0"/>
  </r>
  <r>
    <n v="347640"/>
    <s v="BIELA"/>
    <x v="3"/>
    <x v="3"/>
    <d v="2019-04-02T00:00:00"/>
    <n v="109"/>
    <n v="102"/>
    <n v="7"/>
    <n v="0.93577981651376141"/>
    <x v="2"/>
    <x v="2"/>
    <x v="6"/>
    <x v="1"/>
  </r>
  <r>
    <n v="348607"/>
    <s v="MOTOR DE ARRANQUE COMPLETO"/>
    <x v="2"/>
    <x v="2"/>
    <d v="2018-08-09T00:00:00"/>
    <n v="62"/>
    <n v="70"/>
    <n v="-8"/>
    <n v="0.87096774193548387"/>
    <x v="0"/>
    <x v="1"/>
    <x v="10"/>
    <x v="0"/>
  </r>
  <r>
    <n v="353552"/>
    <s v="RETEN DE VALVULA"/>
    <x v="5"/>
    <x v="5"/>
    <d v="2018-11-13T00:00:00"/>
    <n v="162"/>
    <n v="179"/>
    <n v="-17"/>
    <n v="0.89506172839506171"/>
    <x v="0"/>
    <x v="2"/>
    <x v="9"/>
    <x v="0"/>
  </r>
  <r>
    <n v="347689"/>
    <s v="FILTRO DE ACEITE"/>
    <x v="8"/>
    <x v="8"/>
    <d v="2018-07-21T00:00:00"/>
    <n v="73"/>
    <n v="73"/>
    <n v="0"/>
    <n v="1"/>
    <x v="1"/>
    <x v="0"/>
    <x v="1"/>
    <x v="0"/>
  </r>
  <r>
    <n v="348383"/>
    <s v="PLACA IZQ FIJACION TAPABARRO"/>
    <x v="8"/>
    <x v="8"/>
    <d v="2018-01-24T00:00:00"/>
    <n v="126"/>
    <n v="126"/>
    <n v="0"/>
    <n v="1"/>
    <x v="1"/>
    <x v="3"/>
    <x v="3"/>
    <x v="0"/>
  </r>
  <r>
    <n v="348480"/>
    <s v="COMPONENTE INTERNO TAPABARRO"/>
    <x v="2"/>
    <x v="2"/>
    <d v="2018-07-31T00:00:00"/>
    <n v="143"/>
    <n v="154"/>
    <n v="-11"/>
    <n v="0.92307692307692313"/>
    <x v="0"/>
    <x v="3"/>
    <x v="1"/>
    <x v="0"/>
  </r>
  <r>
    <n v="348159"/>
    <s v="BASE CUBIERTA DELANTERA"/>
    <x v="7"/>
    <x v="7"/>
    <d v="2018-06-01T00:00:00"/>
    <n v="47"/>
    <n v="47"/>
    <n v="0"/>
    <n v="1"/>
    <x v="1"/>
    <x v="10"/>
    <x v="4"/>
    <x v="0"/>
  </r>
  <r>
    <n v="347874"/>
    <s v="UNIDAD C.D.I"/>
    <x v="2"/>
    <x v="2"/>
    <d v="2018-05-04T00:00:00"/>
    <n v="143"/>
    <n v="168"/>
    <n v="-25"/>
    <n v="0.82517482517482521"/>
    <x v="0"/>
    <x v="1"/>
    <x v="2"/>
    <x v="0"/>
  </r>
  <r>
    <n v="347739"/>
    <s v="EJE PRIMARIO DE TRANSMISION"/>
    <x v="1"/>
    <x v="1"/>
    <d v="2019-05-23T00:00:00"/>
    <n v="153"/>
    <n v="153"/>
    <n v="0"/>
    <n v="1"/>
    <x v="1"/>
    <x v="2"/>
    <x v="2"/>
    <x v="1"/>
  </r>
  <r>
    <n v="347741"/>
    <s v="ENGRANAJE PRINCIPAL DE SEGUNDA"/>
    <x v="3"/>
    <x v="3"/>
    <d v="2019-04-18T00:00:00"/>
    <n v="10"/>
    <n v="9"/>
    <n v="1"/>
    <n v="0.9"/>
    <x v="2"/>
    <x v="2"/>
    <x v="6"/>
    <x v="1"/>
  </r>
  <r>
    <n v="348298"/>
    <s v="CABLE DE ACELERADOR"/>
    <x v="8"/>
    <x v="8"/>
    <d v="2018-06-11T00:00:00"/>
    <n v="26"/>
    <n v="30"/>
    <n v="-4"/>
    <n v="0.84615384615384615"/>
    <x v="0"/>
    <x v="9"/>
    <x v="4"/>
    <x v="0"/>
  </r>
  <r>
    <n v="347784"/>
    <s v="RETEN DEL TAMBOR DE CAMBIOS"/>
    <x v="3"/>
    <x v="3"/>
    <d v="2019-05-16T00:00:00"/>
    <n v="12"/>
    <n v="12"/>
    <n v="0"/>
    <n v="1"/>
    <x v="1"/>
    <x v="10"/>
    <x v="2"/>
    <x v="1"/>
  </r>
  <r>
    <n v="348862"/>
    <s v="CUBIERTA TRASERA PLATA"/>
    <x v="3"/>
    <x v="3"/>
    <d v="2018-06-03T00:00:00"/>
    <n v="159"/>
    <n v="186"/>
    <n v="-27"/>
    <n v="0.83018867924528306"/>
    <x v="0"/>
    <x v="3"/>
    <x v="4"/>
    <x v="0"/>
  </r>
  <r>
    <n v="362703"/>
    <s v="CUBIERTA TRASERA PLATA"/>
    <x v="4"/>
    <x v="4"/>
    <d v="2018-04-22T00:00:00"/>
    <n v="192"/>
    <n v="192"/>
    <n v="0"/>
    <n v="1"/>
    <x v="1"/>
    <x v="3"/>
    <x v="6"/>
    <x v="0"/>
  </r>
  <r>
    <n v="348680"/>
    <s v="O-RING,27.4*2.4"/>
    <x v="4"/>
    <x v="4"/>
    <d v="2019-05-21T00:00:00"/>
    <n v="188"/>
    <n v="186"/>
    <n v="2"/>
    <n v="0.98936170212765961"/>
    <x v="2"/>
    <x v="2"/>
    <x v="2"/>
    <x v="1"/>
  </r>
  <r>
    <n v="348810"/>
    <s v="CUBIERTA TRASERA DER PLATA"/>
    <x v="1"/>
    <x v="1"/>
    <d v="2019-03-17T00:00:00"/>
    <n v="131"/>
    <n v="131"/>
    <n v="0"/>
    <n v="1"/>
    <x v="1"/>
    <x v="3"/>
    <x v="5"/>
    <x v="1"/>
  </r>
  <r>
    <n v="348369"/>
    <s v="LLAVE DE GASOLINA"/>
    <x v="9"/>
    <x v="9"/>
    <d v="2018-05-15T00:00:00"/>
    <n v="181"/>
    <n v="168"/>
    <n v="13"/>
    <n v="0.92817679558011046"/>
    <x v="2"/>
    <x v="0"/>
    <x v="2"/>
    <x v="0"/>
  </r>
  <r>
    <n v="347932"/>
    <s v="DIRECCIONAL IZQUIERDA DELANTER"/>
    <x v="5"/>
    <x v="5"/>
    <d v="2019-04-18T00:00:00"/>
    <n v="14"/>
    <n v="16"/>
    <n v="-2"/>
    <n v="0.85714285714285721"/>
    <x v="0"/>
    <x v="6"/>
    <x v="6"/>
    <x v="1"/>
  </r>
  <r>
    <n v="348016"/>
    <s v="INDICADOR DE CAMBIOS"/>
    <x v="2"/>
    <x v="2"/>
    <d v="2018-03-24T00:00:00"/>
    <n v="56"/>
    <n v="57"/>
    <n v="-1"/>
    <n v="0.9821428571428571"/>
    <x v="0"/>
    <x v="10"/>
    <x v="5"/>
    <x v="0"/>
  </r>
  <r>
    <n v="348633"/>
    <s v="EMPAQUETADURA CABEZA CILINDRO"/>
    <x v="8"/>
    <x v="8"/>
    <d v="2018-08-06T00:00:00"/>
    <n v="18"/>
    <n v="20"/>
    <n v="-2"/>
    <n v="0.88888888888888884"/>
    <x v="0"/>
    <x v="2"/>
    <x v="10"/>
    <x v="0"/>
  </r>
  <r>
    <n v="347741"/>
    <s v="ENGRANAJE PRINCIPAL DE SEGUNDA"/>
    <x v="1"/>
    <x v="1"/>
    <d v="2018-07-26T00:00:00"/>
    <n v="123"/>
    <n v="126"/>
    <n v="-3"/>
    <n v="0.97560975609756095"/>
    <x v="0"/>
    <x v="2"/>
    <x v="1"/>
    <x v="0"/>
  </r>
  <r>
    <n v="348429"/>
    <s v="CAJA UTILITARIA"/>
    <x v="4"/>
    <x v="4"/>
    <d v="2019-04-21T00:00:00"/>
    <n v="67"/>
    <n v="67"/>
    <n v="0"/>
    <n v="1"/>
    <x v="1"/>
    <x v="3"/>
    <x v="6"/>
    <x v="1"/>
  </r>
  <r>
    <n v="348603"/>
    <s v="PLATO EXTERNO EMBRAGUE DE ARRA"/>
    <x v="0"/>
    <x v="0"/>
    <d v="2018-06-05T00:00:00"/>
    <n v="166"/>
    <n v="166"/>
    <n v="0"/>
    <n v="1"/>
    <x v="1"/>
    <x v="10"/>
    <x v="4"/>
    <x v="0"/>
  </r>
  <r>
    <n v="348390"/>
    <s v="MICA REFLECTORA TRASERA"/>
    <x v="1"/>
    <x v="1"/>
    <d v="2019-01-31T00:00:00"/>
    <n v="120"/>
    <n v="120"/>
    <n v="0"/>
    <n v="1"/>
    <x v="1"/>
    <x v="6"/>
    <x v="3"/>
    <x v="1"/>
  </r>
  <r>
    <n v="348301"/>
    <s v="CABLE DE ESTRANGULADOR"/>
    <x v="2"/>
    <x v="2"/>
    <d v="2018-03-13T00:00:00"/>
    <n v="177"/>
    <n v="185"/>
    <n v="-8"/>
    <n v="0.95480225988700562"/>
    <x v="0"/>
    <x v="9"/>
    <x v="5"/>
    <x v="0"/>
  </r>
  <r>
    <n v="347968"/>
    <s v="SENSOR DE COMBUSTIBLE"/>
    <x v="5"/>
    <x v="5"/>
    <d v="2019-02-08T00:00:00"/>
    <n v="113"/>
    <n v="124"/>
    <n v="-11"/>
    <n v="0.90265486725663713"/>
    <x v="0"/>
    <x v="0"/>
    <x v="0"/>
    <x v="1"/>
  </r>
  <r>
    <n v="348115"/>
    <s v="VARILLA DE FRENO TRASERO"/>
    <x v="0"/>
    <x v="0"/>
    <d v="2018-01-10T00:00:00"/>
    <n v="198"/>
    <n v="178"/>
    <n v="20"/>
    <n v="0.89898989898989901"/>
    <x v="2"/>
    <x v="4"/>
    <x v="3"/>
    <x v="0"/>
  </r>
  <r>
    <n v="348495"/>
    <s v="EMPAQUETADURA DE MULTIPLE"/>
    <x v="9"/>
    <x v="9"/>
    <d v="2019-03-30T00:00:00"/>
    <n v="113"/>
    <n v="135"/>
    <n v="-22"/>
    <n v="0.80530973451327437"/>
    <x v="0"/>
    <x v="2"/>
    <x v="5"/>
    <x v="1"/>
  </r>
  <r>
    <n v="347744"/>
    <s v="ENGRANAJE PRINCIPAL DE TERCERA"/>
    <x v="9"/>
    <x v="9"/>
    <d v="2019-01-19T00:00:00"/>
    <n v="171"/>
    <n v="200"/>
    <n v="-29"/>
    <n v="0.83040935672514626"/>
    <x v="0"/>
    <x v="2"/>
    <x v="3"/>
    <x v="1"/>
  </r>
  <r>
    <n v="367798"/>
    <s v="ASIENTO"/>
    <x v="7"/>
    <x v="7"/>
    <d v="2018-11-28T00:00:00"/>
    <n v="83"/>
    <n v="91"/>
    <n v="-8"/>
    <n v="0.90361445783132532"/>
    <x v="0"/>
    <x v="10"/>
    <x v="9"/>
    <x v="0"/>
  </r>
  <r>
    <n v="348403"/>
    <s v="CUBIERTA FRONTAL GUANTERA"/>
    <x v="8"/>
    <x v="8"/>
    <d v="2019-01-21T00:00:00"/>
    <n v="30"/>
    <n v="32"/>
    <n v="-2"/>
    <n v="0.93333333333333335"/>
    <x v="0"/>
    <x v="3"/>
    <x v="3"/>
    <x v="1"/>
  </r>
  <r>
    <n v="348369"/>
    <s v="LLAVE DE GASOLINA"/>
    <x v="0"/>
    <x v="0"/>
    <d v="2018-10-12T00:00:00"/>
    <n v="131"/>
    <n v="129"/>
    <n v="2"/>
    <n v="0.98473282442748089"/>
    <x v="2"/>
    <x v="0"/>
    <x v="8"/>
    <x v="0"/>
  </r>
  <r>
    <n v="348301"/>
    <s v="CABLE DE ESTRANGULADOR"/>
    <x v="2"/>
    <x v="2"/>
    <d v="2019-01-18T00:00:00"/>
    <n v="73"/>
    <n v="81"/>
    <n v="-8"/>
    <n v="0.8904109589041096"/>
    <x v="0"/>
    <x v="9"/>
    <x v="3"/>
    <x v="1"/>
  </r>
  <r>
    <n v="348211"/>
    <s v="PLACA CONECTORA AMORTIGUADOR"/>
    <x v="1"/>
    <x v="1"/>
    <d v="2018-09-23T00:00:00"/>
    <n v="19"/>
    <n v="21"/>
    <n v="-2"/>
    <n v="0.89473684210526316"/>
    <x v="0"/>
    <x v="10"/>
    <x v="11"/>
    <x v="0"/>
  </r>
  <r>
    <n v="348256"/>
    <s v="RESORTE PARADOR CENTRAL"/>
    <x v="3"/>
    <x v="3"/>
    <d v="2018-06-19T00:00:00"/>
    <n v="162"/>
    <n v="163"/>
    <n v="-1"/>
    <n v="0.99382716049382713"/>
    <x v="0"/>
    <x v="4"/>
    <x v="4"/>
    <x v="0"/>
  </r>
  <r>
    <n v="348810"/>
    <s v="CUBIERTA TRASERA DER PLATA"/>
    <x v="2"/>
    <x v="2"/>
    <d v="2018-12-20T00:00:00"/>
    <n v="158"/>
    <n v="143"/>
    <n v="15"/>
    <n v="0.90506329113924044"/>
    <x v="2"/>
    <x v="3"/>
    <x v="7"/>
    <x v="0"/>
  </r>
  <r>
    <n v="362796"/>
    <s v="CUBIERTA MANDO FRONTAL AMAR"/>
    <x v="0"/>
    <x v="0"/>
    <d v="2018-01-14T00:00:00"/>
    <n v="60"/>
    <n v="70"/>
    <n v="-10"/>
    <n v="0.83333333333333337"/>
    <x v="0"/>
    <x v="3"/>
    <x v="3"/>
    <x v="0"/>
  </r>
  <r>
    <n v="348489"/>
    <s v="CADENA IMPULSORA BOMBA DE ACEI"/>
    <x v="1"/>
    <x v="1"/>
    <d v="2018-05-09T00:00:00"/>
    <n v="27"/>
    <n v="29"/>
    <n v="-2"/>
    <n v="0.92592592592592593"/>
    <x v="0"/>
    <x v="2"/>
    <x v="2"/>
    <x v="0"/>
  </r>
  <r>
    <n v="348591"/>
    <s v="RODAJE BOLA RADIAL,6203"/>
    <x v="8"/>
    <x v="8"/>
    <d v="2018-12-22T00:00:00"/>
    <n v="154"/>
    <n v="178"/>
    <n v="-24"/>
    <n v="0.8441558441558441"/>
    <x v="0"/>
    <x v="2"/>
    <x v="7"/>
    <x v="0"/>
  </r>
  <r>
    <n v="348681"/>
    <s v="O-RING,13.8*2.5"/>
    <x v="0"/>
    <x v="0"/>
    <d v="2018-07-19T00:00:00"/>
    <n v="44"/>
    <n v="50"/>
    <n v="-6"/>
    <n v="0.86363636363636365"/>
    <x v="0"/>
    <x v="2"/>
    <x v="1"/>
    <x v="0"/>
  </r>
  <r>
    <n v="347638"/>
    <s v="CONJUNTO DE CIGÜEÑAL"/>
    <x v="9"/>
    <x v="9"/>
    <d v="2018-03-10T00:00:00"/>
    <n v="134"/>
    <n v="131"/>
    <n v="3"/>
    <n v="0.97761194029850751"/>
    <x v="2"/>
    <x v="2"/>
    <x v="5"/>
    <x v="0"/>
  </r>
  <r>
    <n v="348070"/>
    <s v="CAMARA DE AIRE RUEDA TRA R18"/>
    <x v="0"/>
    <x v="0"/>
    <d v="2018-08-16T00:00:00"/>
    <n v="83"/>
    <n v="92"/>
    <n v="-9"/>
    <n v="0.89156626506024095"/>
    <x v="0"/>
    <x v="5"/>
    <x v="10"/>
    <x v="0"/>
  </r>
  <r>
    <n v="369670"/>
    <s v="CUBIERTAS DE TANQUE DER AZUL"/>
    <x v="4"/>
    <x v="4"/>
    <d v="2018-04-17T00:00:00"/>
    <n v="180"/>
    <n v="198"/>
    <n v="-18"/>
    <n v="0.9"/>
    <x v="0"/>
    <x v="3"/>
    <x v="6"/>
    <x v="0"/>
  </r>
  <r>
    <n v="347741"/>
    <s v="ENGRANAJE PRINCIPAL DE SEGUNDA"/>
    <x v="8"/>
    <x v="8"/>
    <d v="2018-01-15T00:00:00"/>
    <n v="190"/>
    <n v="224"/>
    <n v="-34"/>
    <n v="0.82105263157894737"/>
    <x v="0"/>
    <x v="2"/>
    <x v="3"/>
    <x v="0"/>
  </r>
  <r>
    <n v="369590"/>
    <s v="ASIENTO NEGRO CON LOGO AZUL"/>
    <x v="9"/>
    <x v="9"/>
    <d v="2018-03-28T00:00:00"/>
    <n v="83"/>
    <n v="83"/>
    <n v="0"/>
    <n v="1"/>
    <x v="1"/>
    <x v="10"/>
    <x v="5"/>
    <x v="0"/>
  </r>
  <r>
    <n v="348489"/>
    <s v="CADENA IMPULSORA BOMBA DE ACEI"/>
    <x v="1"/>
    <x v="1"/>
    <d v="2019-01-16T00:00:00"/>
    <n v="135"/>
    <n v="135"/>
    <n v="0"/>
    <n v="1"/>
    <x v="1"/>
    <x v="2"/>
    <x v="3"/>
    <x v="1"/>
  </r>
  <r>
    <n v="348774"/>
    <s v="CUBIERTA MANDO FRONTAL AZUL"/>
    <x v="4"/>
    <x v="4"/>
    <d v="2018-04-04T00:00:00"/>
    <n v="102"/>
    <n v="102"/>
    <n v="0"/>
    <n v="1"/>
    <x v="1"/>
    <x v="3"/>
    <x v="6"/>
    <x v="0"/>
  </r>
  <r>
    <n v="347945"/>
    <s v="MICA DIRECCIONAL IZQUIERDA"/>
    <x v="3"/>
    <x v="3"/>
    <d v="2019-04-29T00:00:00"/>
    <n v="43"/>
    <n v="43"/>
    <n v="0"/>
    <n v="1"/>
    <x v="1"/>
    <x v="6"/>
    <x v="6"/>
    <x v="1"/>
  </r>
  <r>
    <n v="366754"/>
    <s v="JUEGO DE ANILLOS"/>
    <x v="7"/>
    <x v="7"/>
    <d v="2018-12-04T00:00:00"/>
    <n v="139"/>
    <n v="139"/>
    <n v="0"/>
    <n v="1"/>
    <x v="1"/>
    <x v="2"/>
    <x v="7"/>
    <x v="0"/>
  </r>
  <r>
    <n v="347696"/>
    <s v="O-RING 18*3*3.5"/>
    <x v="9"/>
    <x v="9"/>
    <d v="2019-01-20T00:00:00"/>
    <n v="44"/>
    <n v="40"/>
    <n v="4"/>
    <n v="0.90909090909090906"/>
    <x v="2"/>
    <x v="5"/>
    <x v="3"/>
    <x v="1"/>
  </r>
  <r>
    <n v="348203"/>
    <s v="ACCIONADOR DE FRENO"/>
    <x v="4"/>
    <x v="4"/>
    <d v="2019-05-19T00:00:00"/>
    <n v="114"/>
    <n v="131"/>
    <n v="-17"/>
    <n v="0.85087719298245612"/>
    <x v="0"/>
    <x v="12"/>
    <x v="2"/>
    <x v="1"/>
  </r>
  <r>
    <n v="348121"/>
    <s v="RESORTE DE PEDAL DE FRENO"/>
    <x v="1"/>
    <x v="1"/>
    <d v="2019-02-04T00:00:00"/>
    <n v="174"/>
    <n v="200"/>
    <n v="-26"/>
    <n v="0.85057471264367812"/>
    <x v="0"/>
    <x v="4"/>
    <x v="0"/>
    <x v="1"/>
  </r>
  <r>
    <n v="348570"/>
    <s v="MEDIDOR DE ACEITE"/>
    <x v="9"/>
    <x v="9"/>
    <d v="2018-08-08T00:00:00"/>
    <n v="53"/>
    <n v="55"/>
    <n v="-2"/>
    <n v="0.96226415094339623"/>
    <x v="0"/>
    <x v="2"/>
    <x v="10"/>
    <x v="0"/>
  </r>
  <r>
    <n v="353718"/>
    <s v="CUBIERTAS IZQ GRIS"/>
    <x v="6"/>
    <x v="6"/>
    <d v="2018-06-24T00:00:00"/>
    <n v="105"/>
    <n v="98"/>
    <n v="7"/>
    <n v="0.93333333333333335"/>
    <x v="2"/>
    <x v="3"/>
    <x v="4"/>
    <x v="0"/>
  </r>
  <r>
    <n v="364415"/>
    <s v="EMPAQUETADURA DE ESCAPE"/>
    <x v="8"/>
    <x v="8"/>
    <d v="2018-05-14T00:00:00"/>
    <n v="21"/>
    <n v="20"/>
    <n v="1"/>
    <n v="0.95238095238095233"/>
    <x v="2"/>
    <x v="4"/>
    <x v="2"/>
    <x v="0"/>
  </r>
  <r>
    <n v="348534"/>
    <s v="PIN DE PISTON"/>
    <x v="7"/>
    <x v="7"/>
    <d v="2018-11-08T00:00:00"/>
    <n v="185"/>
    <n v="185"/>
    <n v="0"/>
    <n v="1"/>
    <x v="1"/>
    <x v="2"/>
    <x v="9"/>
    <x v="0"/>
  </r>
  <r>
    <n v="347747"/>
    <s v="ENGRANAJE PRINCIPAL DE CUARTA"/>
    <x v="5"/>
    <x v="5"/>
    <d v="2018-10-02T00:00:00"/>
    <n v="127"/>
    <n v="114"/>
    <n v="13"/>
    <n v="0.89763779527559051"/>
    <x v="2"/>
    <x v="2"/>
    <x v="8"/>
    <x v="0"/>
  </r>
  <r>
    <n v="348764"/>
    <s v="CUBIERTA DE PIERNA DER ROJO"/>
    <x v="8"/>
    <x v="8"/>
    <d v="2019-02-14T00:00:00"/>
    <n v="135"/>
    <n v="144"/>
    <n v="-9"/>
    <n v="0.93333333333333335"/>
    <x v="0"/>
    <x v="3"/>
    <x v="0"/>
    <x v="1"/>
  </r>
  <r>
    <n v="348061"/>
    <s v="RIN RUEDA TRASERA (AMARILLO)"/>
    <x v="6"/>
    <x v="6"/>
    <d v="2018-02-20T00:00:00"/>
    <n v="27"/>
    <n v="29"/>
    <n v="-2"/>
    <n v="0.92592592592592593"/>
    <x v="0"/>
    <x v="8"/>
    <x v="0"/>
    <x v="0"/>
  </r>
  <r>
    <n v="347963"/>
    <s v="FOCO INDICADOR DE GIRO 12V/1.7"/>
    <x v="4"/>
    <x v="4"/>
    <d v="2018-12-19T00:00:00"/>
    <n v="22"/>
    <n v="22"/>
    <n v="0"/>
    <n v="1"/>
    <x v="1"/>
    <x v="6"/>
    <x v="7"/>
    <x v="0"/>
  </r>
  <r>
    <n v="347632"/>
    <s v="PIN DE PISTON"/>
    <x v="0"/>
    <x v="0"/>
    <d v="2018-08-21T00:00:00"/>
    <n v="172"/>
    <n v="172"/>
    <n v="0"/>
    <n v="1"/>
    <x v="1"/>
    <x v="2"/>
    <x v="10"/>
    <x v="0"/>
  </r>
  <r>
    <n v="347595"/>
    <s v="EMPAQUETADURA CUB DER CABEZA"/>
    <x v="7"/>
    <x v="7"/>
    <d v="2019-05-26T00:00:00"/>
    <n v="20"/>
    <n v="20"/>
    <n v="0"/>
    <n v="1"/>
    <x v="1"/>
    <x v="2"/>
    <x v="2"/>
    <x v="1"/>
  </r>
  <r>
    <n v="347956"/>
    <s v="LENTE DE VELOCIMETRO"/>
    <x v="8"/>
    <x v="8"/>
    <d v="2018-09-10T00:00:00"/>
    <n v="139"/>
    <n v="139"/>
    <n v="0"/>
    <n v="1"/>
    <x v="1"/>
    <x v="1"/>
    <x v="11"/>
    <x v="0"/>
  </r>
  <r>
    <n v="348253"/>
    <s v="PARADOR CENTRAL"/>
    <x v="3"/>
    <x v="3"/>
    <d v="2018-01-16T00:00:00"/>
    <n v="107"/>
    <n v="107"/>
    <n v="0"/>
    <n v="1"/>
    <x v="1"/>
    <x v="4"/>
    <x v="3"/>
    <x v="0"/>
  </r>
  <r>
    <n v="348413"/>
    <s v="PLACA DER PORTA EQUIPAJE"/>
    <x v="4"/>
    <x v="4"/>
    <d v="2019-01-05T00:00:00"/>
    <n v="166"/>
    <n v="152"/>
    <n v="14"/>
    <n v="0.9156626506024097"/>
    <x v="2"/>
    <x v="3"/>
    <x v="3"/>
    <x v="1"/>
  </r>
  <r>
    <n v="347887"/>
    <s v="RELE DE DIRECCIONALES"/>
    <x v="2"/>
    <x v="2"/>
    <d v="2018-10-30T00:00:00"/>
    <n v="31"/>
    <n v="32"/>
    <n v="-1"/>
    <n v="0.967741935483871"/>
    <x v="0"/>
    <x v="1"/>
    <x v="8"/>
    <x v="0"/>
  </r>
  <r>
    <n v="348895"/>
    <s v="RETROVISOR IZQUIER/AZUL/."/>
    <x v="3"/>
    <x v="3"/>
    <d v="2019-01-13T00:00:00"/>
    <n v="62"/>
    <n v="66"/>
    <n v="-4"/>
    <n v="0.93548387096774199"/>
    <x v="0"/>
    <x v="3"/>
    <x v="3"/>
    <x v="1"/>
  </r>
  <r>
    <n v="348302"/>
    <s v="CABLE DE ASIENTO"/>
    <x v="9"/>
    <x v="9"/>
    <d v="2018-07-18T00:00:00"/>
    <n v="177"/>
    <n v="210"/>
    <n v="-33"/>
    <n v="0.81355932203389836"/>
    <x v="0"/>
    <x v="9"/>
    <x v="1"/>
    <x v="0"/>
  </r>
  <r>
    <n v="347915"/>
    <s v="FARO TRASERO"/>
    <x v="9"/>
    <x v="9"/>
    <d v="2019-02-10T00:00:00"/>
    <n v="54"/>
    <n v="64"/>
    <n v="-10"/>
    <n v="0.81481481481481488"/>
    <x v="0"/>
    <x v="6"/>
    <x v="0"/>
    <x v="1"/>
  </r>
  <r>
    <n v="347917"/>
    <s v="FARO TRASERO"/>
    <x v="3"/>
    <x v="3"/>
    <d v="2018-12-23T00:00:00"/>
    <n v="190"/>
    <n v="190"/>
    <n v="0"/>
    <n v="1"/>
    <x v="1"/>
    <x v="6"/>
    <x v="7"/>
    <x v="0"/>
  </r>
  <r>
    <n v="369631"/>
    <s v="CALAVERA"/>
    <x v="2"/>
    <x v="2"/>
    <d v="2018-01-09T00:00:00"/>
    <n v="84"/>
    <n v="76"/>
    <n v="8"/>
    <n v="0.90476190476190477"/>
    <x v="2"/>
    <x v="6"/>
    <x v="3"/>
    <x v="0"/>
  </r>
  <r>
    <n v="367927"/>
    <s v="CUBIERTA IZQUIERDA DE CARTER"/>
    <x v="3"/>
    <x v="3"/>
    <d v="2018-10-08T00:00:00"/>
    <n v="192"/>
    <n v="192"/>
    <n v="0"/>
    <n v="1"/>
    <x v="1"/>
    <x v="2"/>
    <x v="8"/>
    <x v="0"/>
  </r>
  <r>
    <n v="362796"/>
    <s v="CUBIERTA MANDO FRONTAL AMAR"/>
    <x v="1"/>
    <x v="1"/>
    <d v="2018-12-01T00:00:00"/>
    <n v="18"/>
    <n v="17"/>
    <n v="1"/>
    <n v="0.94444444444444442"/>
    <x v="2"/>
    <x v="3"/>
    <x v="7"/>
    <x v="0"/>
  </r>
  <r>
    <n v="347974"/>
    <s v="PALANCA IZQUIERDA DE FRENO"/>
    <x v="0"/>
    <x v="0"/>
    <d v="2018-12-16T00:00:00"/>
    <n v="33"/>
    <n v="33"/>
    <n v="0"/>
    <n v="1"/>
    <x v="1"/>
    <x v="9"/>
    <x v="7"/>
    <x v="0"/>
  </r>
  <r>
    <n v="348068"/>
    <s v="DAMPER/CORONA DE TRACCION"/>
    <x v="3"/>
    <x v="3"/>
    <d v="2018-12-15T00:00:00"/>
    <n v="64"/>
    <n v="69"/>
    <n v="-5"/>
    <n v="0.921875"/>
    <x v="0"/>
    <x v="5"/>
    <x v="7"/>
    <x v="0"/>
  </r>
  <r>
    <n v="348345"/>
    <s v="ASIENTO DOBLE"/>
    <x v="5"/>
    <x v="5"/>
    <d v="2018-03-07T00:00:00"/>
    <n v="67"/>
    <n v="80"/>
    <n v="-13"/>
    <n v="0.80597014925373134"/>
    <x v="0"/>
    <x v="10"/>
    <x v="5"/>
    <x v="0"/>
  </r>
  <r>
    <n v="348279"/>
    <s v="PUÑO DE GOMA IZQUIERDO"/>
    <x v="9"/>
    <x v="9"/>
    <d v="2018-08-12T00:00:00"/>
    <n v="19"/>
    <n v="19"/>
    <n v="0"/>
    <n v="1"/>
    <x v="1"/>
    <x v="5"/>
    <x v="10"/>
    <x v="0"/>
  </r>
  <r>
    <n v="348632"/>
    <s v="VALVULA DE ESCAPE"/>
    <x v="5"/>
    <x v="5"/>
    <d v="2019-02-19T00:00:00"/>
    <n v="141"/>
    <n v="126"/>
    <n v="15"/>
    <n v="0.8936170212765957"/>
    <x v="2"/>
    <x v="2"/>
    <x v="0"/>
    <x v="1"/>
  </r>
  <r>
    <n v="369670"/>
    <s v="CUBIERTAS DE TANQUE DER AZUL"/>
    <x v="8"/>
    <x v="8"/>
    <d v="2018-09-07T00:00:00"/>
    <n v="2"/>
    <n v="2"/>
    <n v="0"/>
    <n v="1"/>
    <x v="1"/>
    <x v="3"/>
    <x v="11"/>
    <x v="0"/>
  </r>
  <r>
    <n v="348427"/>
    <s v="CUBIERTA TOPE POSAPIE IZQ"/>
    <x v="4"/>
    <x v="4"/>
    <d v="2018-07-21T00:00:00"/>
    <n v="122"/>
    <n v="136"/>
    <n v="-14"/>
    <n v="0.88524590163934425"/>
    <x v="0"/>
    <x v="3"/>
    <x v="1"/>
    <x v="0"/>
  </r>
  <r>
    <n v="348885"/>
    <s v="TAPABARRO INTERNO DEL AMARILLO"/>
    <x v="8"/>
    <x v="8"/>
    <d v="2019-01-19T00:00:00"/>
    <n v="131"/>
    <n v="151"/>
    <n v="-20"/>
    <n v="0.84732824427480913"/>
    <x v="0"/>
    <x v="3"/>
    <x v="3"/>
    <x v="1"/>
  </r>
  <r>
    <n v="348639"/>
    <s v="COMPONENTE DE CARTER DERECHO"/>
    <x v="7"/>
    <x v="7"/>
    <d v="2018-04-10T00:00:00"/>
    <n v="122"/>
    <n v="115"/>
    <n v="7"/>
    <n v="0.94262295081967218"/>
    <x v="2"/>
    <x v="10"/>
    <x v="6"/>
    <x v="0"/>
  </r>
  <r>
    <n v="348480"/>
    <s v="COMPONENTE INTERNO TAPABARRO"/>
    <x v="1"/>
    <x v="1"/>
    <d v="2018-06-23T00:00:00"/>
    <n v="57"/>
    <n v="57"/>
    <n v="0"/>
    <n v="1"/>
    <x v="1"/>
    <x v="3"/>
    <x v="4"/>
    <x v="0"/>
  </r>
  <r>
    <n v="362793"/>
    <s v="CUBIERTA IZQ SUP AMARILLA"/>
    <x v="9"/>
    <x v="9"/>
    <d v="2019-02-23T00:00:00"/>
    <n v="3"/>
    <n v="3"/>
    <n v="0"/>
    <n v="1"/>
    <x v="1"/>
    <x v="3"/>
    <x v="0"/>
    <x v="1"/>
  </r>
  <r>
    <n v="362659"/>
    <s v="ASIENTO ROJO Y PLATA"/>
    <x v="3"/>
    <x v="3"/>
    <d v="2019-02-18T00:00:00"/>
    <n v="42"/>
    <n v="42"/>
    <n v="0"/>
    <n v="1"/>
    <x v="1"/>
    <x v="10"/>
    <x v="0"/>
    <x v="1"/>
  </r>
  <r>
    <n v="348585"/>
    <s v="CONJUNTO CAJA DE TRANSMISION"/>
    <x v="1"/>
    <x v="1"/>
    <d v="2018-03-21T00:00:00"/>
    <n v="46"/>
    <n v="49"/>
    <n v="-3"/>
    <n v="0.93478260869565222"/>
    <x v="0"/>
    <x v="2"/>
    <x v="5"/>
    <x v="0"/>
  </r>
  <r>
    <n v="347638"/>
    <s v="CONJUNTO DE CIGÜEÑAL"/>
    <x v="1"/>
    <x v="1"/>
    <d v="2018-01-09T00:00:00"/>
    <n v="129"/>
    <n v="139"/>
    <n v="-10"/>
    <n v="0.92248062015503873"/>
    <x v="0"/>
    <x v="2"/>
    <x v="3"/>
    <x v="0"/>
  </r>
  <r>
    <n v="348546"/>
    <s v="BUJE GOMA, SOPORTE MOTOR DEL."/>
    <x v="5"/>
    <x v="5"/>
    <d v="2018-03-11T00:00:00"/>
    <n v="98"/>
    <n v="98"/>
    <n v="0"/>
    <n v="1"/>
    <x v="1"/>
    <x v="5"/>
    <x v="5"/>
    <x v="0"/>
  </r>
  <r>
    <n v="348535"/>
    <s v="SEGURO DE PIN DE PISTON"/>
    <x v="7"/>
    <x v="7"/>
    <d v="2018-10-09T00:00:00"/>
    <n v="175"/>
    <n v="201"/>
    <n v="-26"/>
    <n v="0.85142857142857142"/>
    <x v="0"/>
    <x v="2"/>
    <x v="8"/>
    <x v="0"/>
  </r>
  <r>
    <n v="366792"/>
    <s v="BATERIA"/>
    <x v="0"/>
    <x v="0"/>
    <d v="2018-07-19T00:00:00"/>
    <n v="91"/>
    <n v="91"/>
    <n v="0"/>
    <n v="1"/>
    <x v="1"/>
    <x v="11"/>
    <x v="1"/>
    <x v="0"/>
  </r>
  <r>
    <n v="348180"/>
    <s v="RETEN DE HORQUILLA"/>
    <x v="3"/>
    <x v="3"/>
    <d v="2019-02-08T00:00:00"/>
    <n v="42"/>
    <n v="37"/>
    <n v="5"/>
    <n v="0.88095238095238093"/>
    <x v="2"/>
    <x v="7"/>
    <x v="0"/>
    <x v="1"/>
  </r>
  <r>
    <n v="348279"/>
    <s v="PUÑO DE GOMA IZQUIERDO"/>
    <x v="8"/>
    <x v="8"/>
    <d v="2018-03-03T00:00:00"/>
    <n v="172"/>
    <n v="180"/>
    <n v="-8"/>
    <n v="0.95348837209302328"/>
    <x v="0"/>
    <x v="5"/>
    <x v="5"/>
    <x v="0"/>
  </r>
  <r>
    <n v="347884"/>
    <s v="ARNES SUPLEMENTARIO"/>
    <x v="5"/>
    <x v="5"/>
    <d v="2018-08-02T00:00:00"/>
    <n v="174"/>
    <n v="167"/>
    <n v="7"/>
    <n v="0.95977011494252873"/>
    <x v="2"/>
    <x v="1"/>
    <x v="10"/>
    <x v="0"/>
  </r>
  <r>
    <n v="347844"/>
    <s v="EMPAQUETADURA DE ESCAPE"/>
    <x v="6"/>
    <x v="6"/>
    <d v="2019-04-12T00:00:00"/>
    <n v="197"/>
    <n v="234"/>
    <n v="-37"/>
    <n v="0.81218274111675126"/>
    <x v="0"/>
    <x v="4"/>
    <x v="6"/>
    <x v="1"/>
  </r>
  <r>
    <n v="348468"/>
    <s v="RODAJE BOLA RADIAL,6301"/>
    <x v="9"/>
    <x v="9"/>
    <d v="2018-03-05T00:00:00"/>
    <n v="149"/>
    <n v="134"/>
    <n v="15"/>
    <n v="0.89932885906040272"/>
    <x v="2"/>
    <x v="8"/>
    <x v="5"/>
    <x v="0"/>
  </r>
  <r>
    <n v="348473"/>
    <s v="RODAJE RADIAL BOLA,NK152312"/>
    <x v="1"/>
    <x v="1"/>
    <d v="2018-11-16T00:00:00"/>
    <n v="31"/>
    <n v="35"/>
    <n v="-4"/>
    <n v="0.87096774193548387"/>
    <x v="0"/>
    <x v="10"/>
    <x v="9"/>
    <x v="0"/>
  </r>
  <r>
    <n v="347678"/>
    <s v="MARTILLO IMPULSOR DE VALVULA"/>
    <x v="6"/>
    <x v="6"/>
    <d v="2018-02-13T00:00:00"/>
    <n v="116"/>
    <n v="118"/>
    <n v="-2"/>
    <n v="0.98275862068965514"/>
    <x v="0"/>
    <x v="2"/>
    <x v="0"/>
    <x v="0"/>
  </r>
  <r>
    <n v="347889"/>
    <s v="CLAXON"/>
    <x v="7"/>
    <x v="7"/>
    <d v="2018-10-30T00:00:00"/>
    <n v="71"/>
    <n v="71"/>
    <n v="0"/>
    <n v="1"/>
    <x v="1"/>
    <x v="1"/>
    <x v="8"/>
    <x v="0"/>
  </r>
  <r>
    <n v="353558"/>
    <s v="CHUPON DE BUJIA"/>
    <x v="3"/>
    <x v="3"/>
    <d v="2018-05-13T00:00:00"/>
    <n v="193"/>
    <n v="193"/>
    <n v="0"/>
    <n v="1"/>
    <x v="1"/>
    <x v="1"/>
    <x v="2"/>
    <x v="0"/>
  </r>
  <r>
    <n v="362727"/>
    <s v="CUBIERTA FRONTAL SUP ROJO"/>
    <x v="5"/>
    <x v="5"/>
    <d v="2018-03-01T00:00:00"/>
    <n v="175"/>
    <n v="175"/>
    <n v="0"/>
    <n v="1"/>
    <x v="1"/>
    <x v="3"/>
    <x v="5"/>
    <x v="0"/>
  </r>
  <r>
    <n v="368038"/>
    <s v="UNIDAD CDI"/>
    <x v="8"/>
    <x v="8"/>
    <d v="2018-07-05T00:00:00"/>
    <n v="119"/>
    <n v="127"/>
    <n v="-8"/>
    <n v="0.9327731092436975"/>
    <x v="0"/>
    <x v="1"/>
    <x v="1"/>
    <x v="0"/>
  </r>
  <r>
    <n v="347884"/>
    <s v="ARNES SUPLEMENTARIO"/>
    <x v="9"/>
    <x v="9"/>
    <d v="2019-04-27T00:00:00"/>
    <n v="84"/>
    <n v="88"/>
    <n v="-4"/>
    <n v="0.95238095238095233"/>
    <x v="0"/>
    <x v="1"/>
    <x v="6"/>
    <x v="1"/>
  </r>
  <r>
    <n v="367774"/>
    <s v="CONJUNTO PEDALES Y POSPIE DER"/>
    <x v="8"/>
    <x v="8"/>
    <d v="2018-06-20T00:00:00"/>
    <n v="119"/>
    <n v="141"/>
    <n v="-22"/>
    <n v="0.81512605042016806"/>
    <x v="0"/>
    <x v="4"/>
    <x v="4"/>
    <x v="0"/>
  </r>
  <r>
    <n v="369631"/>
    <s v="CALAVERA"/>
    <x v="9"/>
    <x v="9"/>
    <d v="2019-05-12T00:00:00"/>
    <n v="168"/>
    <n v="169"/>
    <n v="-1"/>
    <n v="0.99404761904761907"/>
    <x v="0"/>
    <x v="6"/>
    <x v="2"/>
    <x v="1"/>
  </r>
  <r>
    <n v="366784"/>
    <s v="JUEGO DE CERRADURA"/>
    <x v="0"/>
    <x v="0"/>
    <d v="2019-03-06T00:00:00"/>
    <n v="104"/>
    <n v="113"/>
    <n v="-9"/>
    <n v="0.91346153846153844"/>
    <x v="0"/>
    <x v="1"/>
    <x v="5"/>
    <x v="1"/>
  </r>
  <r>
    <n v="348896"/>
    <s v="RETROVISOR IZQUIER/NEGRO/."/>
    <x v="2"/>
    <x v="2"/>
    <d v="2018-04-30T00:00:00"/>
    <n v="113"/>
    <n v="129"/>
    <n v="-16"/>
    <n v="0.8584070796460177"/>
    <x v="0"/>
    <x v="3"/>
    <x v="6"/>
    <x v="0"/>
  </r>
  <r>
    <n v="347632"/>
    <s v="PIN DE PISTON"/>
    <x v="9"/>
    <x v="9"/>
    <d v="2018-07-05T00:00:00"/>
    <n v="116"/>
    <n v="104"/>
    <n v="12"/>
    <n v="0.89655172413793105"/>
    <x v="2"/>
    <x v="2"/>
    <x v="1"/>
    <x v="0"/>
  </r>
  <r>
    <n v="347989"/>
    <s v="CONJ. ENCENDIDO E INTER DER"/>
    <x v="1"/>
    <x v="1"/>
    <d v="2019-02-09T00:00:00"/>
    <n v="148"/>
    <n v="176"/>
    <n v="-28"/>
    <n v="0.81081081081081074"/>
    <x v="0"/>
    <x v="9"/>
    <x v="0"/>
    <x v="1"/>
  </r>
  <r>
    <n v="347932"/>
    <s v="DIRECCIONAL IZQUIERDA DELANTER"/>
    <x v="8"/>
    <x v="8"/>
    <d v="2018-01-04T00:00:00"/>
    <n v="192"/>
    <n v="209"/>
    <n v="-17"/>
    <n v="0.91145833333333337"/>
    <x v="0"/>
    <x v="6"/>
    <x v="3"/>
    <x v="0"/>
  </r>
  <r>
    <n v="348266"/>
    <s v="SUJETADOR BASE DE POSAPIES IZQ"/>
    <x v="9"/>
    <x v="9"/>
    <d v="2018-04-23T00:00:00"/>
    <n v="47"/>
    <n v="51"/>
    <n v="-4"/>
    <n v="0.91489361702127658"/>
    <x v="0"/>
    <x v="4"/>
    <x v="6"/>
    <x v="0"/>
  </r>
  <r>
    <n v="348895"/>
    <s v="RETROVISOR IZQUIER/AZUL/."/>
    <x v="4"/>
    <x v="4"/>
    <d v="2019-01-10T00:00:00"/>
    <n v="191"/>
    <n v="173"/>
    <n v="18"/>
    <n v="0.90575916230366493"/>
    <x v="2"/>
    <x v="3"/>
    <x v="3"/>
    <x v="1"/>
  </r>
  <r>
    <n v="348644"/>
    <s v="ENGRANE DE BANDA DE EMBRAGUE"/>
    <x v="4"/>
    <x v="4"/>
    <d v="2018-07-17T00:00:00"/>
    <n v="189"/>
    <n v="181"/>
    <n v="8"/>
    <n v="0.95767195767195767"/>
    <x v="2"/>
    <x v="5"/>
    <x v="1"/>
    <x v="0"/>
  </r>
  <r>
    <n v="348522"/>
    <s v="CONJUNTO DE CABEZA DE CILINDRO"/>
    <x v="4"/>
    <x v="4"/>
    <d v="2018-07-16T00:00:00"/>
    <n v="44"/>
    <n v="49"/>
    <n v="-5"/>
    <n v="0.88636363636363635"/>
    <x v="0"/>
    <x v="2"/>
    <x v="1"/>
    <x v="0"/>
  </r>
  <r>
    <n v="347814"/>
    <s v="FILTRO DE COMBUSTIBLE"/>
    <x v="5"/>
    <x v="5"/>
    <d v="2018-11-23T00:00:00"/>
    <n v="191"/>
    <n v="204"/>
    <n v="-13"/>
    <n v="0.93193717277486909"/>
    <x v="0"/>
    <x v="0"/>
    <x v="9"/>
    <x v="0"/>
  </r>
  <r>
    <n v="348028"/>
    <s v="RIN DELANTERO"/>
    <x v="5"/>
    <x v="5"/>
    <d v="2019-03-02T00:00:00"/>
    <n v="89"/>
    <n v="83"/>
    <n v="6"/>
    <n v="0.93258426966292141"/>
    <x v="2"/>
    <x v="8"/>
    <x v="5"/>
    <x v="1"/>
  </r>
  <r>
    <n v="348240"/>
    <s v="TORNILLO FIJACION PARADOR LATE"/>
    <x v="2"/>
    <x v="2"/>
    <d v="2018-07-23T00:00:00"/>
    <n v="116"/>
    <n v="116"/>
    <n v="0"/>
    <n v="1"/>
    <x v="1"/>
    <x v="4"/>
    <x v="1"/>
    <x v="0"/>
  </r>
  <r>
    <n v="347886"/>
    <s v="MICA REFLECTORA LATERAL"/>
    <x v="8"/>
    <x v="8"/>
    <d v="2018-04-21T00:00:00"/>
    <n v="170"/>
    <n v="170"/>
    <n v="0"/>
    <n v="1"/>
    <x v="1"/>
    <x v="6"/>
    <x v="6"/>
    <x v="0"/>
  </r>
  <r>
    <n v="348531"/>
    <s v="CILINDRO"/>
    <x v="4"/>
    <x v="4"/>
    <d v="2019-01-13T00:00:00"/>
    <n v="81"/>
    <n v="93"/>
    <n v="-12"/>
    <n v="0.85185185185185186"/>
    <x v="0"/>
    <x v="2"/>
    <x v="3"/>
    <x v="1"/>
  </r>
  <r>
    <n v="348208"/>
    <s v="AMORTIGUADOR TRASERO AMARILLO"/>
    <x v="0"/>
    <x v="0"/>
    <d v="2019-05-04T00:00:00"/>
    <n v="196"/>
    <n v="196"/>
    <n v="0"/>
    <n v="1"/>
    <x v="1"/>
    <x v="7"/>
    <x v="2"/>
    <x v="1"/>
  </r>
  <r>
    <n v="348602"/>
    <s v="IMPULSOR ARRANQUE DE EMBRAGUE"/>
    <x v="2"/>
    <x v="2"/>
    <d v="2018-02-11T00:00:00"/>
    <n v="167"/>
    <n v="167"/>
    <n v="0"/>
    <n v="1"/>
    <x v="1"/>
    <x v="1"/>
    <x v="0"/>
    <x v="0"/>
  </r>
  <r>
    <n v="347747"/>
    <s v="ENGRANAJE PRINCIPAL DE CUARTA"/>
    <x v="5"/>
    <x v="5"/>
    <d v="2018-12-24T00:00:00"/>
    <n v="138"/>
    <n v="129"/>
    <n v="9"/>
    <n v="0.93478260869565222"/>
    <x v="2"/>
    <x v="2"/>
    <x v="7"/>
    <x v="0"/>
  </r>
  <r>
    <n v="348518"/>
    <s v="ABRAZADERA MULTIPLE"/>
    <x v="5"/>
    <x v="5"/>
    <d v="2018-02-05T00:00:00"/>
    <n v="46"/>
    <n v="46"/>
    <n v="0"/>
    <n v="1"/>
    <x v="1"/>
    <x v="2"/>
    <x v="0"/>
    <x v="0"/>
  </r>
  <r>
    <n v="366745"/>
    <s v="GENERADOR"/>
    <x v="0"/>
    <x v="0"/>
    <d v="2018-03-24T00:00:00"/>
    <n v="141"/>
    <n v="162"/>
    <n v="-21"/>
    <n v="0.85106382978723405"/>
    <x v="0"/>
    <x v="1"/>
    <x v="5"/>
    <x v="0"/>
  </r>
  <r>
    <n v="348169"/>
    <s v="CERRADURA DE ASIENTO"/>
    <x v="5"/>
    <x v="5"/>
    <d v="2019-05-28T00:00:00"/>
    <n v="20"/>
    <n v="21"/>
    <n v="-1"/>
    <n v="0.95"/>
    <x v="0"/>
    <x v="10"/>
    <x v="2"/>
    <x v="1"/>
  </r>
  <r>
    <n v="347619"/>
    <s v="EMPAQUETADURA CUB LAT CABEZA"/>
    <x v="5"/>
    <x v="5"/>
    <d v="2018-05-05T00:00:00"/>
    <n v="80"/>
    <n v="92"/>
    <n v="-12"/>
    <n v="0.85"/>
    <x v="0"/>
    <x v="2"/>
    <x v="2"/>
    <x v="0"/>
  </r>
  <r>
    <n v="362793"/>
    <s v="CUBIERTA IZQ SUP AMARILLA"/>
    <x v="2"/>
    <x v="2"/>
    <d v="2018-04-05T00:00:00"/>
    <n v="163"/>
    <n v="163"/>
    <n v="0"/>
    <n v="1"/>
    <x v="1"/>
    <x v="3"/>
    <x v="6"/>
    <x v="0"/>
  </r>
  <r>
    <n v="367773"/>
    <s v="CONJUNTO PEDALES Y POSPIE IZQ"/>
    <x v="1"/>
    <x v="1"/>
    <d v="2018-07-25T00:00:00"/>
    <n v="63"/>
    <n v="63"/>
    <n v="0"/>
    <n v="1"/>
    <x v="1"/>
    <x v="4"/>
    <x v="1"/>
    <x v="0"/>
  </r>
  <r>
    <n v="347917"/>
    <s v="FARO TRASERO"/>
    <x v="8"/>
    <x v="8"/>
    <d v="2018-05-30T00:00:00"/>
    <n v="108"/>
    <n v="103"/>
    <n v="5"/>
    <n v="0.95370370370370372"/>
    <x v="2"/>
    <x v="6"/>
    <x v="2"/>
    <x v="0"/>
  </r>
  <r>
    <n v="348468"/>
    <s v="RODAJE BOLA RADIAL,6301"/>
    <x v="3"/>
    <x v="3"/>
    <d v="2018-05-22T00:00:00"/>
    <n v="25"/>
    <n v="25"/>
    <n v="0"/>
    <n v="1"/>
    <x v="1"/>
    <x v="8"/>
    <x v="2"/>
    <x v="0"/>
  </r>
  <r>
    <n v="367978"/>
    <s v="TANQUE COMBUSTIBLE GRIS"/>
    <x v="6"/>
    <x v="6"/>
    <d v="2019-03-15T00:00:00"/>
    <n v="38"/>
    <n v="38"/>
    <n v="0"/>
    <n v="1"/>
    <x v="1"/>
    <x v="3"/>
    <x v="5"/>
    <x v="1"/>
  </r>
  <r>
    <n v="364434"/>
    <s v="CUBIERTA TRASERA AZUL"/>
    <x v="9"/>
    <x v="9"/>
    <d v="2018-04-24T00:00:00"/>
    <n v="194"/>
    <n v="228"/>
    <n v="-34"/>
    <n v="0.82474226804123707"/>
    <x v="0"/>
    <x v="3"/>
    <x v="6"/>
    <x v="0"/>
  </r>
  <r>
    <n v="347821"/>
    <s v="CONJUNTO FILTRO DE AIRE"/>
    <x v="4"/>
    <x v="4"/>
    <d v="2018-03-18T00:00:00"/>
    <n v="1"/>
    <n v="0"/>
    <n v="1"/>
    <n v="0"/>
    <x v="2"/>
    <x v="0"/>
    <x v="5"/>
    <x v="0"/>
  </r>
  <r>
    <n v="348245"/>
    <s v="BARRA DE POSAPIES"/>
    <x v="9"/>
    <x v="9"/>
    <d v="2019-01-24T00:00:00"/>
    <n v="154"/>
    <n v="141"/>
    <n v="13"/>
    <n v="0.91558441558441561"/>
    <x v="2"/>
    <x v="4"/>
    <x v="3"/>
    <x v="1"/>
  </r>
  <r>
    <n v="348243"/>
    <s v="GOMA POSAPIE FT"/>
    <x v="3"/>
    <x v="3"/>
    <d v="2018-08-11T00:00:00"/>
    <n v="20"/>
    <n v="20"/>
    <n v="0"/>
    <n v="1"/>
    <x v="1"/>
    <x v="5"/>
    <x v="10"/>
    <x v="0"/>
  </r>
  <r>
    <n v="348880"/>
    <s v="CUBIERTA MEDIA/ROJO/."/>
    <x v="8"/>
    <x v="8"/>
    <d v="2019-01-09T00:00:00"/>
    <n v="126"/>
    <n v="122"/>
    <n v="4"/>
    <n v="0.96825396825396826"/>
    <x v="2"/>
    <x v="3"/>
    <x v="3"/>
    <x v="1"/>
  </r>
  <r>
    <n v="348863"/>
    <s v="ESPEJO RETROVISOR DER"/>
    <x v="5"/>
    <x v="5"/>
    <d v="2019-03-02T00:00:00"/>
    <n v="84"/>
    <n v="94"/>
    <n v="-10"/>
    <n v="0.88095238095238093"/>
    <x v="0"/>
    <x v="3"/>
    <x v="5"/>
    <x v="1"/>
  </r>
  <r>
    <n v="348571"/>
    <s v="O-RING,18*3.55"/>
    <x v="0"/>
    <x v="0"/>
    <d v="2018-04-17T00:00:00"/>
    <n v="10"/>
    <n v="11"/>
    <n v="-1"/>
    <n v="0.9"/>
    <x v="0"/>
    <x v="5"/>
    <x v="6"/>
    <x v="0"/>
  </r>
  <r>
    <n v="347966"/>
    <s v="BASE DE VELOCIMETRO"/>
    <x v="1"/>
    <x v="1"/>
    <d v="2018-07-01T00:00:00"/>
    <n v="197"/>
    <n v="202"/>
    <n v="-5"/>
    <n v="0.97461928934010156"/>
    <x v="0"/>
    <x v="1"/>
    <x v="1"/>
    <x v="0"/>
  </r>
  <r>
    <n v="348535"/>
    <s v="SEGURO DE PIN DE PISTON"/>
    <x v="0"/>
    <x v="0"/>
    <d v="2018-04-01T00:00:00"/>
    <n v="138"/>
    <n v="138"/>
    <n v="0"/>
    <n v="1"/>
    <x v="1"/>
    <x v="2"/>
    <x v="6"/>
    <x v="0"/>
  </r>
  <r>
    <n v="348180"/>
    <s v="RETEN DE HORQUILLA"/>
    <x v="8"/>
    <x v="8"/>
    <d v="2019-01-26T00:00:00"/>
    <n v="51"/>
    <n v="51"/>
    <n v="0"/>
    <n v="1"/>
    <x v="1"/>
    <x v="7"/>
    <x v="3"/>
    <x v="1"/>
  </r>
  <r>
    <n v="364373"/>
    <s v="ENGRANAJE GUIA DE CADENA"/>
    <x v="4"/>
    <x v="4"/>
    <d v="2018-12-31T00:00:00"/>
    <n v="116"/>
    <n v="116"/>
    <n v="0"/>
    <n v="1"/>
    <x v="1"/>
    <x v="2"/>
    <x v="7"/>
    <x v="0"/>
  </r>
  <r>
    <n v="348264"/>
    <s v="BASE DE POSAPIES IZQUIERDO"/>
    <x v="1"/>
    <x v="1"/>
    <d v="2019-03-18T00:00:00"/>
    <n v="10"/>
    <n v="10"/>
    <n v="0"/>
    <n v="1"/>
    <x v="1"/>
    <x v="4"/>
    <x v="5"/>
    <x v="1"/>
  </r>
  <r>
    <n v="347802"/>
    <s v="EJE GIRATORIO DE ARRANQUE"/>
    <x v="3"/>
    <x v="3"/>
    <d v="2018-02-26T00:00:00"/>
    <n v="188"/>
    <n v="188"/>
    <n v="0"/>
    <n v="1"/>
    <x v="1"/>
    <x v="2"/>
    <x v="0"/>
    <x v="0"/>
  </r>
  <r>
    <n v="347586"/>
    <s v="CUBIERTA IZQ DE CARTER  TRAS"/>
    <x v="9"/>
    <x v="9"/>
    <d v="2018-05-24T00:00:00"/>
    <n v="2"/>
    <n v="2"/>
    <n v="0"/>
    <n v="1"/>
    <x v="1"/>
    <x v="2"/>
    <x v="2"/>
    <x v="0"/>
  </r>
  <r>
    <n v="367857"/>
    <s v="RETROVISOR IZQUIERDO ROJO"/>
    <x v="7"/>
    <x v="7"/>
    <d v="2018-10-07T00:00:00"/>
    <n v="146"/>
    <n v="153"/>
    <n v="-7"/>
    <n v="0.95205479452054798"/>
    <x v="0"/>
    <x v="3"/>
    <x v="8"/>
    <x v="0"/>
  </r>
  <r>
    <n v="348801"/>
    <s v="CUBIERTA TRASERA IZQ PLATA"/>
    <x v="4"/>
    <x v="4"/>
    <d v="2018-05-20T00:00:00"/>
    <n v="175"/>
    <n v="175"/>
    <n v="0"/>
    <n v="1"/>
    <x v="1"/>
    <x v="3"/>
    <x v="2"/>
    <x v="0"/>
  </r>
  <r>
    <n v="362722"/>
    <s v="CUBIERTA DE COLA IZQ AZUL"/>
    <x v="6"/>
    <x v="6"/>
    <d v="2018-06-06T00:00:00"/>
    <n v="40"/>
    <n v="44"/>
    <n v="-4"/>
    <n v="0.9"/>
    <x v="0"/>
    <x v="3"/>
    <x v="4"/>
    <x v="0"/>
  </r>
  <r>
    <n v="348767"/>
    <s v="CUBIERTA DE PIERNA IZQ GRIS"/>
    <x v="3"/>
    <x v="3"/>
    <d v="2018-10-30T00:00:00"/>
    <n v="50"/>
    <n v="46"/>
    <n v="4"/>
    <n v="0.92"/>
    <x v="2"/>
    <x v="3"/>
    <x v="8"/>
    <x v="0"/>
  </r>
  <r>
    <n v="348395"/>
    <s v="CUBIERTA DE INDICADORES"/>
    <x v="5"/>
    <x v="5"/>
    <d v="2018-11-05T00:00:00"/>
    <n v="69"/>
    <n v="69"/>
    <n v="0"/>
    <n v="1"/>
    <x v="1"/>
    <x v="3"/>
    <x v="9"/>
    <x v="0"/>
  </r>
  <r>
    <n v="348563"/>
    <s v="EJE DE ENGRANAJE DE TRACCION"/>
    <x v="8"/>
    <x v="8"/>
    <d v="2019-05-11T00:00:00"/>
    <n v="133"/>
    <n v="122"/>
    <n v="11"/>
    <n v="0.91729323308270683"/>
    <x v="2"/>
    <x v="2"/>
    <x v="2"/>
    <x v="1"/>
  </r>
  <r>
    <n v="348237"/>
    <s v="RESORTE PARADOR LATERAL"/>
    <x v="7"/>
    <x v="7"/>
    <d v="2018-06-20T00:00:00"/>
    <n v="36"/>
    <n v="36"/>
    <n v="0"/>
    <n v="1"/>
    <x v="1"/>
    <x v="4"/>
    <x v="4"/>
    <x v="0"/>
  </r>
  <r>
    <n v="348520"/>
    <s v="CADENA DE CAMARA"/>
    <x v="1"/>
    <x v="1"/>
    <d v="2018-07-23T00:00:00"/>
    <n v="57"/>
    <n v="57"/>
    <n v="0"/>
    <n v="1"/>
    <x v="1"/>
    <x v="2"/>
    <x v="1"/>
    <x v="0"/>
  </r>
  <r>
    <n v="347953"/>
    <s v="CONJUNTO VELOCIMETRO"/>
    <x v="5"/>
    <x v="5"/>
    <d v="2018-03-17T00:00:00"/>
    <n v="174"/>
    <n v="174"/>
    <n v="0"/>
    <n v="1"/>
    <x v="1"/>
    <x v="1"/>
    <x v="5"/>
    <x v="0"/>
  </r>
  <r>
    <n v="348019"/>
    <s v="ARO DEL RIN RUEDA DELANTERA"/>
    <x v="6"/>
    <x v="6"/>
    <d v="2019-03-02T00:00:00"/>
    <n v="73"/>
    <n v="67"/>
    <n v="6"/>
    <n v="0.9178082191780822"/>
    <x v="2"/>
    <x v="8"/>
    <x v="5"/>
    <x v="1"/>
  </r>
  <r>
    <n v="368073"/>
    <s v="DIRECC. DEL. IZQ. MOD.ANTERIOR"/>
    <x v="7"/>
    <x v="7"/>
    <d v="2019-05-10T00:00:00"/>
    <n v="148"/>
    <n v="148"/>
    <n v="0"/>
    <n v="1"/>
    <x v="1"/>
    <x v="6"/>
    <x v="2"/>
    <x v="1"/>
  </r>
  <r>
    <n v="369610"/>
    <s v="BATERIA"/>
    <x v="9"/>
    <x v="9"/>
    <d v="2018-07-24T00:00:00"/>
    <n v="179"/>
    <n v="170"/>
    <n v="9"/>
    <n v="0.94972067039106145"/>
    <x v="2"/>
    <x v="11"/>
    <x v="1"/>
    <x v="0"/>
  </r>
  <r>
    <n v="348500"/>
    <s v="PIN DE MARTILLO DE ADMISION"/>
    <x v="9"/>
    <x v="9"/>
    <d v="2018-04-05T00:00:00"/>
    <n v="127"/>
    <n v="127"/>
    <n v="0"/>
    <n v="1"/>
    <x v="1"/>
    <x v="2"/>
    <x v="6"/>
    <x v="0"/>
  </r>
  <r>
    <n v="347865"/>
    <s v="BATERIA FORZA"/>
    <x v="9"/>
    <x v="9"/>
    <d v="2018-01-25T00:00:00"/>
    <n v="157"/>
    <n v="185"/>
    <n v="-28"/>
    <n v="0.82165605095541405"/>
    <x v="0"/>
    <x v="11"/>
    <x v="3"/>
    <x v="0"/>
  </r>
  <r>
    <n v="362790"/>
    <s v="CUBIERTA TRASERA NARANJA"/>
    <x v="0"/>
    <x v="0"/>
    <d v="2018-05-12T00:00:00"/>
    <n v="148"/>
    <n v="136"/>
    <n v="12"/>
    <n v="0.91891891891891886"/>
    <x v="2"/>
    <x v="3"/>
    <x v="2"/>
    <x v="0"/>
  </r>
  <r>
    <n v="353563"/>
    <s v="ARO DEL RIN RUEDA TRASERA"/>
    <x v="3"/>
    <x v="3"/>
    <d v="2018-02-05T00:00:00"/>
    <n v="134"/>
    <n v="123"/>
    <n v="11"/>
    <n v="0.91791044776119401"/>
    <x v="2"/>
    <x v="8"/>
    <x v="0"/>
    <x v="0"/>
  </r>
  <r>
    <n v="347646"/>
    <s v="PIN DE BIELA EN CIGÜEÑAL"/>
    <x v="1"/>
    <x v="1"/>
    <d v="2019-05-07T00:00:00"/>
    <n v="150"/>
    <n v="153"/>
    <n v="-3"/>
    <n v="0.98"/>
    <x v="0"/>
    <x v="2"/>
    <x v="2"/>
    <x v="1"/>
  </r>
  <r>
    <n v="347733"/>
    <s v="IMPULSOR LEVANTADOR DE EMBRAG"/>
    <x v="1"/>
    <x v="1"/>
    <d v="2018-11-10T00:00:00"/>
    <n v="108"/>
    <n v="108"/>
    <n v="0"/>
    <n v="1"/>
    <x v="1"/>
    <x v="2"/>
    <x v="9"/>
    <x v="0"/>
  </r>
  <r>
    <n v="348373"/>
    <s v="TAPA TANQUE DE GASOLINA"/>
    <x v="8"/>
    <x v="8"/>
    <d v="2018-02-11T00:00:00"/>
    <n v="161"/>
    <n v="175"/>
    <n v="-14"/>
    <n v="0.91304347826086962"/>
    <x v="0"/>
    <x v="3"/>
    <x v="0"/>
    <x v="0"/>
  </r>
  <r>
    <n v="348600"/>
    <s v="REDUCCION DE MARCHA (54/13D)"/>
    <x v="7"/>
    <x v="7"/>
    <d v="2018-01-23T00:00:00"/>
    <n v="57"/>
    <n v="68"/>
    <n v="-11"/>
    <n v="0.80701754385964919"/>
    <x v="0"/>
    <x v="10"/>
    <x v="3"/>
    <x v="0"/>
  </r>
  <r>
    <n v="348081"/>
    <s v="POTENCIADOR FINAL"/>
    <x v="5"/>
    <x v="5"/>
    <d v="2019-02-26T00:00:00"/>
    <n v="6"/>
    <n v="6"/>
    <n v="0"/>
    <n v="1"/>
    <x v="1"/>
    <x v="8"/>
    <x v="0"/>
    <x v="1"/>
  </r>
  <r>
    <n v="347914"/>
    <s v="PANTALLA DIFUSORA DE LUZ"/>
    <x v="0"/>
    <x v="0"/>
    <d v="2018-07-11T00:00:00"/>
    <n v="51"/>
    <n v="51"/>
    <n v="0"/>
    <n v="1"/>
    <x v="1"/>
    <x v="6"/>
    <x v="1"/>
    <x v="0"/>
  </r>
  <r>
    <n v="348139"/>
    <s v="BOMBA DE FRENO DELANTERO"/>
    <x v="8"/>
    <x v="8"/>
    <d v="2018-01-27T00:00:00"/>
    <n v="43"/>
    <n v="43"/>
    <n v="0"/>
    <n v="1"/>
    <x v="1"/>
    <x v="12"/>
    <x v="3"/>
    <x v="0"/>
  </r>
  <r>
    <n v="348049"/>
    <s v="ARO RUEDA TRASERA COMPLETO"/>
    <x v="3"/>
    <x v="3"/>
    <d v="2018-06-27T00:00:00"/>
    <n v="86"/>
    <n v="95"/>
    <n v="-9"/>
    <n v="0.89534883720930236"/>
    <x v="0"/>
    <x v="8"/>
    <x v="4"/>
    <x v="0"/>
  </r>
  <r>
    <n v="353552"/>
    <s v="RETEN DE VALVULA"/>
    <x v="8"/>
    <x v="8"/>
    <d v="2018-05-18T00:00:00"/>
    <n v="171"/>
    <n v="182"/>
    <n v="-11"/>
    <n v="0.93567251461988299"/>
    <x v="0"/>
    <x v="2"/>
    <x v="2"/>
    <x v="0"/>
  </r>
  <r>
    <n v="348874"/>
    <s v="CUB. PIERNA DELANTERA IZQ ROJA"/>
    <x v="3"/>
    <x v="3"/>
    <d v="2018-11-07T00:00:00"/>
    <n v="147"/>
    <n v="152"/>
    <n v="-5"/>
    <n v="0.96598639455782309"/>
    <x v="0"/>
    <x v="3"/>
    <x v="9"/>
    <x v="0"/>
  </r>
  <r>
    <n v="347769"/>
    <s v="ENGRANE DE TRACCION"/>
    <x v="7"/>
    <x v="7"/>
    <d v="2018-03-31T00:00:00"/>
    <n v="26"/>
    <n v="24"/>
    <n v="2"/>
    <n v="0.92307692307692313"/>
    <x v="2"/>
    <x v="2"/>
    <x v="5"/>
    <x v="0"/>
  </r>
  <r>
    <n v="347868"/>
    <s v="BATERIA ARGENTA"/>
    <x v="3"/>
    <x v="3"/>
    <d v="2018-12-17T00:00:00"/>
    <n v="46"/>
    <n v="46"/>
    <n v="0"/>
    <n v="1"/>
    <x v="1"/>
    <x v="11"/>
    <x v="7"/>
    <x v="0"/>
  </r>
  <r>
    <n v="362654"/>
    <s v="FOCO DE LUZ FARO 12V/25W/25W"/>
    <x v="2"/>
    <x v="2"/>
    <d v="2018-08-11T00:00:00"/>
    <n v="148"/>
    <n v="148"/>
    <n v="0"/>
    <n v="1"/>
    <x v="1"/>
    <x v="6"/>
    <x v="10"/>
    <x v="0"/>
  </r>
  <r>
    <n v="348504"/>
    <s v="ASIENTO DE RESORTE EXTERNO DE"/>
    <x v="8"/>
    <x v="8"/>
    <d v="2018-01-28T00:00:00"/>
    <n v="139"/>
    <n v="136"/>
    <n v="3"/>
    <n v="0.97841726618705038"/>
    <x v="2"/>
    <x v="2"/>
    <x v="3"/>
    <x v="0"/>
  </r>
  <r>
    <n v="347773"/>
    <s v="TAMBOR DE CAJA DE CAMBIOS"/>
    <x v="9"/>
    <x v="9"/>
    <d v="2018-09-29T00:00:00"/>
    <n v="11"/>
    <n v="11"/>
    <n v="0"/>
    <n v="1"/>
    <x v="1"/>
    <x v="10"/>
    <x v="11"/>
    <x v="0"/>
  </r>
  <r>
    <n v="348771"/>
    <s v="CUBIERTA IZQ NEGRO"/>
    <x v="2"/>
    <x v="2"/>
    <d v="2018-06-23T00:00:00"/>
    <n v="39"/>
    <n v="36"/>
    <n v="3"/>
    <n v="0.92307692307692313"/>
    <x v="2"/>
    <x v="3"/>
    <x v="4"/>
    <x v="0"/>
  </r>
  <r>
    <n v="348834"/>
    <s v="CUBIERTA TRASERA C/AZUL/."/>
    <x v="0"/>
    <x v="0"/>
    <d v="2019-04-07T00:00:00"/>
    <n v="191"/>
    <n v="191"/>
    <n v="0"/>
    <n v="1"/>
    <x v="1"/>
    <x v="3"/>
    <x v="6"/>
    <x v="1"/>
  </r>
  <r>
    <n v="347739"/>
    <s v="EJE PRIMARIO DE TRANSMISION"/>
    <x v="5"/>
    <x v="5"/>
    <d v="2018-11-25T00:00:00"/>
    <n v="73"/>
    <n v="78"/>
    <n v="-5"/>
    <n v="0.93150684931506844"/>
    <x v="0"/>
    <x v="2"/>
    <x v="9"/>
    <x v="0"/>
  </r>
  <r>
    <n v="348410"/>
    <s v="TAPA DE GUANTERA"/>
    <x v="8"/>
    <x v="8"/>
    <d v="2018-06-21T00:00:00"/>
    <n v="192"/>
    <n v="174"/>
    <n v="18"/>
    <n v="0.90625"/>
    <x v="2"/>
    <x v="3"/>
    <x v="4"/>
    <x v="0"/>
  </r>
  <r>
    <n v="348019"/>
    <s v="ARO DEL RIN RUEDA DELANTERA"/>
    <x v="0"/>
    <x v="0"/>
    <d v="2018-08-01T00:00:00"/>
    <n v="35"/>
    <n v="35"/>
    <n v="0"/>
    <n v="1"/>
    <x v="1"/>
    <x v="8"/>
    <x v="10"/>
    <x v="0"/>
  </r>
  <r>
    <n v="348339"/>
    <s v="HORQUILLA DELANTERA"/>
    <x v="3"/>
    <x v="3"/>
    <d v="2018-04-11T00:00:00"/>
    <n v="153"/>
    <n v="156"/>
    <n v="-3"/>
    <n v="0.98039215686274506"/>
    <x v="0"/>
    <x v="7"/>
    <x v="6"/>
    <x v="0"/>
  </r>
  <r>
    <n v="348235"/>
    <s v="BARRA DE POSAPIES"/>
    <x v="5"/>
    <x v="5"/>
    <d v="2018-07-26T00:00:00"/>
    <n v="95"/>
    <n v="90"/>
    <n v="5"/>
    <n v="0.94736842105263164"/>
    <x v="2"/>
    <x v="4"/>
    <x v="1"/>
    <x v="0"/>
  </r>
  <r>
    <n v="364186"/>
    <s v="PLACA DE COLOCACION DE ESCAPES"/>
    <x v="3"/>
    <x v="3"/>
    <d v="2019-02-09T00:00:00"/>
    <n v="25"/>
    <n v="23"/>
    <n v="2"/>
    <n v="0.92"/>
    <x v="2"/>
    <x v="4"/>
    <x v="0"/>
    <x v="1"/>
  </r>
  <r>
    <n v="367858"/>
    <s v="RETROVISOR IZQUIERDO VERDE"/>
    <x v="9"/>
    <x v="9"/>
    <d v="2018-09-27T00:00:00"/>
    <n v="65"/>
    <n v="65"/>
    <n v="0"/>
    <n v="1"/>
    <x v="1"/>
    <x v="3"/>
    <x v="11"/>
    <x v="0"/>
  </r>
  <r>
    <n v="347605"/>
    <s v="EMPAQUETADURA DE CILINDRO"/>
    <x v="4"/>
    <x v="4"/>
    <d v="2018-12-04T00:00:00"/>
    <n v="193"/>
    <n v="196"/>
    <n v="-3"/>
    <n v="0.98445595854922274"/>
    <x v="0"/>
    <x v="2"/>
    <x v="7"/>
    <x v="0"/>
  </r>
  <r>
    <n v="348288"/>
    <s v="PESO DE TIMON"/>
    <x v="8"/>
    <x v="8"/>
    <d v="2018-04-05T00:00:00"/>
    <n v="188"/>
    <n v="188"/>
    <n v="0"/>
    <n v="1"/>
    <x v="1"/>
    <x v="10"/>
    <x v="6"/>
    <x v="0"/>
  </r>
  <r>
    <n v="348114"/>
    <s v="VARILLA DE FRENO TRASERO"/>
    <x v="7"/>
    <x v="7"/>
    <d v="2019-04-14T00:00:00"/>
    <n v="108"/>
    <n v="101"/>
    <n v="7"/>
    <n v="0.93518518518518523"/>
    <x v="2"/>
    <x v="4"/>
    <x v="6"/>
    <x v="1"/>
  </r>
  <r>
    <n v="348489"/>
    <s v="CADENA IMPULSORA BOMBA DE ACEI"/>
    <x v="4"/>
    <x v="4"/>
    <d v="2018-05-02T00:00:00"/>
    <n v="156"/>
    <n v="156"/>
    <n v="0"/>
    <n v="1"/>
    <x v="1"/>
    <x v="2"/>
    <x v="2"/>
    <x v="0"/>
  </r>
  <r>
    <n v="348803"/>
    <s v="PARRILLA/PLATA/."/>
    <x v="1"/>
    <x v="1"/>
    <d v="2018-10-04T00:00:00"/>
    <n v="90"/>
    <n v="90"/>
    <n v="0"/>
    <n v="1"/>
    <x v="1"/>
    <x v="3"/>
    <x v="8"/>
    <x v="0"/>
  </r>
  <r>
    <n v="348415"/>
    <s v="BASE PLATAFORMA POSAPIES"/>
    <x v="5"/>
    <x v="5"/>
    <d v="2019-01-24T00:00:00"/>
    <n v="60"/>
    <n v="64"/>
    <n v="-4"/>
    <n v="0.93333333333333335"/>
    <x v="0"/>
    <x v="3"/>
    <x v="3"/>
    <x v="1"/>
  </r>
  <r>
    <n v="347994"/>
    <s v="BOTON INTERRUPTOR FARO/LUCES"/>
    <x v="2"/>
    <x v="2"/>
    <d v="2019-02-12T00:00:00"/>
    <n v="164"/>
    <n v="188"/>
    <n v="-24"/>
    <n v="0.85365853658536583"/>
    <x v="0"/>
    <x v="9"/>
    <x v="0"/>
    <x v="1"/>
  </r>
  <r>
    <n v="348209"/>
    <s v="PLACA CONECTORA AMORTIGUADOR"/>
    <x v="7"/>
    <x v="7"/>
    <d v="2018-10-30T00:00:00"/>
    <n v="61"/>
    <n v="68"/>
    <n v="-7"/>
    <n v="0.88524590163934425"/>
    <x v="0"/>
    <x v="10"/>
    <x v="8"/>
    <x v="0"/>
  </r>
  <r>
    <n v="348221"/>
    <s v="HORQUILLA TRASERA (BRAZO OCCI"/>
    <x v="1"/>
    <x v="1"/>
    <d v="2018-11-22T00:00:00"/>
    <n v="95"/>
    <n v="85"/>
    <n v="10"/>
    <n v="0.89473684210526316"/>
    <x v="2"/>
    <x v="7"/>
    <x v="9"/>
    <x v="0"/>
  </r>
  <r>
    <n v="348606"/>
    <s v="ALTERNADOR / ESTATOR"/>
    <x v="8"/>
    <x v="8"/>
    <d v="2018-07-06T00:00:00"/>
    <n v="190"/>
    <n v="214"/>
    <n v="-24"/>
    <n v="0.87368421052631584"/>
    <x v="0"/>
    <x v="1"/>
    <x v="1"/>
    <x v="0"/>
  </r>
  <r>
    <n v="348131"/>
    <s v="COMPUESTO DE LA BOTA"/>
    <x v="0"/>
    <x v="0"/>
    <d v="2018-03-08T00:00:00"/>
    <n v="40"/>
    <n v="45"/>
    <n v="-5"/>
    <n v="0.875"/>
    <x v="0"/>
    <x v="7"/>
    <x v="5"/>
    <x v="0"/>
  </r>
  <r>
    <n v="347978"/>
    <s v="CONJ. ENCENDIDO E INTER IZQ"/>
    <x v="9"/>
    <x v="9"/>
    <d v="2019-01-12T00:00:00"/>
    <n v="123"/>
    <n v="142"/>
    <n v="-19"/>
    <n v="0.84552845528455278"/>
    <x v="0"/>
    <x v="9"/>
    <x v="3"/>
    <x v="1"/>
  </r>
  <r>
    <n v="367857"/>
    <s v="RETROVISOR IZQUIERDO ROJO"/>
    <x v="5"/>
    <x v="5"/>
    <d v="2019-01-12T00:00:00"/>
    <n v="71"/>
    <n v="71"/>
    <n v="0"/>
    <n v="1"/>
    <x v="1"/>
    <x v="3"/>
    <x v="3"/>
    <x v="1"/>
  </r>
  <r>
    <n v="348431"/>
    <s v="CUBIERTA DE CAJA GUANTERA"/>
    <x v="0"/>
    <x v="0"/>
    <d v="2018-10-24T00:00:00"/>
    <n v="11"/>
    <n v="11"/>
    <n v="0"/>
    <n v="1"/>
    <x v="1"/>
    <x v="3"/>
    <x v="8"/>
    <x v="0"/>
  </r>
  <r>
    <n v="348279"/>
    <s v="PUÑO DE GOMA IZQUIERDO"/>
    <x v="3"/>
    <x v="3"/>
    <d v="2018-01-02T00:00:00"/>
    <n v="73"/>
    <n v="81"/>
    <n v="-8"/>
    <n v="0.8904109589041096"/>
    <x v="0"/>
    <x v="5"/>
    <x v="3"/>
    <x v="0"/>
  </r>
  <r>
    <n v="364342"/>
    <s v="SISTEMA DE FRENO DEL ABS"/>
    <x v="1"/>
    <x v="1"/>
    <d v="2018-11-21T00:00:00"/>
    <n v="120"/>
    <n v="130"/>
    <n v="-10"/>
    <n v="0.91666666666666663"/>
    <x v="0"/>
    <x v="12"/>
    <x v="9"/>
    <x v="0"/>
  </r>
  <r>
    <n v="348420"/>
    <s v="PLACA PROTECTORA DE MOTOR"/>
    <x v="9"/>
    <x v="9"/>
    <d v="2018-06-30T00:00:00"/>
    <n v="57"/>
    <n v="57"/>
    <n v="0"/>
    <n v="1"/>
    <x v="1"/>
    <x v="3"/>
    <x v="4"/>
    <x v="0"/>
  </r>
  <r>
    <n v="367978"/>
    <s v="TANQUE COMBUSTIBLE GRIS"/>
    <x v="1"/>
    <x v="1"/>
    <d v="2019-03-20T00:00:00"/>
    <n v="117"/>
    <n v="132"/>
    <n v="-15"/>
    <n v="0.87179487179487181"/>
    <x v="0"/>
    <x v="3"/>
    <x v="5"/>
    <x v="1"/>
  </r>
  <r>
    <n v="348550"/>
    <s v="BUJE GOMA, SOPORTE MOTOR TRAS."/>
    <x v="5"/>
    <x v="5"/>
    <d v="2018-03-24T00:00:00"/>
    <n v="111"/>
    <n v="111"/>
    <n v="0"/>
    <n v="1"/>
    <x v="1"/>
    <x v="5"/>
    <x v="5"/>
    <x v="0"/>
  </r>
  <r>
    <n v="348419"/>
    <s v="CUBIERTA DE BATERIA"/>
    <x v="0"/>
    <x v="0"/>
    <d v="2018-09-22T00:00:00"/>
    <n v="126"/>
    <n v="146"/>
    <n v="-20"/>
    <n v="0.84126984126984128"/>
    <x v="0"/>
    <x v="3"/>
    <x v="11"/>
    <x v="0"/>
  </r>
  <r>
    <n v="348253"/>
    <s v="PARADOR CENTRAL"/>
    <x v="2"/>
    <x v="2"/>
    <d v="2018-11-06T00:00:00"/>
    <n v="121"/>
    <n v="121"/>
    <n v="0"/>
    <n v="1"/>
    <x v="1"/>
    <x v="4"/>
    <x v="9"/>
    <x v="0"/>
  </r>
  <r>
    <n v="348838"/>
    <s v="CUBIERTA FRONTAL SUP NE/PL"/>
    <x v="2"/>
    <x v="2"/>
    <d v="2018-06-27T00:00:00"/>
    <n v="141"/>
    <n v="156"/>
    <n v="-15"/>
    <n v="0.8936170212765957"/>
    <x v="0"/>
    <x v="3"/>
    <x v="4"/>
    <x v="0"/>
  </r>
  <r>
    <n v="348049"/>
    <s v="ARO RUEDA TRASERA COMPLETO"/>
    <x v="5"/>
    <x v="5"/>
    <d v="2019-04-13T00:00:00"/>
    <n v="77"/>
    <n v="77"/>
    <n v="0"/>
    <n v="1"/>
    <x v="1"/>
    <x v="8"/>
    <x v="6"/>
    <x v="1"/>
  </r>
  <r>
    <n v="348631"/>
    <s v="VALVULA DE ADMISION"/>
    <x v="2"/>
    <x v="2"/>
    <d v="2018-03-29T00:00:00"/>
    <n v="79"/>
    <n v="90"/>
    <n v="-11"/>
    <n v="0.86075949367088611"/>
    <x v="0"/>
    <x v="2"/>
    <x v="5"/>
    <x v="0"/>
  </r>
  <r>
    <n v="347779"/>
    <s v="HORQUILLA DE CAMBIOS"/>
    <x v="6"/>
    <x v="6"/>
    <d v="2018-03-23T00:00:00"/>
    <n v="97"/>
    <n v="110"/>
    <n v="-13"/>
    <n v="0.865979381443299"/>
    <x v="0"/>
    <x v="10"/>
    <x v="5"/>
    <x v="0"/>
  </r>
  <r>
    <n v="347637"/>
    <s v="CONJUNTO DE CIGÜEÑAL"/>
    <x v="4"/>
    <x v="4"/>
    <d v="2018-08-10T00:00:00"/>
    <n v="153"/>
    <n v="149"/>
    <n v="4"/>
    <n v="0.97385620915032678"/>
    <x v="2"/>
    <x v="2"/>
    <x v="10"/>
    <x v="0"/>
  </r>
  <r>
    <n v="347760"/>
    <s v="ENGRANAJE SECUNDARIO DE SEGUND"/>
    <x v="4"/>
    <x v="4"/>
    <d v="2019-03-16T00:00:00"/>
    <n v="172"/>
    <n v="192"/>
    <n v="-20"/>
    <n v="0.88372093023255816"/>
    <x v="0"/>
    <x v="2"/>
    <x v="5"/>
    <x v="1"/>
  </r>
  <r>
    <n v="348397"/>
    <s v="CUBIERTA DE TIMON IZQ"/>
    <x v="2"/>
    <x v="2"/>
    <d v="2019-03-26T00:00:00"/>
    <n v="181"/>
    <n v="175"/>
    <n v="6"/>
    <n v="0.96685082872928174"/>
    <x v="2"/>
    <x v="3"/>
    <x v="5"/>
    <x v="1"/>
  </r>
  <r>
    <n v="353551"/>
    <s v="RETEN DE RESORTE DE VAL SUP"/>
    <x v="3"/>
    <x v="3"/>
    <d v="2019-03-20T00:00:00"/>
    <n v="20"/>
    <n v="20"/>
    <n v="0"/>
    <n v="1"/>
    <x v="1"/>
    <x v="2"/>
    <x v="5"/>
    <x v="1"/>
  </r>
  <r>
    <n v="348354"/>
    <s v="PARILLA DE CARGA COMBINADA"/>
    <x v="3"/>
    <x v="3"/>
    <d v="2018-11-12T00:00:00"/>
    <n v="47"/>
    <n v="50"/>
    <n v="-3"/>
    <n v="0.93617021276595747"/>
    <x v="0"/>
    <x v="3"/>
    <x v="9"/>
    <x v="0"/>
  </r>
  <r>
    <n v="348226"/>
    <s v="GOMA POSAPIE TRASERO"/>
    <x v="7"/>
    <x v="7"/>
    <d v="2018-09-25T00:00:00"/>
    <n v="172"/>
    <n v="177"/>
    <n v="-5"/>
    <n v="0.97093023255813948"/>
    <x v="0"/>
    <x v="5"/>
    <x v="11"/>
    <x v="0"/>
  </r>
  <r>
    <n v="348261"/>
    <s v="GANCHO RESORTE DEL PARADOR"/>
    <x v="1"/>
    <x v="1"/>
    <d v="2019-01-11T00:00:00"/>
    <n v="172"/>
    <n v="161"/>
    <n v="11"/>
    <n v="0.93604651162790697"/>
    <x v="2"/>
    <x v="4"/>
    <x v="3"/>
    <x v="1"/>
  </r>
  <r>
    <n v="367827"/>
    <s v="CUBIERTA IZQ"/>
    <x v="4"/>
    <x v="4"/>
    <d v="2018-10-05T00:00:00"/>
    <n v="65"/>
    <n v="71"/>
    <n v="-6"/>
    <n v="0.90769230769230769"/>
    <x v="0"/>
    <x v="3"/>
    <x v="8"/>
    <x v="0"/>
  </r>
  <r>
    <n v="347813"/>
    <s v="CONJUNTO DE CARBURADOR"/>
    <x v="4"/>
    <x v="4"/>
    <d v="2018-08-06T00:00:00"/>
    <n v="89"/>
    <n v="89"/>
    <n v="0"/>
    <n v="1"/>
    <x v="1"/>
    <x v="10"/>
    <x v="10"/>
    <x v="0"/>
  </r>
  <r>
    <n v="348247"/>
    <s v="PARADOR LATERAL"/>
    <x v="0"/>
    <x v="0"/>
    <d v="2018-09-16T00:00:00"/>
    <n v="170"/>
    <n v="170"/>
    <n v="0"/>
    <n v="1"/>
    <x v="1"/>
    <x v="4"/>
    <x v="11"/>
    <x v="0"/>
  </r>
  <r>
    <n v="348204"/>
    <s v="AMORTIGUADOR TRASERO"/>
    <x v="8"/>
    <x v="8"/>
    <d v="2018-01-03T00:00:00"/>
    <n v="53"/>
    <n v="60"/>
    <n v="-7"/>
    <n v="0.86792452830188682"/>
    <x v="0"/>
    <x v="7"/>
    <x v="3"/>
    <x v="0"/>
  </r>
  <r>
    <n v="348493"/>
    <s v="EMPAQUETADURA DE CILINDRO"/>
    <x v="9"/>
    <x v="9"/>
    <d v="2018-03-08T00:00:00"/>
    <n v="56"/>
    <n v="60"/>
    <n v="-4"/>
    <n v="0.9285714285714286"/>
    <x v="0"/>
    <x v="2"/>
    <x v="5"/>
    <x v="0"/>
  </r>
  <r>
    <n v="347887"/>
    <s v="RELE DE DIRECCIONALES"/>
    <x v="7"/>
    <x v="7"/>
    <d v="2018-06-04T00:00:00"/>
    <n v="139"/>
    <n v="157"/>
    <n v="-18"/>
    <n v="0.87050359712230219"/>
    <x v="0"/>
    <x v="1"/>
    <x v="4"/>
    <x v="0"/>
  </r>
  <r>
    <n v="348250"/>
    <s v="PARADOR LATERAL"/>
    <x v="0"/>
    <x v="0"/>
    <d v="2018-04-18T00:00:00"/>
    <n v="143"/>
    <n v="170"/>
    <n v="-27"/>
    <n v="0.81118881118881125"/>
    <x v="0"/>
    <x v="4"/>
    <x v="6"/>
    <x v="0"/>
  </r>
  <r>
    <n v="348152"/>
    <s v="CAJA DE VELOCIMETRO"/>
    <x v="4"/>
    <x v="4"/>
    <d v="2018-11-02T00:00:00"/>
    <n v="186"/>
    <n v="167"/>
    <n v="19"/>
    <n v="0.89784946236559138"/>
    <x v="2"/>
    <x v="8"/>
    <x v="9"/>
    <x v="0"/>
  </r>
  <r>
    <n v="348599"/>
    <s v="EJE GIRATORIO DE ARRANQUE DE P"/>
    <x v="4"/>
    <x v="4"/>
    <d v="2019-05-23T00:00:00"/>
    <n v="166"/>
    <n v="162"/>
    <n v="4"/>
    <n v="0.97590361445783136"/>
    <x v="2"/>
    <x v="10"/>
    <x v="2"/>
    <x v="1"/>
  </r>
  <r>
    <n v="348277"/>
    <s v="TIMON"/>
    <x v="0"/>
    <x v="0"/>
    <d v="2019-02-11T00:00:00"/>
    <n v="188"/>
    <n v="201"/>
    <n v="-13"/>
    <n v="0.93085106382978722"/>
    <x v="0"/>
    <x v="3"/>
    <x v="0"/>
    <x v="1"/>
  </r>
  <r>
    <n v="347993"/>
    <s v="BOTON INTERRUPTOR DE FARO/LUCE"/>
    <x v="9"/>
    <x v="9"/>
    <d v="2019-01-03T00:00:00"/>
    <n v="103"/>
    <n v="104"/>
    <n v="-1"/>
    <n v="0.99029126213592233"/>
    <x v="0"/>
    <x v="9"/>
    <x v="3"/>
    <x v="1"/>
  </r>
  <r>
    <n v="348211"/>
    <s v="PLACA CONECTORA AMORTIGUADOR"/>
    <x v="0"/>
    <x v="0"/>
    <d v="2018-11-09T00:00:00"/>
    <n v="86"/>
    <n v="101"/>
    <n v="-15"/>
    <n v="0.82558139534883723"/>
    <x v="0"/>
    <x v="10"/>
    <x v="9"/>
    <x v="0"/>
  </r>
  <r>
    <n v="367756"/>
    <s v="AMORTIGUADOR DELANTERO IZQUIERDO"/>
    <x v="4"/>
    <x v="4"/>
    <d v="2018-09-25T00:00:00"/>
    <n v="127"/>
    <n v="138"/>
    <n v="-11"/>
    <n v="0.91338582677165359"/>
    <x v="0"/>
    <x v="7"/>
    <x v="11"/>
    <x v="0"/>
  </r>
  <r>
    <n v="347672"/>
    <s v="RETEN DE RESORTE INTERNO DE VA"/>
    <x v="6"/>
    <x v="6"/>
    <d v="2018-03-02T00:00:00"/>
    <n v="194"/>
    <n v="180"/>
    <n v="14"/>
    <n v="0.92783505154639179"/>
    <x v="2"/>
    <x v="2"/>
    <x v="5"/>
    <x v="0"/>
  </r>
  <r>
    <n v="348517"/>
    <s v="RETEN DE VALVULA"/>
    <x v="5"/>
    <x v="5"/>
    <d v="2018-06-25T00:00:00"/>
    <n v="170"/>
    <n v="166"/>
    <n v="4"/>
    <n v="0.97647058823529409"/>
    <x v="2"/>
    <x v="2"/>
    <x v="4"/>
    <x v="0"/>
  </r>
  <r>
    <n v="348605"/>
    <s v="VOLANTE"/>
    <x v="6"/>
    <x v="6"/>
    <d v="2018-10-23T00:00:00"/>
    <n v="3"/>
    <n v="3"/>
    <n v="0"/>
    <n v="1"/>
    <x v="1"/>
    <x v="1"/>
    <x v="8"/>
    <x v="0"/>
  </r>
  <r>
    <n v="347827"/>
    <s v="CARCASA DEL FILTRO DE AIRE"/>
    <x v="9"/>
    <x v="9"/>
    <d v="2018-08-25T00:00:00"/>
    <n v="181"/>
    <n v="202"/>
    <n v="-21"/>
    <n v="0.88397790055248615"/>
    <x v="0"/>
    <x v="0"/>
    <x v="10"/>
    <x v="0"/>
  </r>
  <r>
    <n v="348845"/>
    <s v="RIN TRASERO/AZUL/."/>
    <x v="7"/>
    <x v="7"/>
    <d v="2018-09-02T00:00:00"/>
    <n v="70"/>
    <n v="79"/>
    <n v="-9"/>
    <n v="0.87142857142857144"/>
    <x v="0"/>
    <x v="8"/>
    <x v="11"/>
    <x v="0"/>
  </r>
  <r>
    <n v="348544"/>
    <s v="TORNILLO TAPON DE DRENADO"/>
    <x v="2"/>
    <x v="2"/>
    <d v="2018-06-14T00:00:00"/>
    <n v="133"/>
    <n v="155"/>
    <n v="-22"/>
    <n v="0.83458646616541354"/>
    <x v="0"/>
    <x v="10"/>
    <x v="4"/>
    <x v="0"/>
  </r>
  <r>
    <n v="348020"/>
    <s v="DISCO DE FRENO"/>
    <x v="4"/>
    <x v="4"/>
    <d v="2018-06-11T00:00:00"/>
    <n v="6"/>
    <n v="6"/>
    <n v="0"/>
    <n v="1"/>
    <x v="1"/>
    <x v="12"/>
    <x v="4"/>
    <x v="0"/>
  </r>
  <r>
    <n v="362801"/>
    <s v="ASIENTO CONFORT AMARILLO"/>
    <x v="6"/>
    <x v="6"/>
    <d v="2019-04-09T00:00:00"/>
    <n v="93"/>
    <n v="93"/>
    <n v="0"/>
    <n v="1"/>
    <x v="1"/>
    <x v="10"/>
    <x v="6"/>
    <x v="1"/>
  </r>
  <r>
    <n v="347983"/>
    <s v="BOTON INTERRUPTOR DE LUZ BAJA/"/>
    <x v="5"/>
    <x v="5"/>
    <d v="2018-10-27T00:00:00"/>
    <n v="140"/>
    <n v="140"/>
    <n v="0"/>
    <n v="1"/>
    <x v="1"/>
    <x v="9"/>
    <x v="8"/>
    <x v="0"/>
  </r>
  <r>
    <n v="348607"/>
    <s v="MOTOR DE ARRANQUE COMPLETO"/>
    <x v="3"/>
    <x v="3"/>
    <d v="2018-05-28T00:00:00"/>
    <n v="132"/>
    <n v="133"/>
    <n v="-1"/>
    <n v="0.99242424242424243"/>
    <x v="0"/>
    <x v="1"/>
    <x v="2"/>
    <x v="0"/>
  </r>
  <r>
    <n v="348416"/>
    <s v="BASE PLATAFORMA POSAPIES"/>
    <x v="6"/>
    <x v="6"/>
    <d v="2018-06-01T00:00:00"/>
    <n v="34"/>
    <n v="34"/>
    <n v="0"/>
    <n v="1"/>
    <x v="1"/>
    <x v="3"/>
    <x v="4"/>
    <x v="0"/>
  </r>
  <r>
    <n v="348624"/>
    <s v="TAPON PLASTICO"/>
    <x v="2"/>
    <x v="2"/>
    <d v="2019-04-21T00:00:00"/>
    <n v="194"/>
    <n v="192"/>
    <n v="2"/>
    <n v="0.98969072164948457"/>
    <x v="2"/>
    <x v="10"/>
    <x v="6"/>
    <x v="1"/>
  </r>
  <r>
    <n v="366745"/>
    <s v="GENERADOR"/>
    <x v="9"/>
    <x v="9"/>
    <d v="2018-04-01T00:00:00"/>
    <n v="68"/>
    <n v="70"/>
    <n v="-2"/>
    <n v="0.97058823529411764"/>
    <x v="0"/>
    <x v="1"/>
    <x v="6"/>
    <x v="0"/>
  </r>
  <r>
    <n v="348415"/>
    <s v="BASE PLATAFORMA POSAPIES"/>
    <x v="0"/>
    <x v="0"/>
    <d v="2018-10-02T00:00:00"/>
    <n v="42"/>
    <n v="42"/>
    <n v="0"/>
    <n v="1"/>
    <x v="1"/>
    <x v="3"/>
    <x v="8"/>
    <x v="0"/>
  </r>
  <r>
    <n v="348414"/>
    <s v="PLACA DERECHA PORTA EQUIPAJE"/>
    <x v="9"/>
    <x v="9"/>
    <d v="2018-07-06T00:00:00"/>
    <n v="162"/>
    <n v="149"/>
    <n v="13"/>
    <n v="0.91975308641975306"/>
    <x v="2"/>
    <x v="3"/>
    <x v="1"/>
    <x v="0"/>
  </r>
  <r>
    <n v="364370"/>
    <s v="TAPON DE INSPECCION"/>
    <x v="2"/>
    <x v="2"/>
    <d v="2018-05-13T00:00:00"/>
    <n v="78"/>
    <n v="78"/>
    <n v="0"/>
    <n v="1"/>
    <x v="1"/>
    <x v="2"/>
    <x v="2"/>
    <x v="0"/>
  </r>
  <r>
    <n v="364406"/>
    <s v="RETEN DE ACEITE 17*29*5"/>
    <x v="1"/>
    <x v="1"/>
    <d v="2018-12-22T00:00:00"/>
    <n v="11"/>
    <n v="10"/>
    <n v="1"/>
    <n v="0.90909090909090906"/>
    <x v="2"/>
    <x v="5"/>
    <x v="7"/>
    <x v="0"/>
  </r>
  <r>
    <n v="364237"/>
    <s v="AMORTIGUADOR TRASERO AZUL"/>
    <x v="3"/>
    <x v="3"/>
    <d v="2018-06-10T00:00:00"/>
    <n v="136"/>
    <n v="136"/>
    <n v="0"/>
    <n v="1"/>
    <x v="1"/>
    <x v="7"/>
    <x v="4"/>
    <x v="0"/>
  </r>
  <r>
    <n v="362718"/>
    <s v="CUBIERTA FRONTAL INFERIOR AZUL"/>
    <x v="7"/>
    <x v="7"/>
    <d v="2018-01-09T00:00:00"/>
    <n v="104"/>
    <n v="123"/>
    <n v="-19"/>
    <n v="0.81730769230769229"/>
    <x v="0"/>
    <x v="3"/>
    <x v="3"/>
    <x v="0"/>
  </r>
  <r>
    <n v="348456"/>
    <s v="ESPACIADOR INTERNO EJE TRASERO"/>
    <x v="3"/>
    <x v="3"/>
    <d v="2018-05-18T00:00:00"/>
    <n v="52"/>
    <n v="61"/>
    <n v="-9"/>
    <n v="0.82692307692307687"/>
    <x v="0"/>
    <x v="8"/>
    <x v="2"/>
    <x v="0"/>
  </r>
  <r>
    <n v="347583"/>
    <s v="RUTEADOR DE CABLE"/>
    <x v="4"/>
    <x v="4"/>
    <d v="2018-01-22T00:00:00"/>
    <n v="147"/>
    <n v="147"/>
    <n v="0"/>
    <n v="1"/>
    <x v="1"/>
    <x v="2"/>
    <x v="3"/>
    <x v="0"/>
  </r>
  <r>
    <n v="348767"/>
    <s v="CUBIERTA DE PIERNA IZQ GRIS"/>
    <x v="8"/>
    <x v="8"/>
    <d v="2018-09-02T00:00:00"/>
    <n v="100"/>
    <n v="101"/>
    <n v="-1"/>
    <n v="0.99"/>
    <x v="0"/>
    <x v="3"/>
    <x v="11"/>
    <x v="0"/>
  </r>
  <r>
    <n v="366797"/>
    <s v="UNIDAD CDI"/>
    <x v="9"/>
    <x v="9"/>
    <d v="2019-03-15T00:00:00"/>
    <n v="62"/>
    <n v="62"/>
    <n v="0"/>
    <n v="1"/>
    <x v="1"/>
    <x v="1"/>
    <x v="5"/>
    <x v="1"/>
  </r>
  <r>
    <n v="347755"/>
    <s v="ENGRANAJE DE TRANSMISION BAJA"/>
    <x v="7"/>
    <x v="7"/>
    <d v="2018-03-21T00:00:00"/>
    <n v="105"/>
    <n v="113"/>
    <n v="-8"/>
    <n v="0.92380952380952386"/>
    <x v="0"/>
    <x v="2"/>
    <x v="5"/>
    <x v="0"/>
  </r>
  <r>
    <n v="353560"/>
    <s v="CLAXON"/>
    <x v="3"/>
    <x v="3"/>
    <d v="2018-12-24T00:00:00"/>
    <n v="134"/>
    <n v="151"/>
    <n v="-17"/>
    <n v="0.87313432835820892"/>
    <x v="0"/>
    <x v="1"/>
    <x v="7"/>
    <x v="0"/>
  </r>
  <r>
    <n v="347967"/>
    <s v="SENSOR DE COMBUSTIBLE"/>
    <x v="3"/>
    <x v="3"/>
    <d v="2018-03-26T00:00:00"/>
    <n v="136"/>
    <n v="152"/>
    <n v="-16"/>
    <n v="0.88235294117647056"/>
    <x v="0"/>
    <x v="0"/>
    <x v="5"/>
    <x v="0"/>
  </r>
  <r>
    <n v="348284"/>
    <s v="PUÑO ACELERADOR"/>
    <x v="7"/>
    <x v="7"/>
    <d v="2018-12-27T00:00:00"/>
    <n v="160"/>
    <n v="160"/>
    <n v="0"/>
    <n v="1"/>
    <x v="1"/>
    <x v="5"/>
    <x v="7"/>
    <x v="0"/>
  </r>
  <r>
    <n v="362737"/>
    <s v="RAYO INTERNO RUEDA DEL"/>
    <x v="8"/>
    <x v="8"/>
    <d v="2018-05-18T00:00:00"/>
    <n v="131"/>
    <n v="146"/>
    <n v="-15"/>
    <n v="0.8854961832061069"/>
    <x v="0"/>
    <x v="8"/>
    <x v="2"/>
    <x v="0"/>
  </r>
  <r>
    <n v="367827"/>
    <s v="CUBIERTA IZQ"/>
    <x v="2"/>
    <x v="2"/>
    <d v="2018-02-14T00:00:00"/>
    <n v="57"/>
    <n v="54"/>
    <n v="3"/>
    <n v="0.94736842105263164"/>
    <x v="2"/>
    <x v="3"/>
    <x v="0"/>
    <x v="0"/>
  </r>
  <r>
    <n v="348144"/>
    <s v="MANGUERAS DE FRENO DELANTERO"/>
    <x v="6"/>
    <x v="6"/>
    <d v="2018-03-07T00:00:00"/>
    <n v="142"/>
    <n v="157"/>
    <n v="-15"/>
    <n v="0.89436619718309862"/>
    <x v="0"/>
    <x v="5"/>
    <x v="5"/>
    <x v="0"/>
  </r>
  <r>
    <n v="348847"/>
    <s v="CUBIERTA FRONTAL INF AMARILLO"/>
    <x v="4"/>
    <x v="4"/>
    <d v="2019-03-23T00:00:00"/>
    <n v="6"/>
    <n v="6"/>
    <n v="0"/>
    <n v="1"/>
    <x v="1"/>
    <x v="3"/>
    <x v="5"/>
    <x v="1"/>
  </r>
  <r>
    <n v="347613"/>
    <s v="EMPAQUETADURA CUBIERTA CABEZA"/>
    <x v="9"/>
    <x v="9"/>
    <d v="2019-05-01T00:00:00"/>
    <n v="156"/>
    <n v="140"/>
    <n v="16"/>
    <n v="0.89743589743589747"/>
    <x v="2"/>
    <x v="2"/>
    <x v="2"/>
    <x v="1"/>
  </r>
  <r>
    <n v="347682"/>
    <s v="EJE MARTILLO IMPULSOR DE VAL"/>
    <x v="0"/>
    <x v="0"/>
    <d v="2018-02-16T00:00:00"/>
    <n v="184"/>
    <n v="202"/>
    <n v="-18"/>
    <n v="0.90217391304347827"/>
    <x v="0"/>
    <x v="2"/>
    <x v="0"/>
    <x v="0"/>
  </r>
  <r>
    <n v="362650"/>
    <s v="ESCAPE AZUL"/>
    <x v="7"/>
    <x v="7"/>
    <d v="2018-08-27T00:00:00"/>
    <n v="197"/>
    <n v="226"/>
    <n v="-29"/>
    <n v="0.85279187817258884"/>
    <x v="0"/>
    <x v="4"/>
    <x v="10"/>
    <x v="0"/>
  </r>
  <r>
    <n v="347834"/>
    <s v="TUBO DE ESCAPE/SILENCIADOR"/>
    <x v="6"/>
    <x v="6"/>
    <d v="2019-01-03T00:00:00"/>
    <n v="129"/>
    <n v="149"/>
    <n v="-20"/>
    <n v="0.84496124031007747"/>
    <x v="0"/>
    <x v="10"/>
    <x v="3"/>
    <x v="1"/>
  </r>
  <r>
    <n v="353560"/>
    <s v="CLAXON"/>
    <x v="6"/>
    <x v="6"/>
    <d v="2019-01-16T00:00:00"/>
    <n v="139"/>
    <n v="139"/>
    <n v="0"/>
    <n v="1"/>
    <x v="1"/>
    <x v="1"/>
    <x v="3"/>
    <x v="1"/>
  </r>
  <r>
    <n v="347856"/>
    <s v="CADENA DE TRACCION (428*100)"/>
    <x v="4"/>
    <x v="4"/>
    <d v="2018-05-15T00:00:00"/>
    <n v="149"/>
    <n v="149"/>
    <n v="0"/>
    <n v="1"/>
    <x v="1"/>
    <x v="8"/>
    <x v="2"/>
    <x v="0"/>
  </r>
  <r>
    <n v="348633"/>
    <s v="EMPAQUETADURA CABEZA CILINDRO"/>
    <x v="3"/>
    <x v="3"/>
    <d v="2019-01-17T00:00:00"/>
    <n v="10"/>
    <n v="9"/>
    <n v="1"/>
    <n v="0.9"/>
    <x v="2"/>
    <x v="2"/>
    <x v="3"/>
    <x v="1"/>
  </r>
  <r>
    <n v="348385"/>
    <s v="TAPABARRO INTERNO TRASERO"/>
    <x v="9"/>
    <x v="9"/>
    <d v="2018-04-16T00:00:00"/>
    <n v="148"/>
    <n v="161"/>
    <n v="-13"/>
    <n v="0.91216216216216217"/>
    <x v="0"/>
    <x v="3"/>
    <x v="6"/>
    <x v="0"/>
  </r>
  <r>
    <n v="347987"/>
    <s v="PALANCA DE ESTRANGULADOR"/>
    <x v="1"/>
    <x v="1"/>
    <d v="2018-08-13T00:00:00"/>
    <n v="28"/>
    <n v="33"/>
    <n v="-5"/>
    <n v="0.8214285714285714"/>
    <x v="0"/>
    <x v="9"/>
    <x v="10"/>
    <x v="0"/>
  </r>
  <r>
    <n v="348136"/>
    <s v="PALANCA DERECHA DE FRENO"/>
    <x v="1"/>
    <x v="1"/>
    <d v="2018-10-19T00:00:00"/>
    <n v="157"/>
    <n v="146"/>
    <n v="11"/>
    <n v="0.92993630573248409"/>
    <x v="2"/>
    <x v="9"/>
    <x v="8"/>
    <x v="0"/>
  </r>
  <r>
    <n v="366797"/>
    <s v="UNIDAD CDI"/>
    <x v="8"/>
    <x v="8"/>
    <d v="2018-09-18T00:00:00"/>
    <n v="147"/>
    <n v="167"/>
    <n v="-20"/>
    <n v="0.86394557823129248"/>
    <x v="0"/>
    <x v="1"/>
    <x v="11"/>
    <x v="0"/>
  </r>
  <r>
    <n v="348224"/>
    <s v="RESTRICCION DE MOVIMIENTO DE H"/>
    <x v="3"/>
    <x v="3"/>
    <d v="2018-11-10T00:00:00"/>
    <n v="24"/>
    <n v="25"/>
    <n v="-1"/>
    <n v="0.95833333333333337"/>
    <x v="0"/>
    <x v="5"/>
    <x v="9"/>
    <x v="0"/>
  </r>
  <r>
    <n v="348451"/>
    <s v="EJE DEL PARADOR CENTRAL"/>
    <x v="5"/>
    <x v="5"/>
    <d v="2018-06-27T00:00:00"/>
    <n v="50"/>
    <n v="59"/>
    <n v="-9"/>
    <n v="0.82000000000000006"/>
    <x v="0"/>
    <x v="10"/>
    <x v="4"/>
    <x v="0"/>
  </r>
  <r>
    <n v="348534"/>
    <s v="PIN DE PISTON"/>
    <x v="8"/>
    <x v="8"/>
    <d v="2018-08-29T00:00:00"/>
    <n v="49"/>
    <n v="51"/>
    <n v="-2"/>
    <n v="0.95918367346938771"/>
    <x v="0"/>
    <x v="2"/>
    <x v="10"/>
    <x v="0"/>
  </r>
  <r>
    <n v="362718"/>
    <s v="CUBIERTA FRONTAL INFERIOR AZUL"/>
    <x v="8"/>
    <x v="8"/>
    <d v="2018-05-01T00:00:00"/>
    <n v="195"/>
    <n v="175"/>
    <n v="20"/>
    <n v="0.89743589743589747"/>
    <x v="2"/>
    <x v="3"/>
    <x v="2"/>
    <x v="0"/>
  </r>
  <r>
    <n v="348280"/>
    <s v="PUÑO IZQUIERDO"/>
    <x v="7"/>
    <x v="7"/>
    <d v="2018-03-26T00:00:00"/>
    <n v="94"/>
    <n v="110"/>
    <n v="-16"/>
    <n v="0.82978723404255317"/>
    <x v="0"/>
    <x v="5"/>
    <x v="5"/>
    <x v="0"/>
  </r>
  <r>
    <n v="367860"/>
    <s v="RETROVISOR DERECHO ROJO"/>
    <x v="1"/>
    <x v="1"/>
    <d v="2018-10-04T00:00:00"/>
    <n v="31"/>
    <n v="35"/>
    <n v="-4"/>
    <n v="0.87096774193548387"/>
    <x v="0"/>
    <x v="3"/>
    <x v="8"/>
    <x v="0"/>
  </r>
  <r>
    <n v="364238"/>
    <s v="AMORTIGUADOR TRASERO ROJO"/>
    <x v="6"/>
    <x v="6"/>
    <d v="2018-04-09T00:00:00"/>
    <n v="28"/>
    <n v="28"/>
    <n v="0"/>
    <n v="1"/>
    <x v="1"/>
    <x v="7"/>
    <x v="6"/>
    <x v="0"/>
  </r>
  <r>
    <n v="348876"/>
    <s v="CUBIERTA TRASERA IZQ NEGRO"/>
    <x v="0"/>
    <x v="0"/>
    <d v="2019-03-14T00:00:00"/>
    <n v="85"/>
    <n v="99"/>
    <n v="-14"/>
    <n v="0.83529411764705885"/>
    <x v="0"/>
    <x v="3"/>
    <x v="5"/>
    <x v="1"/>
  </r>
  <r>
    <n v="348120"/>
    <s v="RESORTE DE PEDAL DE FRENO"/>
    <x v="2"/>
    <x v="2"/>
    <d v="2019-05-18T00:00:00"/>
    <n v="126"/>
    <n v="147"/>
    <n v="-21"/>
    <n v="0.83333333333333337"/>
    <x v="0"/>
    <x v="4"/>
    <x v="2"/>
    <x v="1"/>
  </r>
  <r>
    <n v="348633"/>
    <s v="EMPAQUETADURA CABEZA CILINDRO"/>
    <x v="5"/>
    <x v="5"/>
    <d v="2018-12-18T00:00:00"/>
    <n v="70"/>
    <n v="77"/>
    <n v="-7"/>
    <n v="0.9"/>
    <x v="0"/>
    <x v="2"/>
    <x v="7"/>
    <x v="0"/>
  </r>
  <r>
    <n v="367729"/>
    <s v="SOPORTE DE MOTOR"/>
    <x v="3"/>
    <x v="3"/>
    <d v="2018-05-01T00:00:00"/>
    <n v="73"/>
    <n v="67"/>
    <n v="6"/>
    <n v="0.9178082191780822"/>
    <x v="2"/>
    <x v="10"/>
    <x v="2"/>
    <x v="0"/>
  </r>
  <r>
    <n v="348005"/>
    <s v="ROTOR (VOLANTE)"/>
    <x v="2"/>
    <x v="2"/>
    <d v="2018-12-28T00:00:00"/>
    <n v="125"/>
    <n v="120"/>
    <n v="5"/>
    <n v="0.96"/>
    <x v="2"/>
    <x v="1"/>
    <x v="7"/>
    <x v="0"/>
  </r>
  <r>
    <n v="348615"/>
    <s v="COMPONENTE MOBIL DEL DISCO DE"/>
    <x v="0"/>
    <x v="0"/>
    <d v="2018-04-22T00:00:00"/>
    <n v="104"/>
    <n v="116"/>
    <n v="-12"/>
    <n v="0.88461538461538458"/>
    <x v="0"/>
    <x v="1"/>
    <x v="6"/>
    <x v="0"/>
  </r>
  <r>
    <n v="347596"/>
    <s v="EMPAQUETADURA CUB DER CABEZA"/>
    <x v="1"/>
    <x v="1"/>
    <d v="2018-04-04T00:00:00"/>
    <n v="140"/>
    <n v="158"/>
    <n v="-18"/>
    <n v="0.87142857142857144"/>
    <x v="0"/>
    <x v="2"/>
    <x v="6"/>
    <x v="0"/>
  </r>
  <r>
    <n v="348168"/>
    <s v="CERRADURA DE ASIENTO"/>
    <x v="8"/>
    <x v="8"/>
    <d v="2019-01-01T00:00:00"/>
    <n v="97"/>
    <n v="95"/>
    <n v="2"/>
    <n v="0.97938144329896903"/>
    <x v="2"/>
    <x v="10"/>
    <x v="3"/>
    <x v="1"/>
  </r>
  <r>
    <n v="348852"/>
    <s v="TANQUE DE COMBUSTI/AZUL/."/>
    <x v="4"/>
    <x v="4"/>
    <d v="2018-01-01T00:00:00"/>
    <n v="42"/>
    <n v="42"/>
    <n v="0"/>
    <n v="1"/>
    <x v="1"/>
    <x v="3"/>
    <x v="3"/>
    <x v="0"/>
  </r>
  <r>
    <n v="367713"/>
    <s v="RESORTE INTERRUPTOR DE FRENO"/>
    <x v="6"/>
    <x v="6"/>
    <d v="2018-05-07T00:00:00"/>
    <n v="153"/>
    <n v="153"/>
    <n v="0"/>
    <n v="1"/>
    <x v="1"/>
    <x v="4"/>
    <x v="2"/>
    <x v="0"/>
  </r>
  <r>
    <n v="348831"/>
    <s v="CUBIERTA FRONTAL SUP NEGRO"/>
    <x v="6"/>
    <x v="6"/>
    <d v="2018-12-18T00:00:00"/>
    <n v="136"/>
    <n v="136"/>
    <n v="0"/>
    <n v="1"/>
    <x v="1"/>
    <x v="3"/>
    <x v="7"/>
    <x v="0"/>
  </r>
  <r>
    <n v="347622"/>
    <s v="TAPON DEL AJUSTE DE ELEVADORES"/>
    <x v="5"/>
    <x v="5"/>
    <d v="2019-01-08T00:00:00"/>
    <n v="195"/>
    <n v="228"/>
    <n v="-33"/>
    <n v="0.8307692307692307"/>
    <x v="0"/>
    <x v="8"/>
    <x v="3"/>
    <x v="1"/>
  </r>
  <r>
    <n v="348642"/>
    <s v="EMPAQUETADURA CUB IZQ CARTER"/>
    <x v="2"/>
    <x v="2"/>
    <d v="2018-11-12T00:00:00"/>
    <n v="77"/>
    <n v="89"/>
    <n v="-12"/>
    <n v="0.8441558441558441"/>
    <x v="0"/>
    <x v="2"/>
    <x v="9"/>
    <x v="0"/>
  </r>
  <r>
    <n v="348436"/>
    <s v="PLACA CONECTORA DE CUB TRASERA"/>
    <x v="3"/>
    <x v="3"/>
    <d v="2019-02-13T00:00:00"/>
    <n v="176"/>
    <n v="168"/>
    <n v="8"/>
    <n v="0.95454545454545459"/>
    <x v="2"/>
    <x v="3"/>
    <x v="0"/>
    <x v="1"/>
  </r>
  <r>
    <n v="348764"/>
    <s v="CUBIERTA DE PIERNA DER ROJO"/>
    <x v="1"/>
    <x v="1"/>
    <d v="2019-05-06T00:00:00"/>
    <n v="108"/>
    <n v="108"/>
    <n v="0"/>
    <n v="1"/>
    <x v="1"/>
    <x v="3"/>
    <x v="2"/>
    <x v="1"/>
  </r>
  <r>
    <n v="362709"/>
    <s v="CUBIERTA LATERAL IZQ ROJA"/>
    <x v="0"/>
    <x v="0"/>
    <d v="2018-07-18T00:00:00"/>
    <n v="167"/>
    <n v="153"/>
    <n v="14"/>
    <n v="0.91616766467065869"/>
    <x v="2"/>
    <x v="3"/>
    <x v="1"/>
    <x v="0"/>
  </r>
  <r>
    <n v="347647"/>
    <s v="PIN DE CIGÜEÑAL"/>
    <x v="4"/>
    <x v="4"/>
    <d v="2018-04-16T00:00:00"/>
    <n v="96"/>
    <n v="89"/>
    <n v="7"/>
    <n v="0.92708333333333337"/>
    <x v="2"/>
    <x v="2"/>
    <x v="6"/>
    <x v="0"/>
  </r>
  <r>
    <n v="347901"/>
    <s v="FOCO DE LUZ FARO 12V/18W/18W"/>
    <x v="4"/>
    <x v="4"/>
    <d v="2018-11-27T00:00:00"/>
    <n v="189"/>
    <n v="213"/>
    <n v="-24"/>
    <n v="0.87301587301587302"/>
    <x v="0"/>
    <x v="6"/>
    <x v="9"/>
    <x v="0"/>
  </r>
  <r>
    <n v="348159"/>
    <s v="BASE CUBIERTA DELANTERA"/>
    <x v="2"/>
    <x v="2"/>
    <d v="2018-02-16T00:00:00"/>
    <n v="59"/>
    <n v="70"/>
    <n v="-11"/>
    <n v="0.81355932203389836"/>
    <x v="0"/>
    <x v="10"/>
    <x v="0"/>
    <x v="0"/>
  </r>
  <r>
    <n v="348223"/>
    <s v="HORQUILLA TRASERA (BRAZO OCCI"/>
    <x v="3"/>
    <x v="3"/>
    <d v="2018-07-07T00:00:00"/>
    <n v="196"/>
    <n v="209"/>
    <n v="-13"/>
    <n v="0.93367346938775508"/>
    <x v="0"/>
    <x v="7"/>
    <x v="1"/>
    <x v="0"/>
  </r>
  <r>
    <n v="347939"/>
    <s v="DIRECCIONAL DERECHA"/>
    <x v="2"/>
    <x v="2"/>
    <d v="2018-08-16T00:00:00"/>
    <n v="93"/>
    <n v="91"/>
    <n v="2"/>
    <n v="0.978494623655914"/>
    <x v="2"/>
    <x v="6"/>
    <x v="10"/>
    <x v="0"/>
  </r>
  <r>
    <n v="348108"/>
    <s v="JUEGO DE ZAPATA DE FRENO TRASE"/>
    <x v="3"/>
    <x v="3"/>
    <d v="2018-01-06T00:00:00"/>
    <n v="72"/>
    <n v="72"/>
    <n v="0"/>
    <n v="1"/>
    <x v="1"/>
    <x v="12"/>
    <x v="3"/>
    <x v="0"/>
  </r>
  <r>
    <n v="348251"/>
    <s v="PARADOR CENTRAL"/>
    <x v="6"/>
    <x v="6"/>
    <d v="2019-03-15T00:00:00"/>
    <n v="7"/>
    <n v="7"/>
    <n v="0"/>
    <n v="1"/>
    <x v="1"/>
    <x v="4"/>
    <x v="5"/>
    <x v="1"/>
  </r>
  <r>
    <n v="348442"/>
    <s v="EJE DE LA RUEDA DELANTERA"/>
    <x v="7"/>
    <x v="7"/>
    <d v="2019-05-25T00:00:00"/>
    <n v="177"/>
    <n v="184"/>
    <n v="-7"/>
    <n v="0.96045197740112997"/>
    <x v="0"/>
    <x v="8"/>
    <x v="2"/>
    <x v="1"/>
  </r>
  <r>
    <n v="347687"/>
    <s v="PANTALLA DE PARTICULAS FILTRO"/>
    <x v="8"/>
    <x v="8"/>
    <d v="2018-11-07T00:00:00"/>
    <n v="159"/>
    <n v="181"/>
    <n v="-22"/>
    <n v="0.86163522012578619"/>
    <x v="0"/>
    <x v="0"/>
    <x v="9"/>
    <x v="0"/>
  </r>
  <r>
    <n v="347956"/>
    <s v="LENTE DE VELOCIMETRO"/>
    <x v="5"/>
    <x v="5"/>
    <d v="2018-01-13T00:00:00"/>
    <n v="184"/>
    <n v="204"/>
    <n v="-20"/>
    <n v="0.89130434782608692"/>
    <x v="0"/>
    <x v="1"/>
    <x v="3"/>
    <x v="0"/>
  </r>
  <r>
    <n v="348414"/>
    <s v="PLACA DERECHA PORTA EQUIPAJE"/>
    <x v="7"/>
    <x v="7"/>
    <d v="2018-09-24T00:00:00"/>
    <n v="59"/>
    <n v="56"/>
    <n v="3"/>
    <n v="0.94915254237288138"/>
    <x v="2"/>
    <x v="3"/>
    <x v="11"/>
    <x v="0"/>
  </r>
  <r>
    <n v="348025"/>
    <s v="RAYO INTERNO RUEDA"/>
    <x v="9"/>
    <x v="9"/>
    <d v="2018-10-29T00:00:00"/>
    <n v="120"/>
    <n v="132"/>
    <n v="-12"/>
    <n v="0.9"/>
    <x v="0"/>
    <x v="8"/>
    <x v="8"/>
    <x v="0"/>
  </r>
  <r>
    <n v="347770"/>
    <s v="ENGRANE DE TRACCION (PIÑON)"/>
    <x v="1"/>
    <x v="1"/>
    <d v="2019-03-18T00:00:00"/>
    <n v="164"/>
    <n v="190"/>
    <n v="-26"/>
    <n v="0.84146341463414631"/>
    <x v="0"/>
    <x v="2"/>
    <x v="5"/>
    <x v="1"/>
  </r>
  <r>
    <n v="348511"/>
    <s v="EMPAQUETADURA CABEZA CILINDRO"/>
    <x v="4"/>
    <x v="4"/>
    <d v="2018-04-12T00:00:00"/>
    <n v="152"/>
    <n v="152"/>
    <n v="0"/>
    <n v="1"/>
    <x v="1"/>
    <x v="2"/>
    <x v="6"/>
    <x v="0"/>
  </r>
  <r>
    <n v="348114"/>
    <s v="VARILLA DE FRENO TRASERO"/>
    <x v="3"/>
    <x v="3"/>
    <d v="2018-08-14T00:00:00"/>
    <n v="108"/>
    <n v="108"/>
    <n v="0"/>
    <n v="1"/>
    <x v="1"/>
    <x v="4"/>
    <x v="10"/>
    <x v="0"/>
  </r>
  <r>
    <n v="347709"/>
    <s v="DISCO DE PRESION DE EMBRAGUE"/>
    <x v="3"/>
    <x v="3"/>
    <d v="2018-04-01T00:00:00"/>
    <n v="46"/>
    <n v="46"/>
    <n v="0"/>
    <n v="1"/>
    <x v="1"/>
    <x v="12"/>
    <x v="6"/>
    <x v="0"/>
  </r>
  <r>
    <n v="347874"/>
    <s v="UNIDAD C.D.I"/>
    <x v="8"/>
    <x v="8"/>
    <d v="2019-02-03T00:00:00"/>
    <n v="95"/>
    <n v="110"/>
    <n v="-15"/>
    <n v="0.84210526315789469"/>
    <x v="0"/>
    <x v="1"/>
    <x v="0"/>
    <x v="1"/>
  </r>
  <r>
    <n v="348302"/>
    <s v="CABLE DE ASIENTO"/>
    <x v="5"/>
    <x v="5"/>
    <d v="2018-07-26T00:00:00"/>
    <n v="2"/>
    <n v="2"/>
    <n v="0"/>
    <n v="1"/>
    <x v="1"/>
    <x v="9"/>
    <x v="1"/>
    <x v="0"/>
  </r>
  <r>
    <n v="348572"/>
    <s v="CUBIERTA DERECHA DE CARTER"/>
    <x v="4"/>
    <x v="4"/>
    <d v="2019-05-20T00:00:00"/>
    <n v="45"/>
    <n v="51"/>
    <n v="-6"/>
    <n v="0.8666666666666667"/>
    <x v="0"/>
    <x v="2"/>
    <x v="2"/>
    <x v="1"/>
  </r>
  <r>
    <n v="364330"/>
    <s v="RODAMIENTO GUIA DE CADENA"/>
    <x v="5"/>
    <x v="5"/>
    <d v="2018-02-14T00:00:00"/>
    <n v="155"/>
    <n v="139"/>
    <n v="16"/>
    <n v="0.89677419354838706"/>
    <x v="2"/>
    <x v="2"/>
    <x v="0"/>
    <x v="0"/>
  </r>
  <r>
    <n v="347638"/>
    <s v="CONJUNTO DE CIGÜEÑAL"/>
    <x v="7"/>
    <x v="7"/>
    <d v="2018-11-25T00:00:00"/>
    <n v="83"/>
    <n v="93"/>
    <n v="-10"/>
    <n v="0.87951807228915668"/>
    <x v="0"/>
    <x v="2"/>
    <x v="9"/>
    <x v="0"/>
  </r>
  <r>
    <n v="362711"/>
    <s v="CUBIERTA DERECHA PLATA"/>
    <x v="5"/>
    <x v="5"/>
    <d v="2019-05-09T00:00:00"/>
    <n v="22"/>
    <n v="19"/>
    <n v="3"/>
    <n v="0.86363636363636365"/>
    <x v="2"/>
    <x v="3"/>
    <x v="2"/>
    <x v="1"/>
  </r>
  <r>
    <n v="347739"/>
    <s v="EJE PRIMARIO DE TRANSMISION"/>
    <x v="8"/>
    <x v="8"/>
    <d v="2019-05-19T00:00:00"/>
    <n v="109"/>
    <n v="123"/>
    <n v="-14"/>
    <n v="0.87155963302752293"/>
    <x v="0"/>
    <x v="2"/>
    <x v="2"/>
    <x v="1"/>
  </r>
  <r>
    <n v="347864"/>
    <s v="BATERIA DIABOLO"/>
    <x v="8"/>
    <x v="8"/>
    <d v="2018-04-07T00:00:00"/>
    <n v="144"/>
    <n v="138"/>
    <n v="6"/>
    <n v="0.95833333333333337"/>
    <x v="2"/>
    <x v="11"/>
    <x v="6"/>
    <x v="0"/>
  </r>
  <r>
    <n v="347596"/>
    <s v="EMPAQUETADURA CUB DER CABEZA"/>
    <x v="6"/>
    <x v="6"/>
    <d v="2019-05-29T00:00:00"/>
    <n v="49"/>
    <n v="57"/>
    <n v="-8"/>
    <n v="0.83673469387755106"/>
    <x v="0"/>
    <x v="2"/>
    <x v="2"/>
    <x v="1"/>
  </r>
  <r>
    <n v="348178"/>
    <s v="BOTA INFERIOR IZQUIERDA"/>
    <x v="1"/>
    <x v="1"/>
    <d v="2018-12-27T00:00:00"/>
    <n v="115"/>
    <n v="129"/>
    <n v="-14"/>
    <n v="0.87826086956521743"/>
    <x v="0"/>
    <x v="7"/>
    <x v="7"/>
    <x v="0"/>
  </r>
  <r>
    <n v="348275"/>
    <s v="TIMON"/>
    <x v="5"/>
    <x v="5"/>
    <d v="2018-12-22T00:00:00"/>
    <n v="6"/>
    <n v="6"/>
    <n v="0"/>
    <n v="1"/>
    <x v="1"/>
    <x v="3"/>
    <x v="7"/>
    <x v="0"/>
  </r>
  <r>
    <n v="364332"/>
    <s v="CARBURADOR"/>
    <x v="6"/>
    <x v="6"/>
    <d v="2018-04-01T00:00:00"/>
    <n v="140"/>
    <n v="152"/>
    <n v="-12"/>
    <n v="0.91428571428571426"/>
    <x v="0"/>
    <x v="10"/>
    <x v="6"/>
    <x v="0"/>
  </r>
  <r>
    <n v="347900"/>
    <s v="FOCO FARO (12V35W/35W)"/>
    <x v="3"/>
    <x v="3"/>
    <d v="2018-08-28T00:00:00"/>
    <n v="118"/>
    <n v="112"/>
    <n v="6"/>
    <n v="0.94915254237288138"/>
    <x v="2"/>
    <x v="6"/>
    <x v="10"/>
    <x v="0"/>
  </r>
  <r>
    <n v="347598"/>
    <s v="CILINDRO"/>
    <x v="5"/>
    <x v="5"/>
    <d v="2018-09-09T00:00:00"/>
    <n v="82"/>
    <n v="95"/>
    <n v="-13"/>
    <n v="0.84146341463414631"/>
    <x v="0"/>
    <x v="2"/>
    <x v="11"/>
    <x v="0"/>
  </r>
  <r>
    <n v="366794"/>
    <s v="RELE DE ENCENDIDO"/>
    <x v="9"/>
    <x v="9"/>
    <d v="2018-10-10T00:00:00"/>
    <n v="172"/>
    <n v="172"/>
    <n v="0"/>
    <n v="1"/>
    <x v="1"/>
    <x v="1"/>
    <x v="8"/>
    <x v="0"/>
  </r>
  <r>
    <n v="348634"/>
    <s v="CONJUNTO DE CABEZA DE CILINDRO"/>
    <x v="0"/>
    <x v="0"/>
    <d v="2018-04-18T00:00:00"/>
    <n v="91"/>
    <n v="93"/>
    <n v="-2"/>
    <n v="0.97802197802197799"/>
    <x v="0"/>
    <x v="2"/>
    <x v="6"/>
    <x v="0"/>
  </r>
  <r>
    <n v="347994"/>
    <s v="BOTON INTERRUPTOR FARO/LUCES"/>
    <x v="3"/>
    <x v="3"/>
    <d v="2018-11-30T00:00:00"/>
    <n v="174"/>
    <n v="182"/>
    <n v="-8"/>
    <n v="0.95402298850574718"/>
    <x v="0"/>
    <x v="9"/>
    <x v="9"/>
    <x v="0"/>
  </r>
  <r>
    <n v="348680"/>
    <s v="O-RING,27.4*2.4"/>
    <x v="8"/>
    <x v="8"/>
    <d v="2019-01-15T00:00:00"/>
    <n v="171"/>
    <n v="198"/>
    <n v="-27"/>
    <n v="0.84210526315789469"/>
    <x v="0"/>
    <x v="2"/>
    <x v="3"/>
    <x v="1"/>
  </r>
  <r>
    <n v="348821"/>
    <s v="ASIENTO DOBLE/GR/RO/."/>
    <x v="3"/>
    <x v="3"/>
    <d v="2018-06-12T00:00:00"/>
    <n v="100"/>
    <n v="95"/>
    <n v="5"/>
    <n v="0.95"/>
    <x v="2"/>
    <x v="10"/>
    <x v="4"/>
    <x v="0"/>
  </r>
  <r>
    <n v="348497"/>
    <s v="PIN DE MARTILLO DE ESCAPE"/>
    <x v="5"/>
    <x v="5"/>
    <d v="2018-07-08T00:00:00"/>
    <n v="63"/>
    <n v="63"/>
    <n v="0"/>
    <n v="1"/>
    <x v="1"/>
    <x v="2"/>
    <x v="1"/>
    <x v="0"/>
  </r>
  <r>
    <n v="347569"/>
    <s v="RETEN DE ACEITE 30*42*4.5"/>
    <x v="4"/>
    <x v="4"/>
    <d v="2018-06-15T00:00:00"/>
    <n v="58"/>
    <n v="53"/>
    <n v="5"/>
    <n v="0.9137931034482758"/>
    <x v="2"/>
    <x v="5"/>
    <x v="4"/>
    <x v="0"/>
  </r>
  <r>
    <n v="348595"/>
    <s v="RESORTE DEL PIN DE ADMISION DE"/>
    <x v="8"/>
    <x v="8"/>
    <d v="2018-03-22T00:00:00"/>
    <n v="134"/>
    <n v="143"/>
    <n v="-9"/>
    <n v="0.93283582089552242"/>
    <x v="0"/>
    <x v="10"/>
    <x v="5"/>
    <x v="0"/>
  </r>
  <r>
    <n v="366754"/>
    <s v="JUEGO DE ANILLOS"/>
    <x v="0"/>
    <x v="0"/>
    <d v="2018-01-04T00:00:00"/>
    <n v="198"/>
    <n v="219"/>
    <n v="-21"/>
    <n v="0.89393939393939392"/>
    <x v="0"/>
    <x v="2"/>
    <x v="3"/>
    <x v="0"/>
  </r>
  <r>
    <n v="348563"/>
    <s v="EJE DE ENGRANAJE DE TRACCION"/>
    <x v="6"/>
    <x v="6"/>
    <d v="2018-03-13T00:00:00"/>
    <n v="57"/>
    <n v="61"/>
    <n v="-4"/>
    <n v="0.92982456140350878"/>
    <x v="0"/>
    <x v="2"/>
    <x v="5"/>
    <x v="0"/>
  </r>
  <r>
    <n v="348245"/>
    <s v="BARRA DE POSAPIES"/>
    <x v="2"/>
    <x v="2"/>
    <d v="2018-05-04T00:00:00"/>
    <n v="100"/>
    <n v="100"/>
    <n v="0"/>
    <n v="1"/>
    <x v="1"/>
    <x v="4"/>
    <x v="2"/>
    <x v="0"/>
  </r>
  <r>
    <n v="348830"/>
    <s v="CUBIERTA FRONTAL SUP AZUL"/>
    <x v="0"/>
    <x v="0"/>
    <d v="2019-03-22T00:00:00"/>
    <n v="145"/>
    <n v="162"/>
    <n v="-17"/>
    <n v="0.88275862068965516"/>
    <x v="0"/>
    <x v="3"/>
    <x v="5"/>
    <x v="1"/>
  </r>
  <r>
    <n v="347996"/>
    <s v="BOTON INTERRUPTOR DE ARRANQUE"/>
    <x v="0"/>
    <x v="0"/>
    <d v="2019-03-15T00:00:00"/>
    <n v="167"/>
    <n v="167"/>
    <n v="0"/>
    <n v="1"/>
    <x v="1"/>
    <x v="9"/>
    <x v="5"/>
    <x v="1"/>
  </r>
  <r>
    <n v="353541"/>
    <s v="EMPAQUETADURA CUBIERTA CABEZA"/>
    <x v="0"/>
    <x v="0"/>
    <d v="2018-12-20T00:00:00"/>
    <n v="68"/>
    <n v="61"/>
    <n v="7"/>
    <n v="0.8970588235294118"/>
    <x v="2"/>
    <x v="2"/>
    <x v="7"/>
    <x v="0"/>
  </r>
  <r>
    <n v="347956"/>
    <s v="LENTE DE VELOCIMETRO"/>
    <x v="9"/>
    <x v="9"/>
    <d v="2018-03-17T00:00:00"/>
    <n v="15"/>
    <n v="15"/>
    <n v="0"/>
    <n v="1"/>
    <x v="1"/>
    <x v="1"/>
    <x v="5"/>
    <x v="0"/>
  </r>
  <r>
    <n v="347583"/>
    <s v="RUTEADOR DE CABLE"/>
    <x v="8"/>
    <x v="8"/>
    <d v="2019-02-09T00:00:00"/>
    <n v="79"/>
    <n v="79"/>
    <n v="0"/>
    <n v="1"/>
    <x v="1"/>
    <x v="2"/>
    <x v="0"/>
    <x v="1"/>
  </r>
  <r>
    <n v="347882"/>
    <s v="FUSIBLE"/>
    <x v="0"/>
    <x v="0"/>
    <d v="2018-08-31T00:00:00"/>
    <n v="19"/>
    <n v="21"/>
    <n v="-2"/>
    <n v="0.89473684210526316"/>
    <x v="0"/>
    <x v="1"/>
    <x v="10"/>
    <x v="0"/>
  </r>
  <r>
    <n v="348019"/>
    <s v="ARO DEL RIN RUEDA DELANTERA"/>
    <x v="7"/>
    <x v="7"/>
    <d v="2018-09-05T00:00:00"/>
    <n v="31"/>
    <n v="35"/>
    <n v="-4"/>
    <n v="0.87096774193548387"/>
    <x v="0"/>
    <x v="8"/>
    <x v="11"/>
    <x v="0"/>
  </r>
  <r>
    <n v="348536"/>
    <s v="JUEGO DE ANILLOS DE PISTON"/>
    <x v="8"/>
    <x v="8"/>
    <d v="2018-09-17T00:00:00"/>
    <n v="16"/>
    <n v="16"/>
    <n v="0"/>
    <n v="1"/>
    <x v="1"/>
    <x v="2"/>
    <x v="11"/>
    <x v="0"/>
  </r>
  <r>
    <n v="369628"/>
    <s v="DIRECCIONAL IZQ DELANTERA"/>
    <x v="4"/>
    <x v="4"/>
    <d v="2018-03-09T00:00:00"/>
    <n v="178"/>
    <n v="194"/>
    <n v="-16"/>
    <n v="0.9101123595505618"/>
    <x v="0"/>
    <x v="6"/>
    <x v="5"/>
    <x v="0"/>
  </r>
  <r>
    <n v="347581"/>
    <s v="CUBIERTA IZQUIERDA DE CARTER"/>
    <x v="1"/>
    <x v="1"/>
    <d v="2018-09-10T00:00:00"/>
    <n v="76"/>
    <n v="83"/>
    <n v="-7"/>
    <n v="0.90789473684210531"/>
    <x v="0"/>
    <x v="2"/>
    <x v="11"/>
    <x v="0"/>
  </r>
  <r>
    <n v="348501"/>
    <s v="POSICIONADOR FIJADOR DE TREN D"/>
    <x v="9"/>
    <x v="9"/>
    <d v="2018-04-22T00:00:00"/>
    <n v="196"/>
    <n v="221"/>
    <n v="-25"/>
    <n v="0.87244897959183676"/>
    <x v="0"/>
    <x v="2"/>
    <x v="6"/>
    <x v="0"/>
  </r>
  <r>
    <n v="362704"/>
    <s v="EJE RUEDA DELANTERA 12M*242"/>
    <x v="6"/>
    <x v="6"/>
    <d v="2018-09-14T00:00:00"/>
    <n v="99"/>
    <n v="91"/>
    <n v="8"/>
    <n v="0.91919191919191923"/>
    <x v="2"/>
    <x v="8"/>
    <x v="11"/>
    <x v="0"/>
  </r>
  <r>
    <n v="364409"/>
    <s v="KIT DE CERRADURAS"/>
    <x v="0"/>
    <x v="0"/>
    <d v="2018-06-28T00:00:00"/>
    <n v="19"/>
    <n v="19"/>
    <n v="0"/>
    <n v="1"/>
    <x v="1"/>
    <x v="1"/>
    <x v="4"/>
    <x v="0"/>
  </r>
  <r>
    <n v="347711"/>
    <s v="RESORTE DE EMBRAGUE"/>
    <x v="5"/>
    <x v="5"/>
    <d v="2018-08-29T00:00:00"/>
    <n v="187"/>
    <n v="211"/>
    <n v="-24"/>
    <n v="0.87165775401069512"/>
    <x v="0"/>
    <x v="12"/>
    <x v="10"/>
    <x v="0"/>
  </r>
  <r>
    <n v="348169"/>
    <s v="CERRADURA DE ASIENTO"/>
    <x v="5"/>
    <x v="5"/>
    <d v="2018-02-24T00:00:00"/>
    <n v="43"/>
    <n v="45"/>
    <n v="-2"/>
    <n v="0.95348837209302328"/>
    <x v="0"/>
    <x v="10"/>
    <x v="0"/>
    <x v="0"/>
  </r>
  <r>
    <n v="348773"/>
    <s v="CUBIERTA DER NEGRO"/>
    <x v="4"/>
    <x v="4"/>
    <d v="2018-02-07T00:00:00"/>
    <n v="29"/>
    <n v="29"/>
    <n v="0"/>
    <n v="1"/>
    <x v="1"/>
    <x v="3"/>
    <x v="0"/>
    <x v="0"/>
  </r>
  <r>
    <n v="362737"/>
    <s v="RAYO INTERNO RUEDA DEL"/>
    <x v="4"/>
    <x v="4"/>
    <d v="2019-03-25T00:00:00"/>
    <n v="27"/>
    <n v="27"/>
    <n v="0"/>
    <n v="1"/>
    <x v="1"/>
    <x v="8"/>
    <x v="5"/>
    <x v="1"/>
  </r>
  <r>
    <n v="348129"/>
    <s v="DISCO DE FRENO"/>
    <x v="0"/>
    <x v="0"/>
    <d v="2018-06-08T00:00:00"/>
    <n v="120"/>
    <n v="120"/>
    <n v="0"/>
    <n v="1"/>
    <x v="1"/>
    <x v="12"/>
    <x v="4"/>
    <x v="0"/>
  </r>
  <r>
    <n v="348614"/>
    <s v="DISCO DE TRACCION"/>
    <x v="9"/>
    <x v="9"/>
    <d v="2018-04-29T00:00:00"/>
    <n v="101"/>
    <n v="101"/>
    <n v="0"/>
    <n v="1"/>
    <x v="1"/>
    <x v="1"/>
    <x v="6"/>
    <x v="0"/>
  </r>
  <r>
    <n v="348401"/>
    <s v="CALCOMANIA LATERAL"/>
    <x v="1"/>
    <x v="1"/>
    <d v="2019-03-12T00:00:00"/>
    <n v="86"/>
    <n v="103"/>
    <n v="-17"/>
    <n v="0.80232558139534882"/>
    <x v="0"/>
    <x v="3"/>
    <x v="5"/>
    <x v="1"/>
  </r>
  <r>
    <n v="348585"/>
    <s v="CONJUNTO CAJA DE TRANSMISION"/>
    <x v="4"/>
    <x v="4"/>
    <d v="2018-10-10T00:00:00"/>
    <n v="23"/>
    <n v="23"/>
    <n v="0"/>
    <n v="1"/>
    <x v="1"/>
    <x v="2"/>
    <x v="8"/>
    <x v="0"/>
  </r>
  <r>
    <n v="348627"/>
    <s v="CUBIERTA PROTECTORA SUPERIOR"/>
    <x v="5"/>
    <x v="5"/>
    <d v="2019-05-23T00:00:00"/>
    <n v="25"/>
    <n v="27"/>
    <n v="-2"/>
    <n v="0.92"/>
    <x v="0"/>
    <x v="10"/>
    <x v="2"/>
    <x v="1"/>
  </r>
  <r>
    <n v="348814"/>
    <s v="CUBIERTA DER ROJO"/>
    <x v="1"/>
    <x v="1"/>
    <d v="2019-05-08T00:00:00"/>
    <n v="143"/>
    <n v="140"/>
    <n v="3"/>
    <n v="0.97902097902097907"/>
    <x v="2"/>
    <x v="3"/>
    <x v="2"/>
    <x v="1"/>
  </r>
  <r>
    <n v="348480"/>
    <s v="COMPONENTE INTERNO TAPABARRO"/>
    <x v="7"/>
    <x v="7"/>
    <d v="2018-12-06T00:00:00"/>
    <n v="117"/>
    <n v="126"/>
    <n v="-9"/>
    <n v="0.92307692307692313"/>
    <x v="0"/>
    <x v="3"/>
    <x v="7"/>
    <x v="0"/>
  </r>
  <r>
    <n v="348500"/>
    <s v="PIN DE MARTILLO DE ADMISION"/>
    <x v="1"/>
    <x v="1"/>
    <d v="2018-12-15T00:00:00"/>
    <n v="59"/>
    <n v="59"/>
    <n v="0"/>
    <n v="1"/>
    <x v="1"/>
    <x v="2"/>
    <x v="7"/>
    <x v="0"/>
  </r>
  <r>
    <n v="348800"/>
    <s v="ARO RUEDA TRASERA/ROJO/ALUMI"/>
    <x v="1"/>
    <x v="1"/>
    <d v="2018-07-22T00:00:00"/>
    <n v="154"/>
    <n v="172"/>
    <n v="-18"/>
    <n v="0.88311688311688308"/>
    <x v="0"/>
    <x v="8"/>
    <x v="1"/>
    <x v="0"/>
  </r>
  <r>
    <n v="348164"/>
    <s v="CHASIS"/>
    <x v="7"/>
    <x v="7"/>
    <d v="2018-05-05T00:00:00"/>
    <n v="160"/>
    <n v="190"/>
    <n v="-30"/>
    <n v="0.8125"/>
    <x v="0"/>
    <x v="10"/>
    <x v="2"/>
    <x v="0"/>
  </r>
  <r>
    <n v="348104"/>
    <s v="PANEL DE FRENO TRASERO"/>
    <x v="8"/>
    <x v="8"/>
    <d v="2019-04-22T00:00:00"/>
    <n v="182"/>
    <n v="198"/>
    <n v="-16"/>
    <n v="0.91208791208791207"/>
    <x v="0"/>
    <x v="12"/>
    <x v="6"/>
    <x v="1"/>
  </r>
  <r>
    <n v="364290"/>
    <s v="EMPAQUETADU CUB LAT CABEZA DER"/>
    <x v="0"/>
    <x v="0"/>
    <d v="2019-01-01T00:00:00"/>
    <n v="143"/>
    <n v="147"/>
    <n v="-4"/>
    <n v="0.97202797202797198"/>
    <x v="0"/>
    <x v="2"/>
    <x v="3"/>
    <x v="1"/>
  </r>
  <r>
    <n v="367979"/>
    <s v="TANQUE DE COMBUSTIBLE  ROJO"/>
    <x v="6"/>
    <x v="6"/>
    <d v="2018-03-07T00:00:00"/>
    <n v="57"/>
    <n v="64"/>
    <n v="-7"/>
    <n v="0.87719298245614041"/>
    <x v="0"/>
    <x v="3"/>
    <x v="5"/>
    <x v="0"/>
  </r>
  <r>
    <n v="348399"/>
    <s v="CUBIERTA CILINDRO MAESTRO"/>
    <x v="3"/>
    <x v="3"/>
    <d v="2018-06-03T00:00:00"/>
    <n v="90"/>
    <n v="86"/>
    <n v="4"/>
    <n v="0.9555555555555556"/>
    <x v="2"/>
    <x v="3"/>
    <x v="4"/>
    <x v="0"/>
  </r>
  <r>
    <n v="348523"/>
    <s v="O-RING 9*1.6"/>
    <x v="8"/>
    <x v="8"/>
    <d v="2018-08-29T00:00:00"/>
    <n v="91"/>
    <n v="91"/>
    <n v="0"/>
    <n v="1"/>
    <x v="1"/>
    <x v="2"/>
    <x v="10"/>
    <x v="0"/>
  </r>
  <r>
    <n v="353561"/>
    <s v="CUBIERTA CALAVERA"/>
    <x v="2"/>
    <x v="2"/>
    <d v="2018-08-24T00:00:00"/>
    <n v="102"/>
    <n v="102"/>
    <n v="0"/>
    <n v="1"/>
    <x v="1"/>
    <x v="6"/>
    <x v="10"/>
    <x v="0"/>
  </r>
  <r>
    <n v="366798"/>
    <s v="ARNES PRINCIPAL"/>
    <x v="8"/>
    <x v="8"/>
    <d v="2018-02-08T00:00:00"/>
    <n v="13"/>
    <n v="13"/>
    <n v="0"/>
    <n v="1"/>
    <x v="1"/>
    <x v="1"/>
    <x v="0"/>
    <x v="0"/>
  </r>
  <r>
    <n v="367858"/>
    <s v="RETROVISOR IZQUIERDO VERDE"/>
    <x v="4"/>
    <x v="4"/>
    <d v="2018-08-23T00:00:00"/>
    <n v="16"/>
    <n v="19"/>
    <n v="-3"/>
    <n v="0.8125"/>
    <x v="0"/>
    <x v="3"/>
    <x v="10"/>
    <x v="0"/>
  </r>
  <r>
    <n v="368038"/>
    <s v="UNIDAD CDI"/>
    <x v="8"/>
    <x v="8"/>
    <d v="2019-01-02T00:00:00"/>
    <n v="180"/>
    <n v="185"/>
    <n v="-5"/>
    <n v="0.97222222222222221"/>
    <x v="0"/>
    <x v="1"/>
    <x v="3"/>
    <x v="1"/>
  </r>
  <r>
    <n v="362728"/>
    <s v="PEDAL DE ARRANQUE"/>
    <x v="3"/>
    <x v="3"/>
    <d v="2018-03-16T00:00:00"/>
    <n v="123"/>
    <n v="130"/>
    <n v="-7"/>
    <n v="0.94308943089430897"/>
    <x v="0"/>
    <x v="4"/>
    <x v="5"/>
    <x v="0"/>
  </r>
  <r>
    <n v="348343"/>
    <s v="CABLE DE VELOCIMETRO"/>
    <x v="0"/>
    <x v="0"/>
    <d v="2018-06-27T00:00:00"/>
    <n v="159"/>
    <n v="155"/>
    <n v="4"/>
    <n v="0.97484276729559749"/>
    <x v="2"/>
    <x v="9"/>
    <x v="4"/>
    <x v="0"/>
  </r>
  <r>
    <n v="348281"/>
    <s v="PUÑO DE GOMA IZQUIERDO"/>
    <x v="3"/>
    <x v="3"/>
    <d v="2018-11-29T00:00:00"/>
    <n v="28"/>
    <n v="30"/>
    <n v="-2"/>
    <n v="0.9285714285714286"/>
    <x v="0"/>
    <x v="5"/>
    <x v="9"/>
    <x v="0"/>
  </r>
  <r>
    <n v="348612"/>
    <s v="ELEVADOR DE PLACA"/>
    <x v="3"/>
    <x v="3"/>
    <d v="2019-03-25T00:00:00"/>
    <n v="19"/>
    <n v="21"/>
    <n v="-2"/>
    <n v="0.89473684210526316"/>
    <x v="0"/>
    <x v="1"/>
    <x v="5"/>
    <x v="1"/>
  </r>
  <r>
    <n v="347943"/>
    <s v="DIRECCIONAL IZQUIERDA TRASERA"/>
    <x v="2"/>
    <x v="2"/>
    <d v="2018-08-01T00:00:00"/>
    <n v="106"/>
    <n v="106"/>
    <n v="0"/>
    <n v="1"/>
    <x v="1"/>
    <x v="6"/>
    <x v="10"/>
    <x v="0"/>
  </r>
  <r>
    <n v="347823"/>
    <s v="CONJUNTO FILTRO DE AIRE"/>
    <x v="3"/>
    <x v="3"/>
    <d v="2018-02-15T00:00:00"/>
    <n v="27"/>
    <n v="27"/>
    <n v="0"/>
    <n v="1"/>
    <x v="1"/>
    <x v="0"/>
    <x v="0"/>
    <x v="0"/>
  </r>
  <r>
    <n v="347794"/>
    <s v="RESORTE DEL ACCIONADOR DE CAMB"/>
    <x v="4"/>
    <x v="4"/>
    <d v="2018-12-23T00:00:00"/>
    <n v="130"/>
    <n v="154"/>
    <n v="-24"/>
    <n v="0.81538461538461537"/>
    <x v="0"/>
    <x v="10"/>
    <x v="7"/>
    <x v="0"/>
  </r>
  <r>
    <n v="347897"/>
    <s v="CONJUNTO DE FARO"/>
    <x v="4"/>
    <x v="4"/>
    <d v="2018-11-20T00:00:00"/>
    <n v="139"/>
    <n v="165"/>
    <n v="-26"/>
    <n v="0.81294964028776984"/>
    <x v="0"/>
    <x v="6"/>
    <x v="9"/>
    <x v="0"/>
  </r>
  <r>
    <n v="367834"/>
    <s v="CUBIERTA DERECHA"/>
    <x v="2"/>
    <x v="2"/>
    <d v="2018-02-25T00:00:00"/>
    <n v="52"/>
    <n v="53"/>
    <n v="-1"/>
    <n v="0.98076923076923073"/>
    <x v="0"/>
    <x v="3"/>
    <x v="0"/>
    <x v="0"/>
  </r>
  <r>
    <n v="348005"/>
    <s v="ROTOR (VOLANTE)"/>
    <x v="0"/>
    <x v="0"/>
    <d v="2018-08-12T00:00:00"/>
    <n v="127"/>
    <n v="130"/>
    <n v="-3"/>
    <n v="0.97637795275590555"/>
    <x v="0"/>
    <x v="1"/>
    <x v="10"/>
    <x v="0"/>
  </r>
  <r>
    <n v="362727"/>
    <s v="CUBIERTA FRONTAL SUP ROJO"/>
    <x v="1"/>
    <x v="1"/>
    <d v="2018-07-03T00:00:00"/>
    <n v="82"/>
    <n v="76"/>
    <n v="6"/>
    <n v="0.92682926829268297"/>
    <x v="2"/>
    <x v="3"/>
    <x v="1"/>
    <x v="0"/>
  </r>
  <r>
    <n v="347918"/>
    <s v="FARO TRASERO"/>
    <x v="7"/>
    <x v="7"/>
    <d v="2018-05-29T00:00:00"/>
    <n v="154"/>
    <n v="178"/>
    <n v="-24"/>
    <n v="0.8441558441558441"/>
    <x v="0"/>
    <x v="6"/>
    <x v="2"/>
    <x v="0"/>
  </r>
  <r>
    <n v="369631"/>
    <s v="CALAVERA"/>
    <x v="0"/>
    <x v="0"/>
    <d v="2019-04-14T00:00:00"/>
    <n v="170"/>
    <n v="202"/>
    <n v="-32"/>
    <n v="0.81176470588235294"/>
    <x v="0"/>
    <x v="6"/>
    <x v="6"/>
    <x v="1"/>
  </r>
  <r>
    <n v="369610"/>
    <s v="BATERIA"/>
    <x v="4"/>
    <x v="4"/>
    <d v="2018-01-18T00:00:00"/>
    <n v="174"/>
    <n v="198"/>
    <n v="-24"/>
    <n v="0.86206896551724133"/>
    <x v="0"/>
    <x v="11"/>
    <x v="3"/>
    <x v="0"/>
  </r>
  <r>
    <n v="348818"/>
    <s v="TAPABARRO DEL BLANCO"/>
    <x v="7"/>
    <x v="7"/>
    <d v="2019-02-25T00:00:00"/>
    <n v="130"/>
    <n v="144"/>
    <n v="-14"/>
    <n v="0.89230769230769225"/>
    <x v="0"/>
    <x v="3"/>
    <x v="0"/>
    <x v="1"/>
  </r>
  <r>
    <n v="347835"/>
    <s v="TUBO DE ESCAPE/SILENCIADOR"/>
    <x v="7"/>
    <x v="7"/>
    <d v="2018-08-27T00:00:00"/>
    <n v="32"/>
    <n v="34"/>
    <n v="-2"/>
    <n v="0.9375"/>
    <x v="0"/>
    <x v="10"/>
    <x v="10"/>
    <x v="0"/>
  </r>
  <r>
    <n v="348793"/>
    <s v="CUBIERTA MANDO FRONTAL PLATA"/>
    <x v="6"/>
    <x v="6"/>
    <d v="2018-09-03T00:00:00"/>
    <n v="6"/>
    <n v="6"/>
    <n v="0"/>
    <n v="1"/>
    <x v="1"/>
    <x v="3"/>
    <x v="11"/>
    <x v="0"/>
  </r>
  <r>
    <n v="364337"/>
    <s v="CONJUNTO DE DISCOS DE CLUTCH"/>
    <x v="2"/>
    <x v="2"/>
    <d v="2018-11-08T00:00:00"/>
    <n v="40"/>
    <n v="38"/>
    <n v="2"/>
    <n v="0.95"/>
    <x v="2"/>
    <x v="12"/>
    <x v="9"/>
    <x v="0"/>
  </r>
  <r>
    <n v="348617"/>
    <s v="VENTILADOR"/>
    <x v="7"/>
    <x v="7"/>
    <d v="2018-07-09T00:00:00"/>
    <n v="33"/>
    <n v="38"/>
    <n v="-5"/>
    <n v="0.84848484848484851"/>
    <x v="0"/>
    <x v="12"/>
    <x v="1"/>
    <x v="0"/>
  </r>
  <r>
    <n v="348493"/>
    <s v="EMPAQUETADURA DE CILINDRO"/>
    <x v="4"/>
    <x v="4"/>
    <d v="2018-12-23T00:00:00"/>
    <n v="23"/>
    <n v="23"/>
    <n v="0"/>
    <n v="1"/>
    <x v="1"/>
    <x v="2"/>
    <x v="7"/>
    <x v="0"/>
  </r>
  <r>
    <n v="362796"/>
    <s v="CUBIERTA MANDO FRONTAL AMAR"/>
    <x v="2"/>
    <x v="2"/>
    <d v="2019-05-25T00:00:00"/>
    <n v="1"/>
    <n v="1"/>
    <n v="0"/>
    <n v="1"/>
    <x v="1"/>
    <x v="3"/>
    <x v="2"/>
    <x v="1"/>
  </r>
  <r>
    <n v="347860"/>
    <s v="REGULADOR RECTIFICADOR"/>
    <x v="6"/>
    <x v="6"/>
    <d v="2019-04-28T00:00:00"/>
    <n v="47"/>
    <n v="46"/>
    <n v="1"/>
    <n v="0.97872340425531912"/>
    <x v="2"/>
    <x v="1"/>
    <x v="6"/>
    <x v="1"/>
  </r>
  <r>
    <n v="364409"/>
    <s v="KIT DE CERRADURAS"/>
    <x v="3"/>
    <x v="3"/>
    <d v="2018-06-14T00:00:00"/>
    <n v="193"/>
    <n v="193"/>
    <n v="0"/>
    <n v="1"/>
    <x v="1"/>
    <x v="1"/>
    <x v="4"/>
    <x v="0"/>
  </r>
  <r>
    <n v="348454"/>
    <s v="BUJE MANZANA DEL RIN DELANTERO"/>
    <x v="0"/>
    <x v="0"/>
    <d v="2018-03-30T00:00:00"/>
    <n v="11"/>
    <n v="12"/>
    <n v="-1"/>
    <n v="0.90909090909090906"/>
    <x v="0"/>
    <x v="8"/>
    <x v="5"/>
    <x v="0"/>
  </r>
  <r>
    <n v="347572"/>
    <s v="TORNILLO &quot;A&quot; CILINDRO (BIRLO)"/>
    <x v="8"/>
    <x v="8"/>
    <d v="2019-01-14T00:00:00"/>
    <n v="42"/>
    <n v="42"/>
    <n v="0"/>
    <n v="1"/>
    <x v="1"/>
    <x v="10"/>
    <x v="3"/>
    <x v="1"/>
  </r>
  <r>
    <n v="348167"/>
    <s v="LLAVE DE BLOQUEO DE ASIENTO"/>
    <x v="3"/>
    <x v="3"/>
    <d v="2018-12-25T00:00:00"/>
    <n v="112"/>
    <n v="118"/>
    <n v="-6"/>
    <n v="0.9464285714285714"/>
    <x v="0"/>
    <x v="10"/>
    <x v="7"/>
    <x v="0"/>
  </r>
  <r>
    <n v="347884"/>
    <s v="ARNES SUPLEMENTARIO"/>
    <x v="3"/>
    <x v="3"/>
    <d v="2018-09-26T00:00:00"/>
    <n v="3"/>
    <n v="2"/>
    <n v="1"/>
    <n v="0.66666666666666674"/>
    <x v="2"/>
    <x v="1"/>
    <x v="11"/>
    <x v="0"/>
  </r>
  <r>
    <n v="348331"/>
    <s v="CARRERA DE COPA SUPERIOR"/>
    <x v="2"/>
    <x v="2"/>
    <d v="2019-02-05T00:00:00"/>
    <n v="192"/>
    <n v="192"/>
    <n v="0"/>
    <n v="1"/>
    <x v="1"/>
    <x v="7"/>
    <x v="0"/>
    <x v="1"/>
  </r>
  <r>
    <n v="348761"/>
    <s v="CUB TIMON DER/GRIS/."/>
    <x v="9"/>
    <x v="9"/>
    <d v="2018-05-08T00:00:00"/>
    <n v="67"/>
    <n v="65"/>
    <n v="2"/>
    <n v="0.97014925373134331"/>
    <x v="2"/>
    <x v="3"/>
    <x v="2"/>
    <x v="0"/>
  </r>
  <r>
    <n v="366819"/>
    <s v="PALANCA IZQUIERDA DE EMBRAGUE"/>
    <x v="5"/>
    <x v="5"/>
    <d v="2018-12-01T00:00:00"/>
    <n v="89"/>
    <n v="95"/>
    <n v="-6"/>
    <n v="0.93258426966292141"/>
    <x v="0"/>
    <x v="9"/>
    <x v="7"/>
    <x v="0"/>
  </r>
  <r>
    <n v="348414"/>
    <s v="PLACA DERECHA PORTA EQUIPAJE"/>
    <x v="6"/>
    <x v="6"/>
    <d v="2018-09-20T00:00:00"/>
    <n v="28"/>
    <n v="29"/>
    <n v="-1"/>
    <n v="0.9642857142857143"/>
    <x v="0"/>
    <x v="3"/>
    <x v="11"/>
    <x v="0"/>
  </r>
  <r>
    <n v="347916"/>
    <s v="CONJUNTO DE FARO TRASERO"/>
    <x v="1"/>
    <x v="1"/>
    <d v="2018-05-01T00:00:00"/>
    <n v="91"/>
    <n v="93"/>
    <n v="-2"/>
    <n v="0.97802197802197799"/>
    <x v="0"/>
    <x v="6"/>
    <x v="2"/>
    <x v="0"/>
  </r>
  <r>
    <n v="369628"/>
    <s v="DIRECCIONAL IZQ DELANTERA"/>
    <x v="1"/>
    <x v="1"/>
    <d v="2019-04-20T00:00:00"/>
    <n v="96"/>
    <n v="96"/>
    <n v="0"/>
    <n v="1"/>
    <x v="1"/>
    <x v="6"/>
    <x v="6"/>
    <x v="1"/>
  </r>
  <r>
    <n v="348001"/>
    <s v="BOTON INTERRUPTOR EMERGENCIA"/>
    <x v="1"/>
    <x v="1"/>
    <d v="2018-08-21T00:00:00"/>
    <n v="123"/>
    <n v="131"/>
    <n v="-8"/>
    <n v="0.93495934959349591"/>
    <x v="0"/>
    <x v="9"/>
    <x v="10"/>
    <x v="0"/>
  </r>
  <r>
    <n v="364247"/>
    <s v="SEGURO DE PASADOR DE PISTON"/>
    <x v="2"/>
    <x v="2"/>
    <d v="2018-07-05T00:00:00"/>
    <n v="18"/>
    <n v="18"/>
    <n v="0"/>
    <n v="1"/>
    <x v="1"/>
    <x v="2"/>
    <x v="1"/>
    <x v="0"/>
  </r>
  <r>
    <n v="348495"/>
    <s v="EMPAQUETADURA DE MULTIPLE"/>
    <x v="4"/>
    <x v="4"/>
    <d v="2018-10-21T00:00:00"/>
    <n v="60"/>
    <n v="63"/>
    <n v="-3"/>
    <n v="0.95"/>
    <x v="0"/>
    <x v="2"/>
    <x v="8"/>
    <x v="0"/>
  </r>
  <r>
    <n v="364241"/>
    <s v="RETROVISOR IZQUIERDO VINO"/>
    <x v="5"/>
    <x v="5"/>
    <d v="2018-02-10T00:00:00"/>
    <n v="133"/>
    <n v="133"/>
    <n v="0"/>
    <n v="1"/>
    <x v="1"/>
    <x v="3"/>
    <x v="0"/>
    <x v="0"/>
  </r>
  <r>
    <n v="348469"/>
    <s v="BUJE DE LA RUEDA TRASERA"/>
    <x v="2"/>
    <x v="2"/>
    <d v="2018-11-11T00:00:00"/>
    <n v="56"/>
    <n v="67"/>
    <n v="-11"/>
    <n v="0.8035714285714286"/>
    <x v="0"/>
    <x v="8"/>
    <x v="9"/>
    <x v="0"/>
  </r>
  <r>
    <n v="347663"/>
    <s v="VARILLA IMPULSORA DE BALANCIN"/>
    <x v="3"/>
    <x v="3"/>
    <d v="2019-03-02T00:00:00"/>
    <n v="38"/>
    <n v="42"/>
    <n v="-4"/>
    <n v="0.89473684210526316"/>
    <x v="0"/>
    <x v="2"/>
    <x v="5"/>
    <x v="1"/>
  </r>
  <r>
    <n v="365174"/>
    <s v="BATERIA YUASA"/>
    <x v="7"/>
    <x v="7"/>
    <d v="2018-01-31T00:00:00"/>
    <n v="137"/>
    <n v="137"/>
    <n v="0"/>
    <n v="1"/>
    <x v="1"/>
    <x v="11"/>
    <x v="3"/>
    <x v="0"/>
  </r>
  <r>
    <n v="347836"/>
    <s v="CONJUNTO DE TUBO DE ESCAPE"/>
    <x v="9"/>
    <x v="9"/>
    <d v="2018-04-03T00:00:00"/>
    <n v="37"/>
    <n v="34"/>
    <n v="3"/>
    <n v="0.91891891891891886"/>
    <x v="2"/>
    <x v="4"/>
    <x v="6"/>
    <x v="0"/>
  </r>
  <r>
    <n v="348418"/>
    <s v="CUBIERTA DE BATERIA"/>
    <x v="7"/>
    <x v="7"/>
    <d v="2018-02-05T00:00:00"/>
    <n v="67"/>
    <n v="75"/>
    <n v="-8"/>
    <n v="0.88059701492537312"/>
    <x v="0"/>
    <x v="3"/>
    <x v="0"/>
    <x v="0"/>
  </r>
  <r>
    <n v="367834"/>
    <s v="CUBIERTA DERECHA"/>
    <x v="5"/>
    <x v="5"/>
    <d v="2018-03-01T00:00:00"/>
    <n v="52"/>
    <n v="55"/>
    <n v="-3"/>
    <n v="0.94230769230769229"/>
    <x v="0"/>
    <x v="3"/>
    <x v="5"/>
    <x v="0"/>
  </r>
  <r>
    <n v="347852"/>
    <s v="CONJ. COMPLETO PATADA ARRANQUE"/>
    <x v="4"/>
    <x v="4"/>
    <d v="2018-10-23T00:00:00"/>
    <n v="145"/>
    <n v="158"/>
    <n v="-13"/>
    <n v="0.91034482758620694"/>
    <x v="0"/>
    <x v="4"/>
    <x v="8"/>
    <x v="0"/>
  </r>
  <r>
    <n v="347896"/>
    <s v="CONJUNTO DE FARO DELANTERO"/>
    <x v="6"/>
    <x v="6"/>
    <d v="2018-01-14T00:00:00"/>
    <n v="141"/>
    <n v="148"/>
    <n v="-7"/>
    <n v="0.95035460992907805"/>
    <x v="0"/>
    <x v="6"/>
    <x v="3"/>
    <x v="0"/>
  </r>
  <r>
    <n v="364153"/>
    <s v="BLOQUE REDUCTOR DE VIBRACION A"/>
    <x v="2"/>
    <x v="2"/>
    <d v="2018-06-25T00:00:00"/>
    <n v="118"/>
    <n v="129"/>
    <n v="-11"/>
    <n v="0.90677966101694918"/>
    <x v="0"/>
    <x v="2"/>
    <x v="4"/>
    <x v="0"/>
  </r>
  <r>
    <n v="347993"/>
    <s v="BOTON INTERRUPTOR DE FARO/LUCE"/>
    <x v="5"/>
    <x v="5"/>
    <d v="2019-03-25T00:00:00"/>
    <n v="10"/>
    <n v="9"/>
    <n v="1"/>
    <n v="0.9"/>
    <x v="2"/>
    <x v="9"/>
    <x v="5"/>
    <x v="1"/>
  </r>
  <r>
    <n v="347641"/>
    <s v="BIELA"/>
    <x v="3"/>
    <x v="3"/>
    <d v="2018-01-07T00:00:00"/>
    <n v="157"/>
    <n v="147"/>
    <n v="10"/>
    <n v="0.93630573248407645"/>
    <x v="2"/>
    <x v="2"/>
    <x v="3"/>
    <x v="0"/>
  </r>
  <r>
    <n v="348790"/>
    <s v="CUBIERTA DEL CUERP/ROJO/."/>
    <x v="7"/>
    <x v="7"/>
    <d v="2018-09-22T00:00:00"/>
    <n v="63"/>
    <n v="64"/>
    <n v="-1"/>
    <n v="0.98412698412698418"/>
    <x v="0"/>
    <x v="3"/>
    <x v="11"/>
    <x v="0"/>
  </r>
  <r>
    <n v="353541"/>
    <s v="EMPAQUETADURA CUBIERTA CABEZA"/>
    <x v="3"/>
    <x v="3"/>
    <d v="2018-02-17T00:00:00"/>
    <n v="107"/>
    <n v="107"/>
    <n v="0"/>
    <n v="1"/>
    <x v="1"/>
    <x v="2"/>
    <x v="0"/>
    <x v="0"/>
  </r>
  <r>
    <n v="347626"/>
    <s v="EMPAQUETADURA CABEZA CILINDRO"/>
    <x v="0"/>
    <x v="0"/>
    <d v="2018-09-06T00:00:00"/>
    <n v="117"/>
    <n v="125"/>
    <n v="-8"/>
    <n v="0.93162393162393164"/>
    <x v="0"/>
    <x v="2"/>
    <x v="11"/>
    <x v="0"/>
  </r>
  <r>
    <n v="348016"/>
    <s v="INDICADOR DE CAMBIOS"/>
    <x v="4"/>
    <x v="4"/>
    <d v="2019-05-25T00:00:00"/>
    <n v="27"/>
    <n v="27"/>
    <n v="0"/>
    <n v="1"/>
    <x v="1"/>
    <x v="10"/>
    <x v="2"/>
    <x v="1"/>
  </r>
  <r>
    <n v="348508"/>
    <s v="SEGURO DE VALVULA"/>
    <x v="7"/>
    <x v="7"/>
    <d v="2018-10-28T00:00:00"/>
    <n v="173"/>
    <n v="186"/>
    <n v="-13"/>
    <n v="0.92485549132947975"/>
    <x v="0"/>
    <x v="2"/>
    <x v="8"/>
    <x v="0"/>
  </r>
  <r>
    <n v="348465"/>
    <s v="RODAJE RADIAL BOLA,6201"/>
    <x v="0"/>
    <x v="0"/>
    <d v="2018-08-07T00:00:00"/>
    <n v="134"/>
    <n v="151"/>
    <n v="-17"/>
    <n v="0.87313432835820892"/>
    <x v="0"/>
    <x v="10"/>
    <x v="10"/>
    <x v="0"/>
  </r>
  <r>
    <n v="348257"/>
    <s v="RESORTE PARADOR CENTRAL"/>
    <x v="5"/>
    <x v="5"/>
    <d v="2018-12-30T00:00:00"/>
    <n v="108"/>
    <n v="109"/>
    <n v="-1"/>
    <n v="0.9907407407407407"/>
    <x v="0"/>
    <x v="4"/>
    <x v="7"/>
    <x v="0"/>
  </r>
  <r>
    <n v="348509"/>
    <s v="TORNILLO DE AJUSTE DE VALVULAS"/>
    <x v="0"/>
    <x v="0"/>
    <d v="2019-03-25T00:00:00"/>
    <n v="111"/>
    <n v="123"/>
    <n v="-12"/>
    <n v="0.89189189189189189"/>
    <x v="0"/>
    <x v="2"/>
    <x v="5"/>
    <x v="1"/>
  </r>
  <r>
    <n v="362717"/>
    <s v="CUBIERTA DECORATIVA DELANTERA"/>
    <x v="5"/>
    <x v="5"/>
    <d v="2018-11-01T00:00:00"/>
    <n v="8"/>
    <n v="8"/>
    <n v="0"/>
    <n v="1"/>
    <x v="1"/>
    <x v="3"/>
    <x v="9"/>
    <x v="0"/>
  </r>
  <r>
    <n v="348852"/>
    <s v="TANQUE DE COMBUSTI/AZUL/."/>
    <x v="4"/>
    <x v="4"/>
    <d v="2018-08-13T00:00:00"/>
    <n v="67"/>
    <n v="67"/>
    <n v="0"/>
    <n v="1"/>
    <x v="1"/>
    <x v="3"/>
    <x v="10"/>
    <x v="0"/>
  </r>
  <r>
    <n v="348507"/>
    <s v="RETEN DE RESORTE DE VAL SUP"/>
    <x v="4"/>
    <x v="4"/>
    <d v="2018-06-16T00:00:00"/>
    <n v="67"/>
    <n v="65"/>
    <n v="2"/>
    <n v="0.97014925373134331"/>
    <x v="2"/>
    <x v="2"/>
    <x v="4"/>
    <x v="0"/>
  </r>
  <r>
    <n v="348553"/>
    <s v="RETEN DE ACEITE 19.8*30*5"/>
    <x v="3"/>
    <x v="3"/>
    <d v="2019-04-09T00:00:00"/>
    <n v="139"/>
    <n v="164"/>
    <n v="-25"/>
    <n v="0.82014388489208634"/>
    <x v="0"/>
    <x v="10"/>
    <x v="6"/>
    <x v="1"/>
  </r>
  <r>
    <n v="348495"/>
    <s v="EMPAQUETADURA DE MULTIPLE"/>
    <x v="0"/>
    <x v="0"/>
    <d v="2019-02-02T00:00:00"/>
    <n v="3"/>
    <n v="3"/>
    <n v="0"/>
    <n v="1"/>
    <x v="1"/>
    <x v="2"/>
    <x v="0"/>
    <x v="1"/>
  </r>
  <r>
    <n v="347707"/>
    <s v="DISCO DE EMBRAGUE"/>
    <x v="4"/>
    <x v="4"/>
    <d v="2018-05-20T00:00:00"/>
    <n v="161"/>
    <n v="161"/>
    <n v="0"/>
    <n v="1"/>
    <x v="1"/>
    <x v="12"/>
    <x v="2"/>
    <x v="0"/>
  </r>
  <r>
    <n v="348304"/>
    <s v="CABLE DE FRENO TRASERO"/>
    <x v="2"/>
    <x v="2"/>
    <d v="2018-05-28T00:00:00"/>
    <n v="59"/>
    <n v="70"/>
    <n v="-11"/>
    <n v="0.81355932203389836"/>
    <x v="0"/>
    <x v="9"/>
    <x v="2"/>
    <x v="0"/>
  </r>
  <r>
    <n v="348041"/>
    <s v="LLANTA DELANTERA 2.50/R17"/>
    <x v="7"/>
    <x v="7"/>
    <d v="2018-08-05T00:00:00"/>
    <n v="131"/>
    <n v="131"/>
    <n v="0"/>
    <n v="1"/>
    <x v="1"/>
    <x v="5"/>
    <x v="10"/>
    <x v="0"/>
  </r>
  <r>
    <n v="348003"/>
    <s v="SISTEMA COMPLETO DE GENERADOR"/>
    <x v="6"/>
    <x v="6"/>
    <d v="2018-09-23T00:00:00"/>
    <n v="92"/>
    <n v="92"/>
    <n v="0"/>
    <n v="1"/>
    <x v="1"/>
    <x v="1"/>
    <x v="11"/>
    <x v="0"/>
  </r>
  <r>
    <n v="348218"/>
    <s v="GUARDA CADENA INFERIOR"/>
    <x v="0"/>
    <x v="0"/>
    <d v="2019-04-25T00:00:00"/>
    <n v="45"/>
    <n v="52"/>
    <n v="-7"/>
    <n v="0.84444444444444444"/>
    <x v="0"/>
    <x v="7"/>
    <x v="6"/>
    <x v="1"/>
  </r>
  <r>
    <n v="367759"/>
    <s v="AMORTIGUADOR DELANTERO DERECHO"/>
    <x v="6"/>
    <x v="6"/>
    <d v="2019-05-15T00:00:00"/>
    <n v="114"/>
    <n v="114"/>
    <n v="0"/>
    <n v="1"/>
    <x v="1"/>
    <x v="7"/>
    <x v="2"/>
    <x v="1"/>
  </r>
  <r>
    <n v="364330"/>
    <s v="RODAMIENTO GUIA DE CADENA"/>
    <x v="2"/>
    <x v="2"/>
    <d v="2019-05-30T00:00:00"/>
    <n v="45"/>
    <n v="50"/>
    <n v="-5"/>
    <n v="0.88888888888888884"/>
    <x v="0"/>
    <x v="2"/>
    <x v="2"/>
    <x v="1"/>
  </r>
  <r>
    <n v="347900"/>
    <s v="FOCO FARO (12V35W/35W)"/>
    <x v="9"/>
    <x v="9"/>
    <d v="2019-03-28T00:00:00"/>
    <n v="194"/>
    <n v="176"/>
    <n v="18"/>
    <n v="0.90721649484536082"/>
    <x v="2"/>
    <x v="6"/>
    <x v="5"/>
    <x v="1"/>
  </r>
  <r>
    <n v="348167"/>
    <s v="LLAVE DE BLOQUEO DE ASIENTO"/>
    <x v="9"/>
    <x v="9"/>
    <d v="2018-12-25T00:00:00"/>
    <n v="6"/>
    <n v="5"/>
    <n v="1"/>
    <n v="0.83333333333333337"/>
    <x v="2"/>
    <x v="10"/>
    <x v="7"/>
    <x v="0"/>
  </r>
  <r>
    <n v="367951"/>
    <s v="CUBIERTA CABEZA DE CILINDRO"/>
    <x v="6"/>
    <x v="6"/>
    <d v="2018-03-05T00:00:00"/>
    <n v="25"/>
    <n v="29"/>
    <n v="-4"/>
    <n v="0.84"/>
    <x v="0"/>
    <x v="2"/>
    <x v="5"/>
    <x v="0"/>
  </r>
  <r>
    <n v="364330"/>
    <s v="RODAMIENTO GUIA DE CADENA"/>
    <x v="9"/>
    <x v="9"/>
    <d v="2019-03-01T00:00:00"/>
    <n v="124"/>
    <n v="127"/>
    <n v="-3"/>
    <n v="0.97580645161290325"/>
    <x v="0"/>
    <x v="2"/>
    <x v="5"/>
    <x v="1"/>
  </r>
  <r>
    <n v="347769"/>
    <s v="ENGRANE DE TRACCION"/>
    <x v="0"/>
    <x v="0"/>
    <d v="2018-10-21T00:00:00"/>
    <n v="143"/>
    <n v="148"/>
    <n v="-5"/>
    <n v="0.965034965034965"/>
    <x v="0"/>
    <x v="2"/>
    <x v="8"/>
    <x v="0"/>
  </r>
  <r>
    <n v="347852"/>
    <s v="CONJ. COMPLETO PATADA ARRANQUE"/>
    <x v="9"/>
    <x v="9"/>
    <d v="2018-12-22T00:00:00"/>
    <n v="22"/>
    <n v="19"/>
    <n v="3"/>
    <n v="0.86363636363636365"/>
    <x v="2"/>
    <x v="4"/>
    <x v="7"/>
    <x v="0"/>
  </r>
  <r>
    <n v="362577"/>
    <s v="CONJUNTO DE FARO."/>
    <x v="8"/>
    <x v="8"/>
    <d v="2018-06-28T00:00:00"/>
    <n v="142"/>
    <n v="130"/>
    <n v="12"/>
    <n v="0.91549295774647887"/>
    <x v="2"/>
    <x v="6"/>
    <x v="4"/>
    <x v="0"/>
  </r>
  <r>
    <n v="348055"/>
    <s v="RAYO INTERNO RUEDA TRAS"/>
    <x v="7"/>
    <x v="7"/>
    <d v="2018-06-23T00:00:00"/>
    <n v="122"/>
    <n v="132"/>
    <n v="-10"/>
    <n v="0.91803278688524592"/>
    <x v="0"/>
    <x v="8"/>
    <x v="4"/>
    <x v="0"/>
  </r>
  <r>
    <n v="367978"/>
    <s v="TANQUE COMBUSTIBLE GRIS"/>
    <x v="2"/>
    <x v="2"/>
    <d v="2018-03-01T00:00:00"/>
    <n v="72"/>
    <n v="64"/>
    <n v="8"/>
    <n v="0.88888888888888884"/>
    <x v="2"/>
    <x v="3"/>
    <x v="5"/>
    <x v="0"/>
  </r>
  <r>
    <n v="347615"/>
    <s v="CUBIERTA IZQ DE CABEZA CILINDR"/>
    <x v="6"/>
    <x v="6"/>
    <d v="2018-08-17T00:00:00"/>
    <n v="185"/>
    <n v="192"/>
    <n v="-7"/>
    <n v="0.9621621621621621"/>
    <x v="0"/>
    <x v="2"/>
    <x v="10"/>
    <x v="0"/>
  </r>
  <r>
    <n v="362736"/>
    <s v="RAYO EXTERNO RUEDA DEL"/>
    <x v="6"/>
    <x v="6"/>
    <d v="2018-05-05T00:00:00"/>
    <n v="91"/>
    <n v="103"/>
    <n v="-12"/>
    <n v="0.86813186813186816"/>
    <x v="0"/>
    <x v="8"/>
    <x v="2"/>
    <x v="0"/>
  </r>
  <r>
    <n v="348523"/>
    <s v="O-RING 9*1.6"/>
    <x v="0"/>
    <x v="0"/>
    <d v="2019-05-17T00:00:00"/>
    <n v="79"/>
    <n v="79"/>
    <n v="0"/>
    <n v="1"/>
    <x v="1"/>
    <x v="2"/>
    <x v="2"/>
    <x v="1"/>
  </r>
  <r>
    <n v="347820"/>
    <s v="MULTIPLE"/>
    <x v="5"/>
    <x v="5"/>
    <d v="2019-01-22T00:00:00"/>
    <n v="90"/>
    <n v="90"/>
    <n v="0"/>
    <n v="1"/>
    <x v="1"/>
    <x v="2"/>
    <x v="3"/>
    <x v="1"/>
  </r>
  <r>
    <n v="362794"/>
    <s v="CUBIERTA DER SUP AMARILLA"/>
    <x v="0"/>
    <x v="0"/>
    <d v="2018-10-07T00:00:00"/>
    <n v="128"/>
    <n v="128"/>
    <n v="0"/>
    <n v="1"/>
    <x v="1"/>
    <x v="3"/>
    <x v="8"/>
    <x v="0"/>
  </r>
  <r>
    <n v="364202"/>
    <s v="CUBIERTA DE MASTER AZUL"/>
    <x v="2"/>
    <x v="2"/>
    <d v="2019-03-02T00:00:00"/>
    <n v="171"/>
    <n v="176"/>
    <n v="-5"/>
    <n v="0.97076023391812871"/>
    <x v="0"/>
    <x v="3"/>
    <x v="5"/>
    <x v="1"/>
  </r>
  <r>
    <n v="348114"/>
    <s v="VARILLA DE FRENO TRASERO"/>
    <x v="2"/>
    <x v="2"/>
    <d v="2019-05-28T00:00:00"/>
    <n v="123"/>
    <n v="123"/>
    <n v="0"/>
    <n v="1"/>
    <x v="1"/>
    <x v="4"/>
    <x v="2"/>
    <x v="1"/>
  </r>
  <r>
    <n v="367769"/>
    <s v="HUESO DE CADENA"/>
    <x v="7"/>
    <x v="7"/>
    <d v="2018-09-27T00:00:00"/>
    <n v="28"/>
    <n v="31"/>
    <n v="-3"/>
    <n v="0.8928571428571429"/>
    <x v="0"/>
    <x v="8"/>
    <x v="11"/>
    <x v="0"/>
  </r>
  <r>
    <n v="348389"/>
    <s v="MICA REFLECTORA TRASERA"/>
    <x v="0"/>
    <x v="0"/>
    <d v="2019-04-15T00:00:00"/>
    <n v="24"/>
    <n v="25"/>
    <n v="-1"/>
    <n v="0.95833333333333337"/>
    <x v="0"/>
    <x v="6"/>
    <x v="6"/>
    <x v="1"/>
  </r>
  <r>
    <n v="348468"/>
    <s v="RODAJE BOLA RADIAL,6301"/>
    <x v="2"/>
    <x v="2"/>
    <d v="2018-12-10T00:00:00"/>
    <n v="159"/>
    <n v="152"/>
    <n v="7"/>
    <n v="0.95597484276729561"/>
    <x v="2"/>
    <x v="8"/>
    <x v="7"/>
    <x v="0"/>
  </r>
  <r>
    <n v="348433"/>
    <s v="CUBIERTA DE NUMERO DE SERIE"/>
    <x v="7"/>
    <x v="7"/>
    <d v="2019-05-03T00:00:00"/>
    <n v="4"/>
    <n v="4"/>
    <n v="0"/>
    <n v="1"/>
    <x v="1"/>
    <x v="3"/>
    <x v="2"/>
    <x v="1"/>
  </r>
  <r>
    <n v="348875"/>
    <s v="CUBIERTA TRASERA IZQ AZUL"/>
    <x v="6"/>
    <x v="6"/>
    <d v="2019-03-20T00:00:00"/>
    <n v="151"/>
    <n v="151"/>
    <n v="0"/>
    <n v="1"/>
    <x v="1"/>
    <x v="3"/>
    <x v="5"/>
    <x v="1"/>
  </r>
  <r>
    <n v="367848"/>
    <s v="CUBIERTA DE CALAVER NEGRO"/>
    <x v="4"/>
    <x v="4"/>
    <d v="2018-11-10T00:00:00"/>
    <n v="5"/>
    <n v="5"/>
    <n v="0"/>
    <n v="1"/>
    <x v="1"/>
    <x v="3"/>
    <x v="9"/>
    <x v="0"/>
  </r>
  <r>
    <n v="348680"/>
    <s v="O-RING,27.4*2.4"/>
    <x v="1"/>
    <x v="1"/>
    <d v="2019-05-10T00:00:00"/>
    <n v="147"/>
    <n v="160"/>
    <n v="-13"/>
    <n v="0.91156462585034015"/>
    <x v="0"/>
    <x v="2"/>
    <x v="2"/>
    <x v="1"/>
  </r>
  <r>
    <n v="348498"/>
    <s v="O-RING,27*2.0"/>
    <x v="3"/>
    <x v="3"/>
    <d v="2018-03-03T00:00:00"/>
    <n v="25"/>
    <n v="25"/>
    <n v="0"/>
    <n v="1"/>
    <x v="1"/>
    <x v="5"/>
    <x v="5"/>
    <x v="0"/>
  </r>
  <r>
    <n v="348787"/>
    <s v="CUBIERTA DEL CUERP/GRIS/."/>
    <x v="7"/>
    <x v="7"/>
    <d v="2018-12-04T00:00:00"/>
    <n v="71"/>
    <n v="81"/>
    <n v="-10"/>
    <n v="0.85915492957746475"/>
    <x v="0"/>
    <x v="3"/>
    <x v="7"/>
    <x v="0"/>
  </r>
  <r>
    <n v="347801"/>
    <s v="EJE GIRATORIO-ARRANQUE PATADA"/>
    <x v="0"/>
    <x v="0"/>
    <d v="2018-06-17T00:00:00"/>
    <n v="170"/>
    <n v="170"/>
    <n v="0"/>
    <n v="1"/>
    <x v="1"/>
    <x v="10"/>
    <x v="4"/>
    <x v="0"/>
  </r>
  <r>
    <n v="347613"/>
    <s v="EMPAQUETADURA CUBIERTA CABEZA"/>
    <x v="7"/>
    <x v="7"/>
    <d v="2019-04-26T00:00:00"/>
    <n v="157"/>
    <n v="174"/>
    <n v="-17"/>
    <n v="0.89171974522292996"/>
    <x v="0"/>
    <x v="2"/>
    <x v="6"/>
    <x v="1"/>
  </r>
  <r>
    <n v="348566"/>
    <s v="CONJUNTO DE EMBRAGUE"/>
    <x v="5"/>
    <x v="5"/>
    <d v="2018-06-04T00:00:00"/>
    <n v="91"/>
    <n v="95"/>
    <n v="-4"/>
    <n v="0.95604395604395609"/>
    <x v="0"/>
    <x v="12"/>
    <x v="4"/>
    <x v="0"/>
  </r>
  <r>
    <n v="347953"/>
    <s v="CONJUNTO VELOCIMETRO"/>
    <x v="1"/>
    <x v="1"/>
    <d v="2019-03-23T00:00:00"/>
    <n v="38"/>
    <n v="38"/>
    <n v="0"/>
    <n v="1"/>
    <x v="1"/>
    <x v="1"/>
    <x v="5"/>
    <x v="1"/>
  </r>
  <r>
    <n v="348426"/>
    <s v="CUBIERTA TOPE POSAPIE DER"/>
    <x v="2"/>
    <x v="2"/>
    <d v="2018-03-07T00:00:00"/>
    <n v="44"/>
    <n v="45"/>
    <n v="-1"/>
    <n v="0.97727272727272729"/>
    <x v="0"/>
    <x v="3"/>
    <x v="5"/>
    <x v="0"/>
  </r>
  <r>
    <n v="362585"/>
    <s v="ARO DE ALUMINIO TRASERO"/>
    <x v="7"/>
    <x v="7"/>
    <d v="2018-02-07T00:00:00"/>
    <n v="71"/>
    <n v="71"/>
    <n v="0"/>
    <n v="1"/>
    <x v="1"/>
    <x v="8"/>
    <x v="0"/>
    <x v="0"/>
  </r>
  <r>
    <n v="348598"/>
    <s v="ENGRANE ACTUADOR ARRANQUE DE P"/>
    <x v="6"/>
    <x v="6"/>
    <d v="2018-07-21T00:00:00"/>
    <n v="101"/>
    <n v="115"/>
    <n v="-14"/>
    <n v="0.86138613861386137"/>
    <x v="0"/>
    <x v="10"/>
    <x v="1"/>
    <x v="0"/>
  </r>
  <r>
    <n v="366801"/>
    <s v="CLAXON"/>
    <x v="2"/>
    <x v="2"/>
    <d v="2018-08-17T00:00:00"/>
    <n v="174"/>
    <n v="198"/>
    <n v="-24"/>
    <n v="0.86206896551724133"/>
    <x v="0"/>
    <x v="1"/>
    <x v="10"/>
    <x v="0"/>
  </r>
  <r>
    <n v="348592"/>
    <s v="RODAJE BOLA RADIAL,6204"/>
    <x v="0"/>
    <x v="0"/>
    <d v="2018-01-08T00:00:00"/>
    <n v="160"/>
    <n v="179"/>
    <n v="-19"/>
    <n v="0.88124999999999998"/>
    <x v="0"/>
    <x v="2"/>
    <x v="3"/>
    <x v="0"/>
  </r>
  <r>
    <n v="348683"/>
    <s v="O-RING,18*3.5"/>
    <x v="5"/>
    <x v="5"/>
    <d v="2018-01-29T00:00:00"/>
    <n v="132"/>
    <n v="122"/>
    <n v="10"/>
    <n v="0.9242424242424242"/>
    <x v="2"/>
    <x v="2"/>
    <x v="3"/>
    <x v="0"/>
  </r>
  <r>
    <n v="348370"/>
    <s v="LLAVE DE GASOLINA"/>
    <x v="1"/>
    <x v="1"/>
    <d v="2018-05-19T00:00:00"/>
    <n v="27"/>
    <n v="27"/>
    <n v="0"/>
    <n v="1"/>
    <x v="1"/>
    <x v="0"/>
    <x v="2"/>
    <x v="0"/>
  </r>
  <r>
    <n v="347899"/>
    <s v="FOCO DE LUZ FARO 12V/25W/25W"/>
    <x v="7"/>
    <x v="7"/>
    <d v="2018-03-04T00:00:00"/>
    <n v="189"/>
    <n v="202"/>
    <n v="-13"/>
    <n v="0.93121693121693117"/>
    <x v="0"/>
    <x v="6"/>
    <x v="5"/>
    <x v="0"/>
  </r>
  <r>
    <n v="348046"/>
    <s v="CAMARA DE AIRE RUEDA DEL R18"/>
    <x v="2"/>
    <x v="2"/>
    <d v="2018-06-21T00:00:00"/>
    <n v="192"/>
    <n v="184"/>
    <n v="8"/>
    <n v="0.95833333333333337"/>
    <x v="2"/>
    <x v="5"/>
    <x v="4"/>
    <x v="0"/>
  </r>
  <r>
    <n v="347901"/>
    <s v="FOCO DE LUZ FARO 12V/18W/18W"/>
    <x v="8"/>
    <x v="8"/>
    <d v="2018-08-24T00:00:00"/>
    <n v="151"/>
    <n v="163"/>
    <n v="-12"/>
    <n v="0.92052980132450335"/>
    <x v="0"/>
    <x v="6"/>
    <x v="10"/>
    <x v="0"/>
  </r>
  <r>
    <n v="348276"/>
    <s v="MANUBRIO CROMADO"/>
    <x v="2"/>
    <x v="2"/>
    <d v="2018-04-26T00:00:00"/>
    <n v="119"/>
    <n v="134"/>
    <n v="-15"/>
    <n v="0.87394957983193278"/>
    <x v="0"/>
    <x v="3"/>
    <x v="6"/>
    <x v="0"/>
  </r>
  <r>
    <n v="353562"/>
    <s v="SENSOR DE COMBUSTIBLE"/>
    <x v="8"/>
    <x v="8"/>
    <d v="2019-02-04T00:00:00"/>
    <n v="93"/>
    <n v="87"/>
    <n v="6"/>
    <n v="0.93548387096774199"/>
    <x v="2"/>
    <x v="0"/>
    <x v="0"/>
    <x v="1"/>
  </r>
  <r>
    <n v="347950"/>
    <s v="CONJUNTO VELOCIMETRO"/>
    <x v="3"/>
    <x v="3"/>
    <d v="2018-06-14T00:00:00"/>
    <n v="191"/>
    <n v="206"/>
    <n v="-15"/>
    <n v="0.92146596858638741"/>
    <x v="0"/>
    <x v="1"/>
    <x v="4"/>
    <x v="0"/>
  </r>
  <r>
    <n v="362708"/>
    <s v="KIT DE CERRADURA"/>
    <x v="0"/>
    <x v="0"/>
    <d v="2019-04-17T00:00:00"/>
    <n v="174"/>
    <n v="160"/>
    <n v="14"/>
    <n v="0.91954022988505746"/>
    <x v="2"/>
    <x v="1"/>
    <x v="6"/>
    <x v="1"/>
  </r>
  <r>
    <n v="347858"/>
    <s v="RELE DE ENCENDIDO"/>
    <x v="3"/>
    <x v="3"/>
    <d v="2018-02-19T00:00:00"/>
    <n v="191"/>
    <n v="204"/>
    <n v="-13"/>
    <n v="0.93193717277486909"/>
    <x v="0"/>
    <x v="1"/>
    <x v="0"/>
    <x v="0"/>
  </r>
  <r>
    <n v="348399"/>
    <s v="CUBIERTA CILINDRO MAESTRO"/>
    <x v="7"/>
    <x v="7"/>
    <d v="2018-09-12T00:00:00"/>
    <n v="62"/>
    <n v="74"/>
    <n v="-12"/>
    <n v="0.80645161290322576"/>
    <x v="0"/>
    <x v="3"/>
    <x v="11"/>
    <x v="0"/>
  </r>
  <r>
    <n v="347568"/>
    <s v="COMPONENTE IZQUIERDO DE CARTER"/>
    <x v="8"/>
    <x v="8"/>
    <d v="2019-03-04T00:00:00"/>
    <n v="113"/>
    <n v="111"/>
    <n v="2"/>
    <n v="0.98230088495575218"/>
    <x v="2"/>
    <x v="10"/>
    <x v="5"/>
    <x v="1"/>
  </r>
  <r>
    <n v="367834"/>
    <s v="CUBIERTA DERECHA"/>
    <x v="6"/>
    <x v="6"/>
    <d v="2019-02-06T00:00:00"/>
    <n v="125"/>
    <n v="125"/>
    <n v="0"/>
    <n v="1"/>
    <x v="1"/>
    <x v="3"/>
    <x v="0"/>
    <x v="1"/>
  </r>
  <r>
    <n v="348623"/>
    <s v="EMPAQUETADUR PROTECTOR CUB INF"/>
    <x v="9"/>
    <x v="9"/>
    <d v="2018-02-01T00:00:00"/>
    <n v="53"/>
    <n v="58"/>
    <n v="-5"/>
    <n v="0.90566037735849059"/>
    <x v="0"/>
    <x v="10"/>
    <x v="0"/>
    <x v="0"/>
  </r>
  <r>
    <n v="367834"/>
    <s v="CUBIERTA DERECHA"/>
    <x v="5"/>
    <x v="5"/>
    <d v="2018-11-30T00:00:00"/>
    <n v="116"/>
    <n v="110"/>
    <n v="6"/>
    <n v="0.94827586206896552"/>
    <x v="2"/>
    <x v="3"/>
    <x v="9"/>
    <x v="0"/>
  </r>
  <r>
    <n v="348123"/>
    <s v="RESORTE DEL INTERRUPTOR DE FRE"/>
    <x v="7"/>
    <x v="7"/>
    <d v="2018-12-14T00:00:00"/>
    <n v="55"/>
    <n v="55"/>
    <n v="0"/>
    <n v="1"/>
    <x v="1"/>
    <x v="4"/>
    <x v="7"/>
    <x v="0"/>
  </r>
  <r>
    <n v="353718"/>
    <s v="CUBIERTAS IZQ GRIS"/>
    <x v="2"/>
    <x v="2"/>
    <d v="2019-04-13T00:00:00"/>
    <n v="192"/>
    <n v="176"/>
    <n v="16"/>
    <n v="0.91666666666666663"/>
    <x v="2"/>
    <x v="3"/>
    <x v="6"/>
    <x v="1"/>
  </r>
  <r>
    <n v="348301"/>
    <s v="CABLE DE ESTRANGULADOR"/>
    <x v="5"/>
    <x v="5"/>
    <d v="2018-12-25T00:00:00"/>
    <n v="22"/>
    <n v="20"/>
    <n v="2"/>
    <n v="0.90909090909090906"/>
    <x v="2"/>
    <x v="9"/>
    <x v="7"/>
    <x v="0"/>
  </r>
  <r>
    <n v="348760"/>
    <s v="CUBIERTA DER AMARILLO"/>
    <x v="7"/>
    <x v="7"/>
    <d v="2019-04-04T00:00:00"/>
    <n v="159"/>
    <n v="143"/>
    <n v="16"/>
    <n v="0.89937106918238996"/>
    <x v="2"/>
    <x v="3"/>
    <x v="6"/>
    <x v="1"/>
  </r>
  <r>
    <n v="347994"/>
    <s v="BOTON INTERRUPTOR FARO/LUCES"/>
    <x v="6"/>
    <x v="6"/>
    <d v="2018-10-05T00:00:00"/>
    <n v="95"/>
    <n v="95"/>
    <n v="0"/>
    <n v="1"/>
    <x v="1"/>
    <x v="9"/>
    <x v="8"/>
    <x v="0"/>
  </r>
  <r>
    <n v="347582"/>
    <s v="TAPON A"/>
    <x v="0"/>
    <x v="0"/>
    <d v="2018-09-19T00:00:00"/>
    <n v="45"/>
    <n v="49"/>
    <n v="-4"/>
    <n v="0.91111111111111109"/>
    <x v="0"/>
    <x v="2"/>
    <x v="11"/>
    <x v="0"/>
  </r>
  <r>
    <n v="348600"/>
    <s v="REDUCCION DE MARCHA (54/13D)"/>
    <x v="3"/>
    <x v="3"/>
    <d v="2019-04-20T00:00:00"/>
    <n v="17"/>
    <n v="19"/>
    <n v="-2"/>
    <n v="0.88235294117647056"/>
    <x v="0"/>
    <x v="10"/>
    <x v="6"/>
    <x v="1"/>
  </r>
  <r>
    <n v="348334"/>
    <s v="CARRERA DE COPA INFERIOR"/>
    <x v="2"/>
    <x v="2"/>
    <d v="2018-07-22T00:00:00"/>
    <n v="121"/>
    <n v="121"/>
    <n v="0"/>
    <n v="1"/>
    <x v="1"/>
    <x v="7"/>
    <x v="1"/>
    <x v="0"/>
  </r>
  <r>
    <n v="367862"/>
    <s v="RETROVISOR DERECHO AMARILLO"/>
    <x v="7"/>
    <x v="7"/>
    <d v="2018-04-29T00:00:00"/>
    <n v="12"/>
    <n v="11"/>
    <n v="1"/>
    <n v="0.91666666666666663"/>
    <x v="2"/>
    <x v="3"/>
    <x v="6"/>
    <x v="0"/>
  </r>
  <r>
    <n v="348578"/>
    <s v="BASE/TOPE PARADOR PRINCIPAL"/>
    <x v="5"/>
    <x v="5"/>
    <d v="2018-03-21T00:00:00"/>
    <n v="90"/>
    <n v="81"/>
    <n v="9"/>
    <n v="0.9"/>
    <x v="2"/>
    <x v="10"/>
    <x v="5"/>
    <x v="0"/>
  </r>
  <r>
    <n v="348204"/>
    <s v="AMORTIGUADOR TRASERO"/>
    <x v="5"/>
    <x v="5"/>
    <d v="2018-07-07T00:00:00"/>
    <n v="100"/>
    <n v="94"/>
    <n v="6"/>
    <n v="0.94"/>
    <x v="2"/>
    <x v="7"/>
    <x v="1"/>
    <x v="0"/>
  </r>
  <r>
    <n v="347604"/>
    <s v="EMPAQUETADURA DE CILINDRO"/>
    <x v="9"/>
    <x v="9"/>
    <d v="2018-02-28T00:00:00"/>
    <n v="79"/>
    <n v="90"/>
    <n v="-11"/>
    <n v="0.86075949367088611"/>
    <x v="0"/>
    <x v="2"/>
    <x v="0"/>
    <x v="0"/>
  </r>
  <r>
    <n v="362658"/>
    <s v="ASIENTO AZUL Y PLATA"/>
    <x v="8"/>
    <x v="8"/>
    <d v="2018-10-17T00:00:00"/>
    <n v="55"/>
    <n v="55"/>
    <n v="0"/>
    <n v="1"/>
    <x v="1"/>
    <x v="10"/>
    <x v="8"/>
    <x v="0"/>
  </r>
  <r>
    <n v="348230"/>
    <s v="PIEZA DE AJUSTE DE CADENA"/>
    <x v="3"/>
    <x v="3"/>
    <d v="2018-02-14T00:00:00"/>
    <n v="130"/>
    <n v="130"/>
    <n v="0"/>
    <n v="1"/>
    <x v="1"/>
    <x v="7"/>
    <x v="0"/>
    <x v="0"/>
  </r>
  <r>
    <n v="348509"/>
    <s v="TORNILLO DE AJUSTE DE VALVULAS"/>
    <x v="3"/>
    <x v="3"/>
    <d v="2018-11-16T00:00:00"/>
    <n v="9"/>
    <n v="9"/>
    <n v="0"/>
    <n v="1"/>
    <x v="1"/>
    <x v="2"/>
    <x v="9"/>
    <x v="0"/>
  </r>
  <r>
    <n v="366791"/>
    <s v="CONJUNTO DE MANDO DERECHO"/>
    <x v="5"/>
    <x v="5"/>
    <d v="2019-02-24T00:00:00"/>
    <n v="193"/>
    <n v="177"/>
    <n v="16"/>
    <n v="0.91709844559585496"/>
    <x v="2"/>
    <x v="9"/>
    <x v="0"/>
    <x v="1"/>
  </r>
  <r>
    <n v="348261"/>
    <s v="GANCHO RESORTE DEL PARADOR"/>
    <x v="2"/>
    <x v="2"/>
    <d v="2018-03-17T00:00:00"/>
    <n v="136"/>
    <n v="129"/>
    <n v="7"/>
    <n v="0.94852941176470584"/>
    <x v="2"/>
    <x v="4"/>
    <x v="5"/>
    <x v="0"/>
  </r>
  <r>
    <n v="348393"/>
    <s v="PLACA DECORATIVA"/>
    <x v="8"/>
    <x v="8"/>
    <d v="2018-12-10T00:00:00"/>
    <n v="108"/>
    <n v="108"/>
    <n v="0"/>
    <n v="1"/>
    <x v="1"/>
    <x v="3"/>
    <x v="7"/>
    <x v="0"/>
  </r>
  <r>
    <n v="347909"/>
    <s v="CARCASA DE FARO"/>
    <x v="7"/>
    <x v="7"/>
    <d v="2018-01-06T00:00:00"/>
    <n v="140"/>
    <n v="141"/>
    <n v="-1"/>
    <n v="0.99285714285714288"/>
    <x v="0"/>
    <x v="6"/>
    <x v="3"/>
    <x v="0"/>
  </r>
  <r>
    <n v="347948"/>
    <s v="MICA DIRECCIONAL DERECHA"/>
    <x v="1"/>
    <x v="1"/>
    <d v="2018-11-10T00:00:00"/>
    <n v="127"/>
    <n v="127"/>
    <n v="0"/>
    <n v="1"/>
    <x v="1"/>
    <x v="6"/>
    <x v="9"/>
    <x v="0"/>
  </r>
  <r>
    <n v="353542"/>
    <s v="SEGURO DE PIN DE PISTON"/>
    <x v="8"/>
    <x v="8"/>
    <d v="2018-11-04T00:00:00"/>
    <n v="120"/>
    <n v="120"/>
    <n v="0"/>
    <n v="1"/>
    <x v="1"/>
    <x v="2"/>
    <x v="9"/>
    <x v="0"/>
  </r>
  <r>
    <n v="364434"/>
    <s v="CUBIERTA TRASERA AZUL"/>
    <x v="8"/>
    <x v="8"/>
    <d v="2019-02-03T00:00:00"/>
    <n v="118"/>
    <n v="127"/>
    <n v="-9"/>
    <n v="0.92372881355932202"/>
    <x v="0"/>
    <x v="3"/>
    <x v="0"/>
    <x v="1"/>
  </r>
  <r>
    <n v="362796"/>
    <s v="CUBIERTA MANDO FRONTAL AMAR"/>
    <x v="1"/>
    <x v="1"/>
    <d v="2019-04-05T00:00:00"/>
    <n v="12"/>
    <n v="11"/>
    <n v="1"/>
    <n v="0.91666666666666663"/>
    <x v="2"/>
    <x v="3"/>
    <x v="6"/>
    <x v="1"/>
  </r>
  <r>
    <n v="369673"/>
    <s v="CUBIERTAS DE TANQUE IZQU AMAR"/>
    <x v="7"/>
    <x v="7"/>
    <d v="2018-01-30T00:00:00"/>
    <n v="22"/>
    <n v="25"/>
    <n v="-3"/>
    <n v="0.86363636363636365"/>
    <x v="0"/>
    <x v="3"/>
    <x v="3"/>
    <x v="0"/>
  </r>
  <r>
    <n v="362718"/>
    <s v="CUBIERTA FRONTAL INFERIOR AZUL"/>
    <x v="4"/>
    <x v="4"/>
    <d v="2018-09-13T00:00:00"/>
    <n v="199"/>
    <n v="199"/>
    <n v="0"/>
    <n v="1"/>
    <x v="1"/>
    <x v="3"/>
    <x v="11"/>
    <x v="0"/>
  </r>
  <r>
    <n v="347804"/>
    <s v="PIÑON DE ARRANQUE DE PATADA"/>
    <x v="5"/>
    <x v="5"/>
    <d v="2019-05-09T00:00:00"/>
    <n v="188"/>
    <n v="188"/>
    <n v="0"/>
    <n v="1"/>
    <x v="1"/>
    <x v="10"/>
    <x v="2"/>
    <x v="1"/>
  </r>
  <r>
    <n v="348392"/>
    <s v="BASE DEFENSA HORQUILLA DEL"/>
    <x v="5"/>
    <x v="5"/>
    <d v="2018-09-25T00:00:00"/>
    <n v="19"/>
    <n v="17"/>
    <n v="2"/>
    <n v="0.89473684210526316"/>
    <x v="2"/>
    <x v="10"/>
    <x v="11"/>
    <x v="0"/>
  </r>
  <r>
    <n v="348282"/>
    <s v="PUÑO IZQUIERDO"/>
    <x v="0"/>
    <x v="0"/>
    <d v="2018-01-15T00:00:00"/>
    <n v="180"/>
    <n v="190"/>
    <n v="-10"/>
    <n v="0.94444444444444442"/>
    <x v="0"/>
    <x v="5"/>
    <x v="3"/>
    <x v="0"/>
  </r>
  <r>
    <n v="367932"/>
    <s v="TAPON DE INSPECCION NEGRO"/>
    <x v="3"/>
    <x v="3"/>
    <d v="2019-02-06T00:00:00"/>
    <n v="151"/>
    <n v="154"/>
    <n v="-3"/>
    <n v="0.98013245033112584"/>
    <x v="0"/>
    <x v="2"/>
    <x v="0"/>
    <x v="1"/>
  </r>
  <r>
    <n v="348359"/>
    <s v="TANQUE DE COMBUSTIBLE"/>
    <x v="5"/>
    <x v="5"/>
    <d v="2018-10-29T00:00:00"/>
    <n v="74"/>
    <n v="68"/>
    <n v="6"/>
    <n v="0.91891891891891886"/>
    <x v="2"/>
    <x v="3"/>
    <x v="8"/>
    <x v="0"/>
  </r>
  <r>
    <n v="348096"/>
    <s v="ACTUADOR DE FRENO TRASERO"/>
    <x v="1"/>
    <x v="1"/>
    <d v="2019-01-10T00:00:00"/>
    <n v="67"/>
    <n v="60"/>
    <n v="7"/>
    <n v="0.89552238805970152"/>
    <x v="2"/>
    <x v="12"/>
    <x v="3"/>
    <x v="1"/>
  </r>
  <r>
    <n v="348509"/>
    <s v="TORNILLO DE AJUSTE DE VALVULAS"/>
    <x v="4"/>
    <x v="4"/>
    <d v="2018-09-29T00:00:00"/>
    <n v="150"/>
    <n v="150"/>
    <n v="0"/>
    <n v="1"/>
    <x v="1"/>
    <x v="2"/>
    <x v="11"/>
    <x v="0"/>
  </r>
  <r>
    <n v="348790"/>
    <s v="CUBIERTA DEL CUERP/ROJO/."/>
    <x v="9"/>
    <x v="9"/>
    <d v="2019-04-27T00:00:00"/>
    <n v="164"/>
    <n v="152"/>
    <n v="12"/>
    <n v="0.92682926829268297"/>
    <x v="2"/>
    <x v="3"/>
    <x v="6"/>
    <x v="1"/>
  </r>
  <r>
    <n v="348830"/>
    <s v="CUBIERTA FRONTAL SUP AZUL"/>
    <x v="1"/>
    <x v="1"/>
    <d v="2019-01-13T00:00:00"/>
    <n v="161"/>
    <n v="169"/>
    <n v="-8"/>
    <n v="0.9503105590062112"/>
    <x v="0"/>
    <x v="3"/>
    <x v="3"/>
    <x v="1"/>
  </r>
  <r>
    <n v="353717"/>
    <s v="ESPEJO RETROVISOR DER"/>
    <x v="6"/>
    <x v="6"/>
    <d v="2018-12-06T00:00:00"/>
    <n v="130"/>
    <n v="130"/>
    <n v="0"/>
    <n v="1"/>
    <x v="1"/>
    <x v="3"/>
    <x v="7"/>
    <x v="0"/>
  </r>
  <r>
    <n v="347918"/>
    <s v="FARO TRASERO"/>
    <x v="9"/>
    <x v="9"/>
    <d v="2018-08-28T00:00:00"/>
    <n v="52"/>
    <n v="48"/>
    <n v="4"/>
    <n v="0.92307692307692313"/>
    <x v="2"/>
    <x v="6"/>
    <x v="10"/>
    <x v="0"/>
  </r>
  <r>
    <n v="364186"/>
    <s v="PLACA DE COLOCACION DE ESCAPES"/>
    <x v="4"/>
    <x v="4"/>
    <d v="2019-03-21T00:00:00"/>
    <n v="47"/>
    <n v="55"/>
    <n v="-8"/>
    <n v="0.82978723404255317"/>
    <x v="0"/>
    <x v="4"/>
    <x v="5"/>
    <x v="1"/>
  </r>
  <r>
    <n v="348531"/>
    <s v="CILINDRO"/>
    <x v="6"/>
    <x v="6"/>
    <d v="2018-11-17T00:00:00"/>
    <n v="128"/>
    <n v="144"/>
    <n v="-16"/>
    <n v="0.875"/>
    <x v="0"/>
    <x v="2"/>
    <x v="9"/>
    <x v="0"/>
  </r>
  <r>
    <n v="348008"/>
    <s v="ALTERNADOR"/>
    <x v="6"/>
    <x v="6"/>
    <d v="2018-01-25T00:00:00"/>
    <n v="195"/>
    <n v="177"/>
    <n v="18"/>
    <n v="0.90769230769230769"/>
    <x v="2"/>
    <x v="1"/>
    <x v="3"/>
    <x v="0"/>
  </r>
  <r>
    <n v="348124"/>
    <s v="RESORTE DEL INTERRUPTOR DE FRE"/>
    <x v="8"/>
    <x v="8"/>
    <d v="2018-08-26T00:00:00"/>
    <n v="39"/>
    <n v="46"/>
    <n v="-7"/>
    <n v="0.82051282051282048"/>
    <x v="0"/>
    <x v="4"/>
    <x v="10"/>
    <x v="0"/>
  </r>
  <r>
    <n v="347910"/>
    <s v="CARCASA DE FARO"/>
    <x v="8"/>
    <x v="8"/>
    <d v="2019-01-21T00:00:00"/>
    <n v="67"/>
    <n v="62"/>
    <n v="5"/>
    <n v="0.92537313432835822"/>
    <x v="2"/>
    <x v="6"/>
    <x v="3"/>
    <x v="1"/>
  </r>
  <r>
    <n v="367774"/>
    <s v="CONJUNTO PEDALES Y POSPIE DER"/>
    <x v="8"/>
    <x v="8"/>
    <d v="2018-06-26T00:00:00"/>
    <n v="52"/>
    <n v="52"/>
    <n v="0"/>
    <n v="1"/>
    <x v="1"/>
    <x v="4"/>
    <x v="4"/>
    <x v="0"/>
  </r>
  <r>
    <n v="348425"/>
    <s v="BASE POSAPIES DERECHO"/>
    <x v="8"/>
    <x v="8"/>
    <d v="2018-10-27T00:00:00"/>
    <n v="70"/>
    <n v="79"/>
    <n v="-9"/>
    <n v="0.87142857142857144"/>
    <x v="0"/>
    <x v="4"/>
    <x v="8"/>
    <x v="0"/>
  </r>
  <r>
    <n v="347977"/>
    <s v="CONJ. DE INTERRUPTOR Y MANIJA"/>
    <x v="3"/>
    <x v="3"/>
    <d v="2018-01-19T00:00:00"/>
    <n v="77"/>
    <n v="79"/>
    <n v="-2"/>
    <n v="0.97402597402597402"/>
    <x v="0"/>
    <x v="9"/>
    <x v="3"/>
    <x v="0"/>
  </r>
  <r>
    <n v="364405"/>
    <s v="PASADOR GUIA 10*20"/>
    <x v="7"/>
    <x v="7"/>
    <d v="2018-07-15T00:00:00"/>
    <n v="33"/>
    <n v="31"/>
    <n v="2"/>
    <n v="0.93939393939393945"/>
    <x v="2"/>
    <x v="2"/>
    <x v="1"/>
    <x v="0"/>
  </r>
  <r>
    <n v="348641"/>
    <s v="EJE DE ENGRANAJE DE TRACCION"/>
    <x v="2"/>
    <x v="2"/>
    <d v="2018-01-13T00:00:00"/>
    <n v="38"/>
    <n v="38"/>
    <n v="0"/>
    <n v="1"/>
    <x v="1"/>
    <x v="2"/>
    <x v="3"/>
    <x v="0"/>
  </r>
  <r>
    <n v="347769"/>
    <s v="ENGRANE DE TRACCION"/>
    <x v="4"/>
    <x v="4"/>
    <d v="2018-04-25T00:00:00"/>
    <n v="82"/>
    <n v="73"/>
    <n v="9"/>
    <n v="0.8902439024390244"/>
    <x v="2"/>
    <x v="2"/>
    <x v="6"/>
    <x v="0"/>
  </r>
  <r>
    <n v="348863"/>
    <s v="ESPEJO RETROVISOR DER"/>
    <x v="4"/>
    <x v="4"/>
    <d v="2018-09-11T00:00:00"/>
    <n v="4"/>
    <n v="4"/>
    <n v="0"/>
    <n v="1"/>
    <x v="1"/>
    <x v="3"/>
    <x v="11"/>
    <x v="0"/>
  </r>
  <r>
    <n v="348804"/>
    <s v="PARRILLA/ NEGRO"/>
    <x v="9"/>
    <x v="9"/>
    <d v="2019-03-20T00:00:00"/>
    <n v="189"/>
    <n v="170"/>
    <n v="19"/>
    <n v="0.89947089947089953"/>
    <x v="2"/>
    <x v="3"/>
    <x v="5"/>
    <x v="1"/>
  </r>
  <r>
    <n v="347668"/>
    <s v="VALVULA DE ADMISION"/>
    <x v="5"/>
    <x v="5"/>
    <d v="2019-03-16T00:00:00"/>
    <n v="120"/>
    <n v="133"/>
    <n v="-13"/>
    <n v="0.89166666666666661"/>
    <x v="0"/>
    <x v="2"/>
    <x v="5"/>
    <x v="1"/>
  </r>
  <r>
    <n v="348451"/>
    <s v="EJE DEL PARADOR CENTRAL"/>
    <x v="0"/>
    <x v="0"/>
    <d v="2018-10-20T00:00:00"/>
    <n v="160"/>
    <n v="179"/>
    <n v="-19"/>
    <n v="0.88124999999999998"/>
    <x v="0"/>
    <x v="10"/>
    <x v="8"/>
    <x v="0"/>
  </r>
  <r>
    <n v="348035"/>
    <s v="RETEN DE ACEITE"/>
    <x v="7"/>
    <x v="7"/>
    <d v="2018-08-11T00:00:00"/>
    <n v="53"/>
    <n v="53"/>
    <n v="0"/>
    <n v="1"/>
    <x v="1"/>
    <x v="5"/>
    <x v="10"/>
    <x v="0"/>
  </r>
  <r>
    <n v="347917"/>
    <s v="FARO TRASERO"/>
    <x v="0"/>
    <x v="0"/>
    <d v="2018-10-23T00:00:00"/>
    <n v="5"/>
    <n v="5"/>
    <n v="0"/>
    <n v="1"/>
    <x v="1"/>
    <x v="6"/>
    <x v="8"/>
    <x v="0"/>
  </r>
  <r>
    <n v="362722"/>
    <s v="CUBIERTA DE COLA IZQ AZUL"/>
    <x v="4"/>
    <x v="4"/>
    <d v="2019-02-12T00:00:00"/>
    <n v="165"/>
    <n v="166"/>
    <n v="-1"/>
    <n v="0.9939393939393939"/>
    <x v="0"/>
    <x v="3"/>
    <x v="0"/>
    <x v="1"/>
  </r>
  <r>
    <n v="347946"/>
    <s v="DIRECCIONAL TRASERA"/>
    <x v="8"/>
    <x v="8"/>
    <d v="2018-08-26T00:00:00"/>
    <n v="180"/>
    <n v="196"/>
    <n v="-16"/>
    <n v="0.91111111111111109"/>
    <x v="0"/>
    <x v="6"/>
    <x v="10"/>
    <x v="0"/>
  </r>
  <r>
    <n v="348543"/>
    <s v="ENGRANAJE IMPULSOR BOMBA DE AC"/>
    <x v="3"/>
    <x v="3"/>
    <d v="2019-01-16T00:00:00"/>
    <n v="145"/>
    <n v="150"/>
    <n v="-5"/>
    <n v="0.96551724137931039"/>
    <x v="0"/>
    <x v="0"/>
    <x v="3"/>
    <x v="1"/>
  </r>
  <r>
    <n v="348118"/>
    <s v="PEDAL DE FRENO"/>
    <x v="1"/>
    <x v="1"/>
    <d v="2018-08-17T00:00:00"/>
    <n v="103"/>
    <n v="103"/>
    <n v="0"/>
    <n v="1"/>
    <x v="1"/>
    <x v="4"/>
    <x v="10"/>
    <x v="0"/>
  </r>
  <r>
    <n v="364396"/>
    <s v="CUBIERTA CILINDRO ROJO"/>
    <x v="9"/>
    <x v="9"/>
    <d v="2018-09-27T00:00:00"/>
    <n v="128"/>
    <n v="115"/>
    <n v="13"/>
    <n v="0.8984375"/>
    <x v="2"/>
    <x v="3"/>
    <x v="11"/>
    <x v="0"/>
  </r>
  <r>
    <n v="347985"/>
    <s v="BOTON INTERRUPTOR DE CLAXON"/>
    <x v="1"/>
    <x v="1"/>
    <d v="2018-01-09T00:00:00"/>
    <n v="98"/>
    <n v="98"/>
    <n v="0"/>
    <n v="1"/>
    <x v="1"/>
    <x v="9"/>
    <x v="3"/>
    <x v="0"/>
  </r>
  <r>
    <n v="348843"/>
    <s v="RIN DELANTERO/NEGRO/."/>
    <x v="3"/>
    <x v="3"/>
    <d v="2019-03-07T00:00:00"/>
    <n v="2"/>
    <n v="2"/>
    <n v="0"/>
    <n v="1"/>
    <x v="1"/>
    <x v="8"/>
    <x v="5"/>
    <x v="1"/>
  </r>
  <r>
    <n v="348462"/>
    <s v="SEGURO CIRCLIP"/>
    <x v="6"/>
    <x v="6"/>
    <d v="2019-01-28T00:00:00"/>
    <n v="22"/>
    <n v="22"/>
    <n v="0"/>
    <n v="1"/>
    <x v="1"/>
    <x v="8"/>
    <x v="3"/>
    <x v="1"/>
  </r>
  <r>
    <n v="367839"/>
    <s v="CUBIERTA DEL DER ROJO Y NEGRO"/>
    <x v="3"/>
    <x v="3"/>
    <d v="2018-03-07T00:00:00"/>
    <n v="158"/>
    <n v="158"/>
    <n v="0"/>
    <n v="1"/>
    <x v="1"/>
    <x v="3"/>
    <x v="5"/>
    <x v="0"/>
  </r>
  <r>
    <n v="348047"/>
    <s v="CAMARA DE AIRE RUEDA DEL R17"/>
    <x v="4"/>
    <x v="4"/>
    <d v="2018-03-01T00:00:00"/>
    <n v="180"/>
    <n v="180"/>
    <n v="0"/>
    <n v="1"/>
    <x v="1"/>
    <x v="5"/>
    <x v="5"/>
    <x v="0"/>
  </r>
  <r>
    <n v="347973"/>
    <s v="INTERRUPTOR DE ENCENDIDO"/>
    <x v="7"/>
    <x v="7"/>
    <d v="2018-10-18T00:00:00"/>
    <n v="82"/>
    <n v="80"/>
    <n v="2"/>
    <n v="0.97560975609756095"/>
    <x v="2"/>
    <x v="1"/>
    <x v="8"/>
    <x v="0"/>
  </r>
  <r>
    <n v="348578"/>
    <s v="BASE/TOPE PARADOR PRINCIPAL"/>
    <x v="8"/>
    <x v="8"/>
    <d v="2019-02-26T00:00:00"/>
    <n v="21"/>
    <n v="22"/>
    <n v="-1"/>
    <n v="0.95238095238095233"/>
    <x v="0"/>
    <x v="10"/>
    <x v="0"/>
    <x v="1"/>
  </r>
  <r>
    <n v="348264"/>
    <s v="BASE DE POSAPIES IZQUIERDO"/>
    <x v="7"/>
    <x v="7"/>
    <d v="2018-02-22T00:00:00"/>
    <n v="189"/>
    <n v="200"/>
    <n v="-11"/>
    <n v="0.94179894179894186"/>
    <x v="0"/>
    <x v="4"/>
    <x v="0"/>
    <x v="0"/>
  </r>
  <r>
    <n v="348203"/>
    <s v="ACCIONADOR DE FRENO"/>
    <x v="7"/>
    <x v="7"/>
    <d v="2019-02-16T00:00:00"/>
    <n v="96"/>
    <n v="114"/>
    <n v="-18"/>
    <n v="0.8125"/>
    <x v="0"/>
    <x v="12"/>
    <x v="0"/>
    <x v="1"/>
  </r>
  <r>
    <n v="348535"/>
    <s v="SEGURO DE PIN DE PISTON"/>
    <x v="0"/>
    <x v="0"/>
    <d v="2018-01-30T00:00:00"/>
    <n v="135"/>
    <n v="157"/>
    <n v="-22"/>
    <n v="0.83703703703703702"/>
    <x v="0"/>
    <x v="2"/>
    <x v="3"/>
    <x v="0"/>
  </r>
  <r>
    <n v="366801"/>
    <s v="CLAXON"/>
    <x v="4"/>
    <x v="4"/>
    <d v="2019-03-15T00:00:00"/>
    <n v="132"/>
    <n v="124"/>
    <n v="8"/>
    <n v="0.93939393939393945"/>
    <x v="2"/>
    <x v="1"/>
    <x v="5"/>
    <x v="1"/>
  </r>
  <r>
    <n v="348218"/>
    <s v="GUARDA CADENA INFERIOR"/>
    <x v="2"/>
    <x v="2"/>
    <d v="2018-05-25T00:00:00"/>
    <n v="190"/>
    <n v="190"/>
    <n v="0"/>
    <n v="1"/>
    <x v="1"/>
    <x v="7"/>
    <x v="2"/>
    <x v="0"/>
  </r>
  <r>
    <n v="353546"/>
    <s v="RESORTE TENSIONADOR DE CADENA"/>
    <x v="2"/>
    <x v="2"/>
    <d v="2019-03-14T00:00:00"/>
    <n v="71"/>
    <n v="80"/>
    <n v="-9"/>
    <n v="0.87323943661971826"/>
    <x v="0"/>
    <x v="2"/>
    <x v="5"/>
    <x v="1"/>
  </r>
  <r>
    <n v="348419"/>
    <s v="CUBIERTA DE BATERIA"/>
    <x v="3"/>
    <x v="3"/>
    <d v="2018-02-06T00:00:00"/>
    <n v="194"/>
    <n v="205"/>
    <n v="-11"/>
    <n v="0.94329896907216493"/>
    <x v="0"/>
    <x v="3"/>
    <x v="0"/>
    <x v="0"/>
  </r>
  <r>
    <n v="366810"/>
    <s v="DIRECCIONAL DEL DER"/>
    <x v="7"/>
    <x v="7"/>
    <d v="2018-09-28T00:00:00"/>
    <n v="92"/>
    <n v="85"/>
    <n v="7"/>
    <n v="0.92391304347826086"/>
    <x v="2"/>
    <x v="6"/>
    <x v="11"/>
    <x v="0"/>
  </r>
  <r>
    <n v="348515"/>
    <s v="EMPAQUETADURA CUBIERTA CABEZA"/>
    <x v="3"/>
    <x v="3"/>
    <d v="2019-02-24T00:00:00"/>
    <n v="149"/>
    <n v="160"/>
    <n v="-11"/>
    <n v="0.9261744966442953"/>
    <x v="0"/>
    <x v="2"/>
    <x v="0"/>
    <x v="1"/>
  </r>
  <r>
    <n v="366794"/>
    <s v="RELE DE ENCENDIDO"/>
    <x v="3"/>
    <x v="3"/>
    <d v="2019-03-18T00:00:00"/>
    <n v="27"/>
    <n v="27"/>
    <n v="0"/>
    <n v="1"/>
    <x v="1"/>
    <x v="1"/>
    <x v="5"/>
    <x v="1"/>
  </r>
  <r>
    <n v="348536"/>
    <s v="JUEGO DE ANILLOS DE PISTON"/>
    <x v="4"/>
    <x v="4"/>
    <d v="2018-05-18T00:00:00"/>
    <n v="77"/>
    <n v="75"/>
    <n v="2"/>
    <n v="0.97402597402597402"/>
    <x v="2"/>
    <x v="2"/>
    <x v="2"/>
    <x v="0"/>
  </r>
  <r>
    <n v="347939"/>
    <s v="DIRECCIONAL DERECHA"/>
    <x v="2"/>
    <x v="2"/>
    <d v="2018-11-03T00:00:00"/>
    <n v="97"/>
    <n v="113"/>
    <n v="-16"/>
    <n v="0.83505154639175261"/>
    <x v="0"/>
    <x v="6"/>
    <x v="9"/>
    <x v="0"/>
  </r>
  <r>
    <n v="347828"/>
    <s v="CUBIERTA FILTRO DE AIRE"/>
    <x v="0"/>
    <x v="0"/>
    <d v="2018-10-18T00:00:00"/>
    <n v="62"/>
    <n v="71"/>
    <n v="-9"/>
    <n v="0.85483870967741937"/>
    <x v="0"/>
    <x v="0"/>
    <x v="8"/>
    <x v="0"/>
  </r>
  <r>
    <n v="348464"/>
    <s v="RODAJE RADIAL BOLA,6006"/>
    <x v="6"/>
    <x v="6"/>
    <d v="2018-12-27T00:00:00"/>
    <n v="186"/>
    <n v="186"/>
    <n v="0"/>
    <n v="1"/>
    <x v="1"/>
    <x v="10"/>
    <x v="7"/>
    <x v="0"/>
  </r>
  <r>
    <n v="347848"/>
    <s v="PEDAL DE CAMBIOS"/>
    <x v="6"/>
    <x v="6"/>
    <d v="2018-05-13T00:00:00"/>
    <n v="99"/>
    <n v="112"/>
    <n v="-13"/>
    <n v="0.86868686868686873"/>
    <x v="0"/>
    <x v="4"/>
    <x v="2"/>
    <x v="0"/>
  </r>
  <r>
    <n v="347980"/>
    <s v="CONJUNTO DE MANDO IZQUIERDO"/>
    <x v="8"/>
    <x v="8"/>
    <d v="2019-02-09T00:00:00"/>
    <n v="14"/>
    <n v="16"/>
    <n v="-2"/>
    <n v="0.85714285714285721"/>
    <x v="0"/>
    <x v="9"/>
    <x v="0"/>
    <x v="1"/>
  </r>
  <r>
    <n v="348276"/>
    <s v="MANUBRIO CROMADO"/>
    <x v="5"/>
    <x v="5"/>
    <d v="2018-09-24T00:00:00"/>
    <n v="13"/>
    <n v="13"/>
    <n v="0"/>
    <n v="1"/>
    <x v="1"/>
    <x v="3"/>
    <x v="11"/>
    <x v="0"/>
  </r>
  <r>
    <n v="348451"/>
    <s v="EJE DEL PARADOR CENTRAL"/>
    <x v="0"/>
    <x v="0"/>
    <d v="2018-09-24T00:00:00"/>
    <n v="23"/>
    <n v="26"/>
    <n v="-3"/>
    <n v="0.86956521739130432"/>
    <x v="0"/>
    <x v="10"/>
    <x v="11"/>
    <x v="0"/>
  </r>
  <r>
    <n v="348499"/>
    <s v="SOSTENEDOR DE TREN DE VALVULAS"/>
    <x v="2"/>
    <x v="2"/>
    <d v="2018-11-02T00:00:00"/>
    <n v="8"/>
    <n v="8"/>
    <n v="0"/>
    <n v="1"/>
    <x v="1"/>
    <x v="2"/>
    <x v="9"/>
    <x v="0"/>
  </r>
  <r>
    <n v="348770"/>
    <s v="CUBIERTA IZQ AZUL"/>
    <x v="7"/>
    <x v="7"/>
    <d v="2018-03-02T00:00:00"/>
    <n v="82"/>
    <n v="86"/>
    <n v="-4"/>
    <n v="0.95121951219512191"/>
    <x v="0"/>
    <x v="3"/>
    <x v="5"/>
    <x v="0"/>
  </r>
  <r>
    <n v="348568"/>
    <s v="TAMBOR DE EMBRAGUE"/>
    <x v="2"/>
    <x v="2"/>
    <d v="2018-03-22T00:00:00"/>
    <n v="146"/>
    <n v="146"/>
    <n v="0"/>
    <n v="1"/>
    <x v="1"/>
    <x v="12"/>
    <x v="5"/>
    <x v="0"/>
  </r>
  <r>
    <n v="364196"/>
    <s v="AJUSTADOR DE CADENA"/>
    <x v="3"/>
    <x v="3"/>
    <d v="2019-03-17T00:00:00"/>
    <n v="39"/>
    <n v="44"/>
    <n v="-5"/>
    <n v="0.87179487179487181"/>
    <x v="0"/>
    <x v="8"/>
    <x v="5"/>
    <x v="1"/>
  </r>
  <r>
    <n v="348310"/>
    <s v="SUJETADOR DE TIMON"/>
    <x v="3"/>
    <x v="3"/>
    <d v="2018-09-27T00:00:00"/>
    <n v="61"/>
    <n v="68"/>
    <n v="-7"/>
    <n v="0.88524590163934425"/>
    <x v="0"/>
    <x v="3"/>
    <x v="11"/>
    <x v="0"/>
  </r>
  <r>
    <n v="362720"/>
    <s v="PLACA DE VENTILACION IZQUIERDA"/>
    <x v="0"/>
    <x v="0"/>
    <d v="2018-08-02T00:00:00"/>
    <n v="108"/>
    <n v="108"/>
    <n v="0"/>
    <n v="1"/>
    <x v="1"/>
    <x v="3"/>
    <x v="10"/>
    <x v="0"/>
  </r>
  <r>
    <n v="353720"/>
    <s v="VISOR DE FARO/PLATA/."/>
    <x v="8"/>
    <x v="8"/>
    <d v="2019-03-08T00:00:00"/>
    <n v="191"/>
    <n v="191"/>
    <n v="0"/>
    <n v="1"/>
    <x v="1"/>
    <x v="3"/>
    <x v="5"/>
    <x v="1"/>
  </r>
  <r>
    <n v="367840"/>
    <s v="CUBIERTA DELANTERA DERECHA VERDE Y NEGRO"/>
    <x v="3"/>
    <x v="3"/>
    <d v="2018-11-14T00:00:00"/>
    <n v="125"/>
    <n v="148"/>
    <n v="-23"/>
    <n v="0.81600000000000006"/>
    <x v="0"/>
    <x v="3"/>
    <x v="9"/>
    <x v="0"/>
  </r>
  <r>
    <n v="348294"/>
    <s v="CABLE DE EMBRAGUE"/>
    <x v="2"/>
    <x v="2"/>
    <d v="2018-07-05T00:00:00"/>
    <n v="72"/>
    <n v="81"/>
    <n v="-9"/>
    <n v="0.875"/>
    <x v="0"/>
    <x v="9"/>
    <x v="1"/>
    <x v="0"/>
  </r>
  <r>
    <n v="348061"/>
    <s v="RIN RUEDA TRASERA (AMARILLO)"/>
    <x v="6"/>
    <x v="6"/>
    <d v="2018-07-04T00:00:00"/>
    <n v="43"/>
    <n v="47"/>
    <n v="-4"/>
    <n v="0.90697674418604657"/>
    <x v="0"/>
    <x v="8"/>
    <x v="1"/>
    <x v="0"/>
  </r>
  <r>
    <n v="348637"/>
    <s v="PIN DE PISTON"/>
    <x v="7"/>
    <x v="7"/>
    <d v="2018-11-16T00:00:00"/>
    <n v="187"/>
    <n v="183"/>
    <n v="4"/>
    <n v="0.97860962566844922"/>
    <x v="2"/>
    <x v="2"/>
    <x v="9"/>
    <x v="0"/>
  </r>
  <r>
    <n v="347827"/>
    <s v="CARCASA DEL FILTRO DE AIRE"/>
    <x v="1"/>
    <x v="1"/>
    <d v="2018-03-23T00:00:00"/>
    <n v="168"/>
    <n v="191"/>
    <n v="-23"/>
    <n v="0.86309523809523814"/>
    <x v="0"/>
    <x v="0"/>
    <x v="5"/>
    <x v="0"/>
  </r>
  <r>
    <n v="348893"/>
    <s v="RETROVISOR DERECHO/AZUL/."/>
    <x v="8"/>
    <x v="8"/>
    <d v="2018-11-16T00:00:00"/>
    <n v="43"/>
    <n v="43"/>
    <n v="0"/>
    <n v="1"/>
    <x v="1"/>
    <x v="3"/>
    <x v="9"/>
    <x v="0"/>
  </r>
  <r>
    <n v="353559"/>
    <s v="BUJIA"/>
    <x v="3"/>
    <x v="3"/>
    <d v="2018-04-16T00:00:00"/>
    <n v="164"/>
    <n v="168"/>
    <n v="-4"/>
    <n v="0.97560975609756095"/>
    <x v="0"/>
    <x v="13"/>
    <x v="6"/>
    <x v="0"/>
  </r>
  <r>
    <n v="348067"/>
    <s v="DAMPER/CORONA DE TRACCION"/>
    <x v="7"/>
    <x v="7"/>
    <d v="2019-02-12T00:00:00"/>
    <n v="152"/>
    <n v="170"/>
    <n v="-18"/>
    <n v="0.88157894736842102"/>
    <x v="0"/>
    <x v="8"/>
    <x v="0"/>
    <x v="1"/>
  </r>
  <r>
    <n v="348470"/>
    <s v="RODAJE BOLA RADIAL,6302"/>
    <x v="2"/>
    <x v="2"/>
    <d v="2018-08-03T00:00:00"/>
    <n v="200"/>
    <n v="200"/>
    <n v="0"/>
    <n v="1"/>
    <x v="1"/>
    <x v="8"/>
    <x v="10"/>
    <x v="0"/>
  </r>
  <r>
    <n v="362704"/>
    <s v="EJE RUEDA DELANTERA 12M*242"/>
    <x v="9"/>
    <x v="9"/>
    <d v="2019-05-03T00:00:00"/>
    <n v="129"/>
    <n v="150"/>
    <n v="-21"/>
    <n v="0.83720930232558133"/>
    <x v="0"/>
    <x v="8"/>
    <x v="2"/>
    <x v="1"/>
  </r>
  <r>
    <n v="348178"/>
    <s v="BOTA INFERIOR IZQUIERDA"/>
    <x v="5"/>
    <x v="5"/>
    <d v="2018-10-03T00:00:00"/>
    <n v="200"/>
    <n v="200"/>
    <n v="0"/>
    <n v="1"/>
    <x v="1"/>
    <x v="7"/>
    <x v="8"/>
    <x v="0"/>
  </r>
  <r>
    <n v="348637"/>
    <s v="PIN DE PISTON"/>
    <x v="3"/>
    <x v="3"/>
    <d v="2018-09-22T00:00:00"/>
    <n v="168"/>
    <n v="168"/>
    <n v="0"/>
    <n v="1"/>
    <x v="1"/>
    <x v="2"/>
    <x v="11"/>
    <x v="0"/>
  </r>
  <r>
    <n v="362715"/>
    <s v="CUBIERTA MANDO FRONTAL ROJA"/>
    <x v="0"/>
    <x v="0"/>
    <d v="2019-02-09T00:00:00"/>
    <n v="79"/>
    <n v="79"/>
    <n v="0"/>
    <n v="1"/>
    <x v="1"/>
    <x v="3"/>
    <x v="0"/>
    <x v="1"/>
  </r>
  <r>
    <n v="362794"/>
    <s v="CUBIERTA DER SUP AMARILLA"/>
    <x v="1"/>
    <x v="1"/>
    <d v="2019-03-26T00:00:00"/>
    <n v="81"/>
    <n v="81"/>
    <n v="0"/>
    <n v="1"/>
    <x v="1"/>
    <x v="3"/>
    <x v="5"/>
    <x v="1"/>
  </r>
  <r>
    <n v="348803"/>
    <s v="PARRILLA/PLATA/."/>
    <x v="0"/>
    <x v="0"/>
    <d v="2018-08-05T00:00:00"/>
    <n v="42"/>
    <n v="42"/>
    <n v="0"/>
    <n v="1"/>
    <x v="1"/>
    <x v="3"/>
    <x v="10"/>
    <x v="0"/>
  </r>
  <r>
    <n v="348589"/>
    <s v="RETEN DE ACEITE 20*32*6"/>
    <x v="2"/>
    <x v="2"/>
    <d v="2018-12-09T00:00:00"/>
    <n v="181"/>
    <n v="181"/>
    <n v="0"/>
    <n v="1"/>
    <x v="1"/>
    <x v="5"/>
    <x v="7"/>
    <x v="0"/>
  </r>
  <r>
    <n v="347868"/>
    <s v="BATERIA ARGENTA"/>
    <x v="3"/>
    <x v="3"/>
    <d v="2018-05-03T00:00:00"/>
    <n v="106"/>
    <n v="106"/>
    <n v="0"/>
    <n v="1"/>
    <x v="1"/>
    <x v="11"/>
    <x v="2"/>
    <x v="0"/>
  </r>
  <r>
    <n v="348254"/>
    <s v="PARADOR"/>
    <x v="6"/>
    <x v="6"/>
    <d v="2018-04-25T00:00:00"/>
    <n v="67"/>
    <n v="80"/>
    <n v="-13"/>
    <n v="0.80597014925373134"/>
    <x v="0"/>
    <x v="4"/>
    <x v="6"/>
    <x v="0"/>
  </r>
  <r>
    <n v="348518"/>
    <s v="ABRAZADERA MULTIPLE"/>
    <x v="0"/>
    <x v="0"/>
    <d v="2019-03-22T00:00:00"/>
    <n v="194"/>
    <n v="174"/>
    <n v="20"/>
    <n v="0.89690721649484539"/>
    <x v="2"/>
    <x v="2"/>
    <x v="5"/>
    <x v="1"/>
  </r>
  <r>
    <n v="348329"/>
    <s v="CARRERA DE COPA SUP E INF"/>
    <x v="0"/>
    <x v="0"/>
    <d v="2018-10-23T00:00:00"/>
    <n v="140"/>
    <n v="140"/>
    <n v="0"/>
    <n v="1"/>
    <x v="1"/>
    <x v="7"/>
    <x v="8"/>
    <x v="0"/>
  </r>
  <r>
    <n v="348398"/>
    <s v="CUBIERTA DE TIMON DER"/>
    <x v="0"/>
    <x v="0"/>
    <d v="2019-01-19T00:00:00"/>
    <n v="19"/>
    <n v="19"/>
    <n v="0"/>
    <n v="1"/>
    <x v="1"/>
    <x v="3"/>
    <x v="3"/>
    <x v="1"/>
  </r>
  <r>
    <n v="348203"/>
    <s v="ACCIONADOR DE FRENO"/>
    <x v="8"/>
    <x v="8"/>
    <d v="2019-02-21T00:00:00"/>
    <n v="70"/>
    <n v="73"/>
    <n v="-3"/>
    <n v="0.95714285714285718"/>
    <x v="0"/>
    <x v="12"/>
    <x v="0"/>
    <x v="1"/>
  </r>
  <r>
    <n v="347749"/>
    <s v="ENGRANAJE PRINCIPAL DE QUINTA"/>
    <x v="3"/>
    <x v="3"/>
    <d v="2018-04-18T00:00:00"/>
    <n v="9"/>
    <n v="9"/>
    <n v="0"/>
    <n v="1"/>
    <x v="1"/>
    <x v="2"/>
    <x v="6"/>
    <x v="0"/>
  </r>
  <r>
    <n v="348771"/>
    <s v="CUBIERTA IZQ NEGRO"/>
    <x v="9"/>
    <x v="9"/>
    <d v="2018-12-20T00:00:00"/>
    <n v="31"/>
    <n v="37"/>
    <n v="-6"/>
    <n v="0.80645161290322576"/>
    <x v="0"/>
    <x v="3"/>
    <x v="7"/>
    <x v="0"/>
  </r>
  <r>
    <n v="348194"/>
    <s v="AMORTIGUADOR DELANTERO DER"/>
    <x v="4"/>
    <x v="4"/>
    <d v="2018-11-08T00:00:00"/>
    <n v="25"/>
    <n v="25"/>
    <n v="0"/>
    <n v="1"/>
    <x v="1"/>
    <x v="7"/>
    <x v="9"/>
    <x v="0"/>
  </r>
  <r>
    <n v="348372"/>
    <s v="TAPON DE GASOLINA"/>
    <x v="0"/>
    <x v="0"/>
    <d v="2018-04-24T00:00:00"/>
    <n v="169"/>
    <n v="177"/>
    <n v="-8"/>
    <n v="0.9526627218934911"/>
    <x v="0"/>
    <x v="3"/>
    <x v="6"/>
    <x v="0"/>
  </r>
  <r>
    <n v="348635"/>
    <s v="CILINDRO"/>
    <x v="9"/>
    <x v="9"/>
    <d v="2018-03-31T00:00:00"/>
    <n v="197"/>
    <n v="228"/>
    <n v="-31"/>
    <n v="0.84263959390862941"/>
    <x v="0"/>
    <x v="2"/>
    <x v="5"/>
    <x v="0"/>
  </r>
  <r>
    <n v="348197"/>
    <s v="BOTA INFERIOR DERECHA"/>
    <x v="2"/>
    <x v="2"/>
    <d v="2018-01-21T00:00:00"/>
    <n v="181"/>
    <n v="181"/>
    <n v="0"/>
    <n v="1"/>
    <x v="1"/>
    <x v="7"/>
    <x v="3"/>
    <x v="0"/>
  </r>
  <r>
    <n v="348369"/>
    <s v="LLAVE DE GASOLINA"/>
    <x v="1"/>
    <x v="1"/>
    <d v="2018-12-31T00:00:00"/>
    <n v="124"/>
    <n v="140"/>
    <n v="-16"/>
    <n v="0.87096774193548387"/>
    <x v="0"/>
    <x v="0"/>
    <x v="7"/>
    <x v="0"/>
  </r>
  <r>
    <n v="348512"/>
    <s v="TORNILLO GUIA 6M*32"/>
    <x v="1"/>
    <x v="1"/>
    <d v="2018-10-07T00:00:00"/>
    <n v="33"/>
    <n v="33"/>
    <n v="0"/>
    <n v="1"/>
    <x v="1"/>
    <x v="2"/>
    <x v="8"/>
    <x v="0"/>
  </r>
  <r>
    <n v="347668"/>
    <s v="VALVULA DE ADMISION"/>
    <x v="2"/>
    <x v="2"/>
    <d v="2018-11-20T00:00:00"/>
    <n v="74"/>
    <n v="75"/>
    <n v="-1"/>
    <n v="0.98648648648648651"/>
    <x v="0"/>
    <x v="2"/>
    <x v="9"/>
    <x v="0"/>
  </r>
  <r>
    <n v="347741"/>
    <s v="ENGRANAJE PRINCIPAL DE SEGUNDA"/>
    <x v="9"/>
    <x v="9"/>
    <d v="2018-11-15T00:00:00"/>
    <n v="43"/>
    <n v="42"/>
    <n v="1"/>
    <n v="0.97674418604651159"/>
    <x v="2"/>
    <x v="2"/>
    <x v="9"/>
    <x v="0"/>
  </r>
  <r>
    <n v="348505"/>
    <s v="RESORTE EXTERNO DE VALVULA"/>
    <x v="9"/>
    <x v="9"/>
    <d v="2019-02-22T00:00:00"/>
    <n v="54"/>
    <n v="60"/>
    <n v="-6"/>
    <n v="0.88888888888888884"/>
    <x v="0"/>
    <x v="2"/>
    <x v="0"/>
    <x v="1"/>
  </r>
  <r>
    <n v="348167"/>
    <s v="LLAVE DE BLOQUEO DE ASIENTO"/>
    <x v="6"/>
    <x v="6"/>
    <d v="2018-04-22T00:00:00"/>
    <n v="142"/>
    <n v="161"/>
    <n v="-19"/>
    <n v="0.86619718309859151"/>
    <x v="0"/>
    <x v="10"/>
    <x v="6"/>
    <x v="0"/>
  </r>
  <r>
    <n v="348358"/>
    <s v="TANQUE DE COMBUSTIBLE"/>
    <x v="0"/>
    <x v="0"/>
    <d v="2019-04-05T00:00:00"/>
    <n v="132"/>
    <n v="132"/>
    <n v="0"/>
    <n v="1"/>
    <x v="1"/>
    <x v="3"/>
    <x v="6"/>
    <x v="1"/>
  </r>
  <r>
    <n v="365173"/>
    <s v="BATERIA YUASA"/>
    <x v="2"/>
    <x v="2"/>
    <d v="2018-04-01T00:00:00"/>
    <n v="133"/>
    <n v="143"/>
    <n v="-10"/>
    <n v="0.92481203007518797"/>
    <x v="0"/>
    <x v="11"/>
    <x v="6"/>
    <x v="0"/>
  </r>
  <r>
    <n v="364334"/>
    <s v="DEFENSA TACONERA"/>
    <x v="0"/>
    <x v="0"/>
    <d v="2018-07-16T00:00:00"/>
    <n v="167"/>
    <n v="167"/>
    <n v="0"/>
    <n v="1"/>
    <x v="1"/>
    <x v="4"/>
    <x v="1"/>
    <x v="0"/>
  </r>
  <r>
    <n v="348644"/>
    <s v="ENGRANE DE BANDA DE EMBRAGUE"/>
    <x v="7"/>
    <x v="7"/>
    <d v="2018-09-22T00:00:00"/>
    <n v="130"/>
    <n v="119"/>
    <n v="11"/>
    <n v="0.91538461538461535"/>
    <x v="2"/>
    <x v="5"/>
    <x v="11"/>
    <x v="0"/>
  </r>
  <r>
    <n v="348603"/>
    <s v="PLATO EXTERNO EMBRAGUE DE ARRA"/>
    <x v="9"/>
    <x v="9"/>
    <d v="2018-03-03T00:00:00"/>
    <n v="164"/>
    <n v="173"/>
    <n v="-9"/>
    <n v="0.94512195121951215"/>
    <x v="0"/>
    <x v="10"/>
    <x v="5"/>
    <x v="0"/>
  </r>
  <r>
    <n v="348005"/>
    <s v="ROTOR (VOLANTE)"/>
    <x v="2"/>
    <x v="2"/>
    <d v="2019-05-09T00:00:00"/>
    <n v="171"/>
    <n v="153"/>
    <n v="18"/>
    <n v="0.89473684210526316"/>
    <x v="2"/>
    <x v="1"/>
    <x v="2"/>
    <x v="1"/>
  </r>
  <r>
    <n v="348221"/>
    <s v="HORQUILLA TRASERA (BRAZO OCCI"/>
    <x v="8"/>
    <x v="8"/>
    <d v="2018-08-12T00:00:00"/>
    <n v="3"/>
    <n v="3"/>
    <n v="0"/>
    <n v="1"/>
    <x v="1"/>
    <x v="7"/>
    <x v="10"/>
    <x v="0"/>
  </r>
  <r>
    <n v="367707"/>
    <s v="PEDAL DE FRENO"/>
    <x v="3"/>
    <x v="3"/>
    <d v="2019-03-31T00:00:00"/>
    <n v="108"/>
    <n v="108"/>
    <n v="0"/>
    <n v="1"/>
    <x v="1"/>
    <x v="4"/>
    <x v="5"/>
    <x v="1"/>
  </r>
  <r>
    <n v="348432"/>
    <s v="CUBIERTA DE NUMERO DE SERIE"/>
    <x v="3"/>
    <x v="3"/>
    <d v="2018-07-29T00:00:00"/>
    <n v="187"/>
    <n v="187"/>
    <n v="0"/>
    <n v="1"/>
    <x v="1"/>
    <x v="3"/>
    <x v="1"/>
    <x v="0"/>
  </r>
  <r>
    <n v="348370"/>
    <s v="LLAVE DE GASOLINA"/>
    <x v="7"/>
    <x v="7"/>
    <d v="2019-01-11T00:00:00"/>
    <n v="125"/>
    <n v="125"/>
    <n v="0"/>
    <n v="1"/>
    <x v="1"/>
    <x v="0"/>
    <x v="3"/>
    <x v="1"/>
  </r>
  <r>
    <n v="348579"/>
    <s v="EMPAQUETADURA CUB IZQ CARTER"/>
    <x v="8"/>
    <x v="8"/>
    <d v="2019-05-09T00:00:00"/>
    <n v="59"/>
    <n v="55"/>
    <n v="4"/>
    <n v="0.93220338983050843"/>
    <x v="2"/>
    <x v="2"/>
    <x v="2"/>
    <x v="1"/>
  </r>
  <r>
    <n v="348393"/>
    <s v="PLACA DECORATIVA"/>
    <x v="0"/>
    <x v="0"/>
    <d v="2018-04-11T00:00:00"/>
    <n v="113"/>
    <n v="113"/>
    <n v="0"/>
    <n v="1"/>
    <x v="1"/>
    <x v="3"/>
    <x v="6"/>
    <x v="0"/>
  </r>
  <r>
    <n v="348642"/>
    <s v="EMPAQUETADURA CUB IZQ CARTER"/>
    <x v="3"/>
    <x v="3"/>
    <d v="2018-12-22T00:00:00"/>
    <n v="73"/>
    <n v="68"/>
    <n v="5"/>
    <n v="0.93150684931506844"/>
    <x v="2"/>
    <x v="2"/>
    <x v="7"/>
    <x v="0"/>
  </r>
  <r>
    <n v="348221"/>
    <s v="HORQUILLA TRASERA (BRAZO OCCI"/>
    <x v="8"/>
    <x v="8"/>
    <d v="2018-04-03T00:00:00"/>
    <n v="37"/>
    <n v="40"/>
    <n v="-3"/>
    <n v="0.91891891891891886"/>
    <x v="0"/>
    <x v="7"/>
    <x v="6"/>
    <x v="0"/>
  </r>
  <r>
    <n v="348819"/>
    <s v="TAPABARRO DEL AZUL"/>
    <x v="6"/>
    <x v="6"/>
    <d v="2018-03-01T00:00:00"/>
    <n v="129"/>
    <n v="149"/>
    <n v="-20"/>
    <n v="0.84496124031007747"/>
    <x v="0"/>
    <x v="3"/>
    <x v="5"/>
    <x v="0"/>
  </r>
  <r>
    <n v="348790"/>
    <s v="CUBIERTA DEL CUERP/ROJO/."/>
    <x v="3"/>
    <x v="3"/>
    <d v="2019-04-26T00:00:00"/>
    <n v="136"/>
    <n v="140"/>
    <n v="-4"/>
    <n v="0.97058823529411764"/>
    <x v="0"/>
    <x v="3"/>
    <x v="6"/>
    <x v="1"/>
  </r>
  <r>
    <n v="348638"/>
    <s v="JUEGO DE ANILLOS DE PISTON"/>
    <x v="7"/>
    <x v="7"/>
    <d v="2018-09-15T00:00:00"/>
    <n v="123"/>
    <n v="123"/>
    <n v="0"/>
    <n v="1"/>
    <x v="1"/>
    <x v="2"/>
    <x v="11"/>
    <x v="0"/>
  </r>
  <r>
    <n v="348429"/>
    <s v="CAJA UTILITARIA"/>
    <x v="2"/>
    <x v="2"/>
    <d v="2018-11-09T00:00:00"/>
    <n v="112"/>
    <n v="126"/>
    <n v="-14"/>
    <n v="0.875"/>
    <x v="0"/>
    <x v="3"/>
    <x v="9"/>
    <x v="0"/>
  </r>
  <r>
    <n v="348238"/>
    <s v="RESORTE PARADOR LATERAL"/>
    <x v="8"/>
    <x v="8"/>
    <d v="2018-09-05T00:00:00"/>
    <n v="149"/>
    <n v="177"/>
    <n v="-28"/>
    <n v="0.81208053691275173"/>
    <x v="0"/>
    <x v="4"/>
    <x v="11"/>
    <x v="0"/>
  </r>
  <r>
    <n v="348404"/>
    <s v="RECIPIENTE DE CAJUELA (NEGRO)"/>
    <x v="4"/>
    <x v="4"/>
    <d v="2019-05-20T00:00:00"/>
    <n v="186"/>
    <n v="174"/>
    <n v="12"/>
    <n v="0.93548387096774199"/>
    <x v="2"/>
    <x v="3"/>
    <x v="2"/>
    <x v="1"/>
  </r>
  <r>
    <n v="348417"/>
    <s v="PLATAFORMA POSAPIES"/>
    <x v="3"/>
    <x v="3"/>
    <d v="2018-09-04T00:00:00"/>
    <n v="91"/>
    <n v="95"/>
    <n v="-4"/>
    <n v="0.95604395604395609"/>
    <x v="0"/>
    <x v="3"/>
    <x v="11"/>
    <x v="0"/>
  </r>
  <r>
    <n v="348550"/>
    <s v="BUJE GOMA, SOPORTE MOTOR TRAS."/>
    <x v="0"/>
    <x v="0"/>
    <d v="2018-06-21T00:00:00"/>
    <n v="125"/>
    <n v="140"/>
    <n v="-15"/>
    <n v="0.88"/>
    <x v="0"/>
    <x v="5"/>
    <x v="4"/>
    <x v="0"/>
  </r>
  <r>
    <n v="365548"/>
    <s v="TAPABARRO INTERNO DEL ROJO"/>
    <x v="3"/>
    <x v="3"/>
    <d v="2018-07-30T00:00:00"/>
    <n v="194"/>
    <n v="188"/>
    <n v="6"/>
    <n v="0.96907216494845361"/>
    <x v="2"/>
    <x v="3"/>
    <x v="1"/>
    <x v="0"/>
  </r>
  <r>
    <n v="347580"/>
    <s v="CUBIERTA IZQUIERDA DE CARTER"/>
    <x v="7"/>
    <x v="7"/>
    <d v="2018-03-21T00:00:00"/>
    <n v="116"/>
    <n v="121"/>
    <n v="-5"/>
    <n v="0.9568965517241379"/>
    <x v="0"/>
    <x v="2"/>
    <x v="5"/>
    <x v="0"/>
  </r>
  <r>
    <n v="369628"/>
    <s v="DIRECCIONAL IZQ DELANTERA"/>
    <x v="5"/>
    <x v="5"/>
    <d v="2019-01-08T00:00:00"/>
    <n v="17"/>
    <n v="19"/>
    <n v="-2"/>
    <n v="0.88235294117647056"/>
    <x v="0"/>
    <x v="6"/>
    <x v="3"/>
    <x v="1"/>
  </r>
  <r>
    <n v="347932"/>
    <s v="DIRECCIONAL IZQUIERDA DELANTER"/>
    <x v="8"/>
    <x v="8"/>
    <d v="2019-03-03T00:00:00"/>
    <n v="114"/>
    <n v="114"/>
    <n v="0"/>
    <n v="1"/>
    <x v="1"/>
    <x v="6"/>
    <x v="5"/>
    <x v="1"/>
  </r>
  <r>
    <n v="348850"/>
    <s v="TANQUE DE COMBUSTI/ROJO/."/>
    <x v="3"/>
    <x v="3"/>
    <d v="2018-09-05T00:00:00"/>
    <n v="98"/>
    <n v="92"/>
    <n v="6"/>
    <n v="0.93877551020408168"/>
    <x v="2"/>
    <x v="3"/>
    <x v="11"/>
    <x v="0"/>
  </r>
  <r>
    <n v="362737"/>
    <s v="RAYO INTERNO RUEDA DEL"/>
    <x v="3"/>
    <x v="3"/>
    <d v="2018-09-10T00:00:00"/>
    <n v="31"/>
    <n v="32"/>
    <n v="-1"/>
    <n v="0.967741935483871"/>
    <x v="0"/>
    <x v="8"/>
    <x v="11"/>
    <x v="0"/>
  </r>
  <r>
    <n v="348802"/>
    <s v="CUBIERTA TRASERA DER PLATA"/>
    <x v="2"/>
    <x v="2"/>
    <d v="2018-09-05T00:00:00"/>
    <n v="64"/>
    <n v="64"/>
    <n v="0"/>
    <n v="1"/>
    <x v="1"/>
    <x v="3"/>
    <x v="11"/>
    <x v="0"/>
  </r>
  <r>
    <n v="348448"/>
    <s v="EJE DE HORQUILLA TRASERA"/>
    <x v="0"/>
    <x v="0"/>
    <d v="2018-01-29T00:00:00"/>
    <n v="87"/>
    <n v="91"/>
    <n v="-4"/>
    <n v="0.95402298850574718"/>
    <x v="0"/>
    <x v="7"/>
    <x v="3"/>
    <x v="0"/>
  </r>
  <r>
    <n v="348104"/>
    <s v="PANEL DE FRENO TRASERO"/>
    <x v="3"/>
    <x v="3"/>
    <d v="2018-05-24T00:00:00"/>
    <n v="38"/>
    <n v="38"/>
    <n v="0"/>
    <n v="1"/>
    <x v="1"/>
    <x v="12"/>
    <x v="2"/>
    <x v="0"/>
  </r>
  <r>
    <n v="364196"/>
    <s v="AJUSTADOR DE CADENA"/>
    <x v="2"/>
    <x v="2"/>
    <d v="2018-02-14T00:00:00"/>
    <n v="148"/>
    <n v="148"/>
    <n v="0"/>
    <n v="1"/>
    <x v="1"/>
    <x v="8"/>
    <x v="0"/>
    <x v="0"/>
  </r>
  <r>
    <n v="348046"/>
    <s v="CAMARA DE AIRE RUEDA DEL R18"/>
    <x v="5"/>
    <x v="5"/>
    <d v="2018-01-12T00:00:00"/>
    <n v="12"/>
    <n v="11"/>
    <n v="1"/>
    <n v="0.91666666666666663"/>
    <x v="2"/>
    <x v="5"/>
    <x v="3"/>
    <x v="0"/>
  </r>
  <r>
    <n v="348451"/>
    <s v="EJE DEL PARADOR CENTRAL"/>
    <x v="7"/>
    <x v="7"/>
    <d v="2018-02-08T00:00:00"/>
    <n v="153"/>
    <n v="146"/>
    <n v="7"/>
    <n v="0.95424836601307195"/>
    <x v="2"/>
    <x v="10"/>
    <x v="0"/>
    <x v="0"/>
  </r>
  <r>
    <n v="348237"/>
    <s v="RESORTE PARADOR LATERAL"/>
    <x v="4"/>
    <x v="4"/>
    <d v="2018-08-21T00:00:00"/>
    <n v="198"/>
    <n v="225"/>
    <n v="-27"/>
    <n v="0.86363636363636365"/>
    <x v="0"/>
    <x v="4"/>
    <x v="10"/>
    <x v="0"/>
  </r>
  <r>
    <n v="348385"/>
    <s v="TAPABARRO INTERNO TRASERO"/>
    <x v="8"/>
    <x v="8"/>
    <d v="2018-04-27T00:00:00"/>
    <n v="73"/>
    <n v="70"/>
    <n v="3"/>
    <n v="0.95890410958904115"/>
    <x v="2"/>
    <x v="3"/>
    <x v="6"/>
    <x v="0"/>
  </r>
  <r>
    <n v="362787"/>
    <s v="CUBIERTA FRONTAL INF AMARILLA"/>
    <x v="8"/>
    <x v="8"/>
    <d v="2018-05-06T00:00:00"/>
    <n v="110"/>
    <n v="117"/>
    <n v="-7"/>
    <n v="0.9363636363636364"/>
    <x v="0"/>
    <x v="3"/>
    <x v="2"/>
    <x v="0"/>
  </r>
  <r>
    <n v="368061"/>
    <s v="CONJUNTO DE FARO"/>
    <x v="5"/>
    <x v="5"/>
    <d v="2018-03-05T00:00:00"/>
    <n v="127"/>
    <n v="127"/>
    <n v="0"/>
    <n v="1"/>
    <x v="1"/>
    <x v="6"/>
    <x v="5"/>
    <x v="0"/>
  </r>
  <r>
    <n v="348226"/>
    <s v="GOMA POSAPIE TRASERO"/>
    <x v="1"/>
    <x v="1"/>
    <d v="2018-06-29T00:00:00"/>
    <n v="36"/>
    <n v="36"/>
    <n v="0"/>
    <n v="1"/>
    <x v="1"/>
    <x v="5"/>
    <x v="4"/>
    <x v="0"/>
  </r>
  <r>
    <n v="347700"/>
    <s v="TAMBOR DE EMBRAGUE"/>
    <x v="7"/>
    <x v="7"/>
    <d v="2018-12-17T00:00:00"/>
    <n v="6"/>
    <n v="6"/>
    <n v="0"/>
    <n v="1"/>
    <x v="1"/>
    <x v="12"/>
    <x v="7"/>
    <x v="0"/>
  </r>
  <r>
    <n v="362793"/>
    <s v="CUBIERTA IZQ SUP AMARILLA"/>
    <x v="4"/>
    <x v="4"/>
    <d v="2018-05-26T00:00:00"/>
    <n v="146"/>
    <n v="159"/>
    <n v="-13"/>
    <n v="0.91095890410958902"/>
    <x v="0"/>
    <x v="3"/>
    <x v="2"/>
    <x v="0"/>
  </r>
  <r>
    <n v="347876"/>
    <s v="UNIDAD C.D.I"/>
    <x v="4"/>
    <x v="4"/>
    <d v="2018-03-04T00:00:00"/>
    <n v="57"/>
    <n v="57"/>
    <n v="0"/>
    <n v="1"/>
    <x v="1"/>
    <x v="1"/>
    <x v="5"/>
    <x v="0"/>
  </r>
  <r>
    <n v="348422"/>
    <s v="TAPETE DE GOMA POSAPIES"/>
    <x v="2"/>
    <x v="2"/>
    <d v="2019-05-05T00:00:00"/>
    <n v="133"/>
    <n v="133"/>
    <n v="0"/>
    <n v="1"/>
    <x v="1"/>
    <x v="5"/>
    <x v="2"/>
    <x v="1"/>
  </r>
  <r>
    <n v="348367"/>
    <s v="TAPON DE COMBUSTIBLE"/>
    <x v="5"/>
    <x v="5"/>
    <d v="2019-04-05T00:00:00"/>
    <n v="115"/>
    <n v="123"/>
    <n v="-8"/>
    <n v="0.93043478260869561"/>
    <x v="0"/>
    <x v="3"/>
    <x v="6"/>
    <x v="1"/>
  </r>
  <r>
    <n v="348168"/>
    <s v="CERRADURA DE ASIENTO"/>
    <x v="6"/>
    <x v="6"/>
    <d v="2018-11-18T00:00:00"/>
    <n v="128"/>
    <n v="128"/>
    <n v="0"/>
    <n v="1"/>
    <x v="1"/>
    <x v="10"/>
    <x v="9"/>
    <x v="0"/>
  </r>
  <r>
    <n v="347582"/>
    <s v="TAPON A"/>
    <x v="0"/>
    <x v="0"/>
    <d v="2018-09-07T00:00:00"/>
    <n v="15"/>
    <n v="15"/>
    <n v="0"/>
    <n v="1"/>
    <x v="1"/>
    <x v="2"/>
    <x v="11"/>
    <x v="0"/>
  </r>
  <r>
    <n v="348553"/>
    <s v="RETEN DE ACEITE 19.8*30*5"/>
    <x v="9"/>
    <x v="9"/>
    <d v="2018-09-08T00:00:00"/>
    <n v="29"/>
    <n v="27"/>
    <n v="2"/>
    <n v="0.93103448275862066"/>
    <x v="2"/>
    <x v="10"/>
    <x v="11"/>
    <x v="0"/>
  </r>
  <r>
    <n v="348104"/>
    <s v="PANEL DE FRENO TRASERO"/>
    <x v="0"/>
    <x v="0"/>
    <d v="2019-04-30T00:00:00"/>
    <n v="65"/>
    <n v="70"/>
    <n v="-5"/>
    <n v="0.92307692307692313"/>
    <x v="0"/>
    <x v="12"/>
    <x v="6"/>
    <x v="1"/>
  </r>
  <r>
    <n v="347686"/>
    <s v="PANTALLA PARTICULAS FILTRO AC"/>
    <x v="5"/>
    <x v="5"/>
    <d v="2019-04-08T00:00:00"/>
    <n v="159"/>
    <n v="160"/>
    <n v="-1"/>
    <n v="0.99371069182389937"/>
    <x v="0"/>
    <x v="0"/>
    <x v="6"/>
    <x v="1"/>
  </r>
  <r>
    <n v="348094"/>
    <s v="CONJUNTO DE FRENO TRASERO COMP"/>
    <x v="2"/>
    <x v="2"/>
    <d v="2018-05-04T00:00:00"/>
    <n v="112"/>
    <n v="129"/>
    <n v="-17"/>
    <n v="0.8482142857142857"/>
    <x v="0"/>
    <x v="12"/>
    <x v="2"/>
    <x v="0"/>
  </r>
  <r>
    <n v="347797"/>
    <s v="ENGRANE IMPULSOR DE ARRANQUE"/>
    <x v="0"/>
    <x v="0"/>
    <d v="2018-09-16T00:00:00"/>
    <n v="41"/>
    <n v="41"/>
    <n v="0"/>
    <n v="1"/>
    <x v="1"/>
    <x v="10"/>
    <x v="11"/>
    <x v="0"/>
  </r>
  <r>
    <n v="347851"/>
    <s v="CONJ. COMPLETO PATADA ARRANQUE"/>
    <x v="4"/>
    <x v="4"/>
    <d v="2018-09-15T00:00:00"/>
    <n v="59"/>
    <n v="70"/>
    <n v="-11"/>
    <n v="0.81355932203389836"/>
    <x v="0"/>
    <x v="10"/>
    <x v="11"/>
    <x v="0"/>
  </r>
  <r>
    <n v="348145"/>
    <s v="JUEGO DE MANGUERA DE FRENO DIABOLO"/>
    <x v="4"/>
    <x v="4"/>
    <d v="2018-05-12T00:00:00"/>
    <n v="97"/>
    <n v="97"/>
    <n v="0"/>
    <n v="1"/>
    <x v="1"/>
    <x v="5"/>
    <x v="2"/>
    <x v="0"/>
  </r>
  <r>
    <n v="362720"/>
    <s v="PLACA DE VENTILACION IZQUIERDA"/>
    <x v="4"/>
    <x v="4"/>
    <d v="2019-02-28T00:00:00"/>
    <n v="103"/>
    <n v="103"/>
    <n v="0"/>
    <n v="1"/>
    <x v="1"/>
    <x v="3"/>
    <x v="0"/>
    <x v="1"/>
  </r>
  <r>
    <n v="348858"/>
    <s v="CUBIERTA DER DE HORQUILLA"/>
    <x v="6"/>
    <x v="6"/>
    <d v="2019-03-25T00:00:00"/>
    <n v="131"/>
    <n v="133"/>
    <n v="-2"/>
    <n v="0.98473282442748089"/>
    <x v="0"/>
    <x v="3"/>
    <x v="5"/>
    <x v="1"/>
  </r>
  <r>
    <n v="348372"/>
    <s v="TAPON DE GASOLINA"/>
    <x v="4"/>
    <x v="4"/>
    <d v="2018-03-10T00:00:00"/>
    <n v="119"/>
    <n v="107"/>
    <n v="12"/>
    <n v="0.89915966386554624"/>
    <x v="2"/>
    <x v="3"/>
    <x v="5"/>
    <x v="0"/>
  </r>
  <r>
    <n v="362702"/>
    <s v="JUEGO DE RODAJES DE TELESCOPIO"/>
    <x v="9"/>
    <x v="9"/>
    <d v="2018-10-19T00:00:00"/>
    <n v="25"/>
    <n v="25"/>
    <n v="0"/>
    <n v="1"/>
    <x v="1"/>
    <x v="7"/>
    <x v="8"/>
    <x v="0"/>
  </r>
  <r>
    <n v="348565"/>
    <s v="EJE SECUNDARIO DE TRANSMISION("/>
    <x v="5"/>
    <x v="5"/>
    <d v="2019-01-12T00:00:00"/>
    <n v="112"/>
    <n v="104"/>
    <n v="8"/>
    <n v="0.9285714285714286"/>
    <x v="2"/>
    <x v="2"/>
    <x v="3"/>
    <x v="1"/>
  </r>
  <r>
    <n v="348531"/>
    <s v="CILINDRO"/>
    <x v="0"/>
    <x v="0"/>
    <d v="2018-09-06T00:00:00"/>
    <n v="92"/>
    <n v="100"/>
    <n v="-8"/>
    <n v="0.91304347826086962"/>
    <x v="0"/>
    <x v="2"/>
    <x v="11"/>
    <x v="0"/>
  </r>
  <r>
    <n v="348493"/>
    <s v="EMPAQUETADURA DE CILINDRO"/>
    <x v="4"/>
    <x v="4"/>
    <d v="2018-09-28T00:00:00"/>
    <n v="91"/>
    <n v="105"/>
    <n v="-14"/>
    <n v="0.84615384615384615"/>
    <x v="0"/>
    <x v="2"/>
    <x v="11"/>
    <x v="0"/>
  </r>
  <r>
    <n v="348770"/>
    <s v="CUBIERTA IZQ AZUL"/>
    <x v="0"/>
    <x v="0"/>
    <d v="2018-01-10T00:00:00"/>
    <n v="22"/>
    <n v="25"/>
    <n v="-3"/>
    <n v="0.86363636363636365"/>
    <x v="0"/>
    <x v="3"/>
    <x v="3"/>
    <x v="0"/>
  </r>
  <r>
    <n v="348761"/>
    <s v="CUB TIMON DER/GRIS/."/>
    <x v="0"/>
    <x v="0"/>
    <d v="2018-05-10T00:00:00"/>
    <n v="33"/>
    <n v="36"/>
    <n v="-3"/>
    <n v="0.90909090909090906"/>
    <x v="0"/>
    <x v="3"/>
    <x v="2"/>
    <x v="0"/>
  </r>
  <r>
    <n v="367707"/>
    <s v="PEDAL DE FRENO"/>
    <x v="8"/>
    <x v="8"/>
    <d v="2019-04-22T00:00:00"/>
    <n v="147"/>
    <n v="164"/>
    <n v="-17"/>
    <n v="0.88435374149659862"/>
    <x v="0"/>
    <x v="4"/>
    <x v="6"/>
    <x v="1"/>
  </r>
  <r>
    <n v="347741"/>
    <s v="ENGRANAJE PRINCIPAL DE SEGUNDA"/>
    <x v="7"/>
    <x v="7"/>
    <d v="2018-02-08T00:00:00"/>
    <n v="13"/>
    <n v="13"/>
    <n v="0"/>
    <n v="1"/>
    <x v="1"/>
    <x v="2"/>
    <x v="0"/>
    <x v="0"/>
  </r>
  <r>
    <n v="367840"/>
    <s v="CUBIERTA DELANTERA DERECHA VERDE Y NEGRO"/>
    <x v="2"/>
    <x v="2"/>
    <d v="2018-04-27T00:00:00"/>
    <n v="111"/>
    <n v="111"/>
    <n v="0"/>
    <n v="1"/>
    <x v="1"/>
    <x v="3"/>
    <x v="6"/>
    <x v="0"/>
  </r>
  <r>
    <n v="348411"/>
    <s v="PLACA IZQ PORTA EQUIPAJE"/>
    <x v="2"/>
    <x v="2"/>
    <d v="2018-10-17T00:00:00"/>
    <n v="169"/>
    <n v="196"/>
    <n v="-27"/>
    <n v="0.84023668639053251"/>
    <x v="0"/>
    <x v="3"/>
    <x v="8"/>
    <x v="0"/>
  </r>
  <r>
    <n v="347994"/>
    <s v="BOTON INTERRUPTOR FARO/LUCES"/>
    <x v="7"/>
    <x v="7"/>
    <d v="2018-12-21T00:00:00"/>
    <n v="117"/>
    <n v="120"/>
    <n v="-3"/>
    <n v="0.97435897435897434"/>
    <x v="0"/>
    <x v="9"/>
    <x v="7"/>
    <x v="0"/>
  </r>
  <r>
    <n v="347995"/>
    <s v="BOTON INTERRUPTOR DE ARRANQUE"/>
    <x v="6"/>
    <x v="6"/>
    <d v="2018-06-09T00:00:00"/>
    <n v="11"/>
    <n v="12"/>
    <n v="-1"/>
    <n v="0.90909090909090906"/>
    <x v="0"/>
    <x v="9"/>
    <x v="4"/>
    <x v="0"/>
  </r>
  <r>
    <n v="353540"/>
    <s v="EMPAQUETADURA CENTRAL CARTER"/>
    <x v="7"/>
    <x v="7"/>
    <d v="2018-03-06T00:00:00"/>
    <n v="178"/>
    <n v="163"/>
    <n v="15"/>
    <n v="0.9157303370786517"/>
    <x v="2"/>
    <x v="10"/>
    <x v="5"/>
    <x v="0"/>
  </r>
  <r>
    <n v="348256"/>
    <s v="RESORTE PARADOR CENTRAL"/>
    <x v="3"/>
    <x v="3"/>
    <d v="2018-05-17T00:00:00"/>
    <n v="116"/>
    <n v="131"/>
    <n v="-15"/>
    <n v="0.87068965517241381"/>
    <x v="0"/>
    <x v="4"/>
    <x v="2"/>
    <x v="0"/>
  </r>
  <r>
    <n v="347953"/>
    <s v="CONJUNTO VELOCIMETRO"/>
    <x v="5"/>
    <x v="5"/>
    <d v="2018-12-06T00:00:00"/>
    <n v="46"/>
    <n v="51"/>
    <n v="-5"/>
    <n v="0.89130434782608692"/>
    <x v="0"/>
    <x v="1"/>
    <x v="7"/>
    <x v="0"/>
  </r>
  <r>
    <n v="364299"/>
    <s v="TIRA DE GOMA DE MOFLE"/>
    <x v="4"/>
    <x v="4"/>
    <d v="2019-05-08T00:00:00"/>
    <n v="102"/>
    <n v="104"/>
    <n v="-2"/>
    <n v="0.98039215686274506"/>
    <x v="0"/>
    <x v="5"/>
    <x v="2"/>
    <x v="1"/>
  </r>
  <r>
    <n v="348872"/>
    <s v="CUB. PIERNA DELANTERA DER ROJA"/>
    <x v="1"/>
    <x v="1"/>
    <d v="2018-08-29T00:00:00"/>
    <n v="4"/>
    <n v="3"/>
    <n v="1"/>
    <n v="0.75"/>
    <x v="2"/>
    <x v="3"/>
    <x v="10"/>
    <x v="0"/>
  </r>
  <r>
    <n v="347596"/>
    <s v="EMPAQUETADURA CUB DER CABEZA"/>
    <x v="8"/>
    <x v="8"/>
    <d v="2018-12-24T00:00:00"/>
    <n v="193"/>
    <n v="193"/>
    <n v="0"/>
    <n v="1"/>
    <x v="1"/>
    <x v="2"/>
    <x v="7"/>
    <x v="0"/>
  </r>
  <r>
    <n v="347859"/>
    <s v="RELE DE ENCENDIDO"/>
    <x v="5"/>
    <x v="5"/>
    <d v="2019-04-20T00:00:00"/>
    <n v="70"/>
    <n v="70"/>
    <n v="0"/>
    <n v="1"/>
    <x v="1"/>
    <x v="1"/>
    <x v="6"/>
    <x v="1"/>
  </r>
  <r>
    <n v="348432"/>
    <s v="CUBIERTA DE NUMERO DE SERIE"/>
    <x v="7"/>
    <x v="7"/>
    <d v="2018-08-15T00:00:00"/>
    <n v="200"/>
    <n v="200"/>
    <n v="0"/>
    <n v="1"/>
    <x v="1"/>
    <x v="3"/>
    <x v="10"/>
    <x v="0"/>
  </r>
  <r>
    <n v="348281"/>
    <s v="PUÑO DE GOMA IZQUIERDO"/>
    <x v="9"/>
    <x v="9"/>
    <d v="2018-06-26T00:00:00"/>
    <n v="91"/>
    <n v="93"/>
    <n v="-2"/>
    <n v="0.97802197802197799"/>
    <x v="0"/>
    <x v="5"/>
    <x v="4"/>
    <x v="0"/>
  </r>
  <r>
    <n v="348571"/>
    <s v="O-RING,18*3.55"/>
    <x v="5"/>
    <x v="5"/>
    <d v="2018-10-22T00:00:00"/>
    <n v="107"/>
    <n v="102"/>
    <n v="5"/>
    <n v="0.95327102803738317"/>
    <x v="2"/>
    <x v="5"/>
    <x v="8"/>
    <x v="0"/>
  </r>
  <r>
    <n v="368004"/>
    <s v="PLACA SUJETADORA DE TAMBOR DE"/>
    <x v="9"/>
    <x v="9"/>
    <d v="2018-07-29T00:00:00"/>
    <n v="63"/>
    <n v="69"/>
    <n v="-6"/>
    <n v="0.90476190476190477"/>
    <x v="0"/>
    <x v="10"/>
    <x v="1"/>
    <x v="0"/>
  </r>
  <r>
    <n v="348171"/>
    <s v="BASE DE BATERIA"/>
    <x v="4"/>
    <x v="4"/>
    <d v="2019-01-16T00:00:00"/>
    <n v="145"/>
    <n v="136"/>
    <n v="9"/>
    <n v="0.93793103448275861"/>
    <x v="2"/>
    <x v="10"/>
    <x v="3"/>
    <x v="1"/>
  </r>
  <r>
    <n v="348276"/>
    <s v="MANUBRIO CROMADO"/>
    <x v="2"/>
    <x v="2"/>
    <d v="2018-10-27T00:00:00"/>
    <n v="92"/>
    <n v="86"/>
    <n v="6"/>
    <n v="0.93478260869565222"/>
    <x v="2"/>
    <x v="3"/>
    <x v="8"/>
    <x v="0"/>
  </r>
  <r>
    <n v="348624"/>
    <s v="TAPON PLASTICO"/>
    <x v="0"/>
    <x v="0"/>
    <d v="2018-12-24T00:00:00"/>
    <n v="131"/>
    <n v="140"/>
    <n v="-9"/>
    <n v="0.93129770992366412"/>
    <x v="0"/>
    <x v="10"/>
    <x v="7"/>
    <x v="0"/>
  </r>
  <r>
    <n v="348289"/>
    <s v="PALANCA IZQUIERDA DE EMBRAGUE"/>
    <x v="1"/>
    <x v="1"/>
    <d v="2018-08-13T00:00:00"/>
    <n v="14"/>
    <n v="14"/>
    <n v="0"/>
    <n v="1"/>
    <x v="1"/>
    <x v="9"/>
    <x v="10"/>
    <x v="0"/>
  </r>
  <r>
    <n v="362721"/>
    <s v="PLACA DE VENTILACION DERECHA"/>
    <x v="5"/>
    <x v="5"/>
    <d v="2018-08-28T00:00:00"/>
    <n v="86"/>
    <n v="86"/>
    <n v="0"/>
    <n v="1"/>
    <x v="1"/>
    <x v="3"/>
    <x v="10"/>
    <x v="0"/>
  </r>
  <r>
    <n v="348450"/>
    <s v="EJE DEL PARADOR CENTRAL"/>
    <x v="7"/>
    <x v="7"/>
    <d v="2019-04-28T00:00:00"/>
    <n v="7"/>
    <n v="6"/>
    <n v="1"/>
    <n v="0.85714285714285721"/>
    <x v="2"/>
    <x v="4"/>
    <x v="6"/>
    <x v="1"/>
  </r>
  <r>
    <n v="348245"/>
    <s v="BARRA DE POSAPIES"/>
    <x v="4"/>
    <x v="4"/>
    <d v="2018-07-11T00:00:00"/>
    <n v="147"/>
    <n v="147"/>
    <n v="0"/>
    <n v="1"/>
    <x v="1"/>
    <x v="4"/>
    <x v="1"/>
    <x v="0"/>
  </r>
  <r>
    <n v="348780"/>
    <s v="TAPABARRO DEL AMARILLO"/>
    <x v="2"/>
    <x v="2"/>
    <d v="2018-01-15T00:00:00"/>
    <n v="137"/>
    <n v="137"/>
    <n v="0"/>
    <n v="1"/>
    <x v="1"/>
    <x v="3"/>
    <x v="3"/>
    <x v="0"/>
  </r>
  <r>
    <n v="347946"/>
    <s v="DIRECCIONAL TRASERA"/>
    <x v="1"/>
    <x v="1"/>
    <d v="2018-05-26T00:00:00"/>
    <n v="169"/>
    <n v="169"/>
    <n v="0"/>
    <n v="1"/>
    <x v="1"/>
    <x v="6"/>
    <x v="2"/>
    <x v="0"/>
  </r>
  <r>
    <n v="347755"/>
    <s v="ENGRANAJE DE TRANSMISION BAJA"/>
    <x v="0"/>
    <x v="0"/>
    <d v="2018-07-12T00:00:00"/>
    <n v="165"/>
    <n v="153"/>
    <n v="12"/>
    <n v="0.92727272727272725"/>
    <x v="2"/>
    <x v="2"/>
    <x v="1"/>
    <x v="0"/>
  </r>
  <r>
    <n v="348562"/>
    <s v="EJE PRIMARIO DE TRANSMISION (1"/>
    <x v="2"/>
    <x v="2"/>
    <d v="2018-11-14T00:00:00"/>
    <n v="46"/>
    <n v="46"/>
    <n v="0"/>
    <n v="1"/>
    <x v="1"/>
    <x v="2"/>
    <x v="9"/>
    <x v="0"/>
  </r>
  <r>
    <n v="347917"/>
    <s v="FARO TRASERO"/>
    <x v="5"/>
    <x v="5"/>
    <d v="2019-05-27T00:00:00"/>
    <n v="146"/>
    <n v="172"/>
    <n v="-26"/>
    <n v="0.82191780821917804"/>
    <x v="0"/>
    <x v="6"/>
    <x v="2"/>
    <x v="1"/>
  </r>
  <r>
    <n v="348622"/>
    <s v="CUBIERTA PROTECTORA INFERIOR"/>
    <x v="4"/>
    <x v="4"/>
    <d v="2018-06-23T00:00:00"/>
    <n v="111"/>
    <n v="111"/>
    <n v="0"/>
    <n v="1"/>
    <x v="1"/>
    <x v="10"/>
    <x v="4"/>
    <x v="0"/>
  </r>
  <r>
    <n v="348863"/>
    <s v="ESPEJO RETROVISOR DER"/>
    <x v="3"/>
    <x v="3"/>
    <d v="2018-02-03T00:00:00"/>
    <n v="124"/>
    <n v="140"/>
    <n v="-16"/>
    <n v="0.87096774193548387"/>
    <x v="0"/>
    <x v="3"/>
    <x v="0"/>
    <x v="0"/>
  </r>
  <r>
    <n v="348373"/>
    <s v="TAPA TANQUE DE GASOLINA"/>
    <x v="5"/>
    <x v="5"/>
    <d v="2019-05-02T00:00:00"/>
    <n v="37"/>
    <n v="33"/>
    <n v="4"/>
    <n v="0.89189189189189189"/>
    <x v="2"/>
    <x v="3"/>
    <x v="2"/>
    <x v="1"/>
  </r>
  <r>
    <n v="348376"/>
    <s v="TAPABARRO DELANTERO"/>
    <x v="2"/>
    <x v="2"/>
    <d v="2018-10-01T00:00:00"/>
    <n v="105"/>
    <n v="121"/>
    <n v="-16"/>
    <n v="0.84761904761904761"/>
    <x v="0"/>
    <x v="3"/>
    <x v="8"/>
    <x v="0"/>
  </r>
  <r>
    <n v="348899"/>
    <s v="CUBIERTA IZQ AMARILLO"/>
    <x v="9"/>
    <x v="9"/>
    <d v="2018-10-03T00:00:00"/>
    <n v="147"/>
    <n v="138"/>
    <n v="9"/>
    <n v="0.93877551020408168"/>
    <x v="2"/>
    <x v="3"/>
    <x v="8"/>
    <x v="0"/>
  </r>
  <r>
    <n v="348016"/>
    <s v="INDICADOR DE CAMBIOS"/>
    <x v="4"/>
    <x v="4"/>
    <d v="2019-01-31T00:00:00"/>
    <n v="38"/>
    <n v="38"/>
    <n v="0"/>
    <n v="1"/>
    <x v="1"/>
    <x v="10"/>
    <x v="3"/>
    <x v="1"/>
  </r>
  <r>
    <n v="348367"/>
    <s v="TAPON DE COMBUSTIBLE"/>
    <x v="8"/>
    <x v="8"/>
    <d v="2018-10-10T00:00:00"/>
    <n v="19"/>
    <n v="19"/>
    <n v="0"/>
    <n v="1"/>
    <x v="1"/>
    <x v="3"/>
    <x v="8"/>
    <x v="0"/>
  </r>
  <r>
    <n v="347765"/>
    <s v="ENGRANAJE SECUNDARIO DE CUARTA"/>
    <x v="6"/>
    <x v="6"/>
    <d v="2018-05-17T00:00:00"/>
    <n v="186"/>
    <n v="213"/>
    <n v="-27"/>
    <n v="0.85483870967741937"/>
    <x v="0"/>
    <x v="2"/>
    <x v="2"/>
    <x v="0"/>
  </r>
  <r>
    <n v="348586"/>
    <s v="EMPAQUETADURA CAJA TRANSMISION"/>
    <x v="5"/>
    <x v="5"/>
    <d v="2019-04-24T00:00:00"/>
    <n v="192"/>
    <n v="190"/>
    <n v="2"/>
    <n v="0.98958333333333337"/>
    <x v="2"/>
    <x v="2"/>
    <x v="6"/>
    <x v="1"/>
  </r>
  <r>
    <n v="348245"/>
    <s v="BARRA DE POSAPIES"/>
    <x v="1"/>
    <x v="1"/>
    <d v="2018-09-08T00:00:00"/>
    <n v="151"/>
    <n v="161"/>
    <n v="-10"/>
    <n v="0.93377483443708609"/>
    <x v="0"/>
    <x v="4"/>
    <x v="11"/>
    <x v="0"/>
  </r>
  <r>
    <n v="348501"/>
    <s v="POSICIONADOR FIJADOR DE TREN D"/>
    <x v="0"/>
    <x v="0"/>
    <d v="2018-02-15T00:00:00"/>
    <n v="127"/>
    <n v="119"/>
    <n v="8"/>
    <n v="0.93700787401574803"/>
    <x v="2"/>
    <x v="2"/>
    <x v="0"/>
    <x v="0"/>
  </r>
  <r>
    <n v="348634"/>
    <s v="CONJUNTO DE CABEZA DE CILINDRO"/>
    <x v="5"/>
    <x v="5"/>
    <d v="2018-07-14T00:00:00"/>
    <n v="130"/>
    <n v="146"/>
    <n v="-16"/>
    <n v="0.87692307692307692"/>
    <x v="0"/>
    <x v="2"/>
    <x v="1"/>
    <x v="0"/>
  </r>
  <r>
    <n v="367772"/>
    <s v="BARRA DE POSAPIES"/>
    <x v="6"/>
    <x v="6"/>
    <d v="2018-09-25T00:00:00"/>
    <n v="93"/>
    <n v="93"/>
    <n v="0"/>
    <n v="1"/>
    <x v="1"/>
    <x v="4"/>
    <x v="11"/>
    <x v="0"/>
  </r>
  <r>
    <n v="347575"/>
    <s v="EMPAQUETADURA CENTRAL CARTER"/>
    <x v="2"/>
    <x v="2"/>
    <d v="2018-02-07T00:00:00"/>
    <n v="116"/>
    <n v="111"/>
    <n v="5"/>
    <n v="0.9568965517241379"/>
    <x v="2"/>
    <x v="10"/>
    <x v="0"/>
    <x v="0"/>
  </r>
  <r>
    <n v="348441"/>
    <s v="EJE DE LA RUEDA DELANTERA"/>
    <x v="9"/>
    <x v="9"/>
    <d v="2018-11-30T00:00:00"/>
    <n v="191"/>
    <n v="223"/>
    <n v="-32"/>
    <n v="0.83246073298429324"/>
    <x v="0"/>
    <x v="8"/>
    <x v="9"/>
    <x v="0"/>
  </r>
  <r>
    <n v="348035"/>
    <s v="RETEN DE ACEITE"/>
    <x v="8"/>
    <x v="8"/>
    <d v="2019-04-11T00:00:00"/>
    <n v="42"/>
    <n v="47"/>
    <n v="-5"/>
    <n v="0.88095238095238093"/>
    <x v="0"/>
    <x v="5"/>
    <x v="6"/>
    <x v="1"/>
  </r>
  <r>
    <n v="348063"/>
    <s v="RIN RUEDA TRASERA (PLATEADO)"/>
    <x v="2"/>
    <x v="2"/>
    <d v="2018-03-09T00:00:00"/>
    <n v="181"/>
    <n v="191"/>
    <n v="-10"/>
    <n v="0.94475138121546964"/>
    <x v="0"/>
    <x v="8"/>
    <x v="5"/>
    <x v="0"/>
  </r>
  <r>
    <n v="347969"/>
    <s v="SENSOR DE COMBUSTIBLE"/>
    <x v="1"/>
    <x v="1"/>
    <d v="2018-12-08T00:00:00"/>
    <n v="61"/>
    <n v="67"/>
    <n v="-6"/>
    <n v="0.90163934426229508"/>
    <x v="0"/>
    <x v="0"/>
    <x v="7"/>
    <x v="0"/>
  </r>
  <r>
    <n v="348630"/>
    <s v="EMPAQUETADURA DE CILINDRO"/>
    <x v="5"/>
    <x v="5"/>
    <d v="2018-04-05T00:00:00"/>
    <n v="152"/>
    <n v="173"/>
    <n v="-21"/>
    <n v="0.86184210526315785"/>
    <x v="0"/>
    <x v="2"/>
    <x v="6"/>
    <x v="0"/>
  </r>
  <r>
    <n v="348120"/>
    <s v="RESORTE DE PEDAL DE FRENO"/>
    <x v="6"/>
    <x v="6"/>
    <d v="2018-03-28T00:00:00"/>
    <n v="71"/>
    <n v="68"/>
    <n v="3"/>
    <n v="0.95774647887323949"/>
    <x v="2"/>
    <x v="4"/>
    <x v="5"/>
    <x v="0"/>
  </r>
  <r>
    <n v="348531"/>
    <s v="CILINDRO"/>
    <x v="5"/>
    <x v="5"/>
    <d v="2018-07-26T00:00:00"/>
    <n v="50"/>
    <n v="56"/>
    <n v="-6"/>
    <n v="0.88"/>
    <x v="0"/>
    <x v="2"/>
    <x v="1"/>
    <x v="0"/>
  </r>
  <r>
    <n v="348621"/>
    <s v="EMPAQUETADURA PROTECT CUB SUP"/>
    <x v="5"/>
    <x v="5"/>
    <d v="2018-01-24T00:00:00"/>
    <n v="155"/>
    <n v="156"/>
    <n v="-1"/>
    <n v="0.99354838709677418"/>
    <x v="0"/>
    <x v="10"/>
    <x v="3"/>
    <x v="0"/>
  </r>
  <r>
    <n v="367756"/>
    <s v="AMORTIGUADOR DELANTERO IZQUIERDO"/>
    <x v="9"/>
    <x v="9"/>
    <d v="2019-02-19T00:00:00"/>
    <n v="9"/>
    <n v="9"/>
    <n v="0"/>
    <n v="1"/>
    <x v="1"/>
    <x v="7"/>
    <x v="0"/>
    <x v="1"/>
  </r>
  <r>
    <n v="348448"/>
    <s v="EJE DE HORQUILLA TRASERA"/>
    <x v="5"/>
    <x v="5"/>
    <d v="2019-05-25T00:00:00"/>
    <n v="48"/>
    <n v="48"/>
    <n v="0"/>
    <n v="1"/>
    <x v="1"/>
    <x v="7"/>
    <x v="2"/>
    <x v="1"/>
  </r>
  <r>
    <n v="347619"/>
    <s v="EMPAQUETADURA CUB LAT CABEZA"/>
    <x v="4"/>
    <x v="4"/>
    <d v="2018-02-28T00:00:00"/>
    <n v="153"/>
    <n v="165"/>
    <n v="-12"/>
    <n v="0.92156862745098045"/>
    <x v="0"/>
    <x v="2"/>
    <x v="0"/>
    <x v="0"/>
  </r>
  <r>
    <n v="348880"/>
    <s v="CUBIERTA MEDIA/ROJO/."/>
    <x v="3"/>
    <x v="3"/>
    <d v="2018-07-25T00:00:00"/>
    <n v="44"/>
    <n v="44"/>
    <n v="0"/>
    <n v="1"/>
    <x v="1"/>
    <x v="3"/>
    <x v="1"/>
    <x v="0"/>
  </r>
  <r>
    <n v="348301"/>
    <s v="CABLE DE ESTRANGULADOR"/>
    <x v="5"/>
    <x v="5"/>
    <d v="2018-09-16T00:00:00"/>
    <n v="88"/>
    <n v="90"/>
    <n v="-2"/>
    <n v="0.97727272727272729"/>
    <x v="0"/>
    <x v="9"/>
    <x v="11"/>
    <x v="0"/>
  </r>
  <r>
    <n v="348808"/>
    <s v="CUBIERTA TRASERA IZQ PLATA"/>
    <x v="0"/>
    <x v="0"/>
    <d v="2019-01-31T00:00:00"/>
    <n v="85"/>
    <n v="90"/>
    <n v="-5"/>
    <n v="0.94117647058823528"/>
    <x v="0"/>
    <x v="3"/>
    <x v="3"/>
    <x v="1"/>
  </r>
  <r>
    <n v="348413"/>
    <s v="PLACA DER PORTA EQUIPAJE"/>
    <x v="1"/>
    <x v="1"/>
    <d v="2018-04-13T00:00:00"/>
    <n v="74"/>
    <n v="74"/>
    <n v="0"/>
    <n v="1"/>
    <x v="1"/>
    <x v="3"/>
    <x v="6"/>
    <x v="0"/>
  </r>
  <r>
    <n v="348212"/>
    <s v="AMORTIGUADOR TRASERO COMPLETO"/>
    <x v="0"/>
    <x v="0"/>
    <d v="2019-05-09T00:00:00"/>
    <n v="62"/>
    <n v="62"/>
    <n v="0"/>
    <n v="1"/>
    <x v="1"/>
    <x v="7"/>
    <x v="2"/>
    <x v="1"/>
  </r>
  <r>
    <n v="348520"/>
    <s v="CADENA DE CAMARA"/>
    <x v="3"/>
    <x v="3"/>
    <d v="2018-09-08T00:00:00"/>
    <n v="36"/>
    <n v="37"/>
    <n v="-1"/>
    <n v="0.97222222222222221"/>
    <x v="0"/>
    <x v="2"/>
    <x v="11"/>
    <x v="0"/>
  </r>
  <r>
    <n v="348856"/>
    <s v="CUBIERTA IZQ DE HORQUILLA"/>
    <x v="3"/>
    <x v="3"/>
    <d v="2018-04-23T00:00:00"/>
    <n v="141"/>
    <n v="141"/>
    <n v="0"/>
    <n v="1"/>
    <x v="1"/>
    <x v="3"/>
    <x v="6"/>
    <x v="0"/>
  </r>
  <r>
    <n v="347900"/>
    <s v="FOCO FARO (12V35W/35W)"/>
    <x v="3"/>
    <x v="3"/>
    <d v="2018-02-15T00:00:00"/>
    <n v="183"/>
    <n v="168"/>
    <n v="15"/>
    <n v="0.91803278688524592"/>
    <x v="2"/>
    <x v="6"/>
    <x v="0"/>
    <x v="0"/>
  </r>
  <r>
    <n v="368073"/>
    <s v="DIRECC. DEL. IZQ. MOD.ANTERIOR"/>
    <x v="6"/>
    <x v="6"/>
    <d v="2019-01-05T00:00:00"/>
    <n v="71"/>
    <n v="63"/>
    <n v="8"/>
    <n v="0.88732394366197187"/>
    <x v="2"/>
    <x v="6"/>
    <x v="3"/>
    <x v="1"/>
  </r>
  <r>
    <n v="348087"/>
    <s v="TORNILLO BIRLO"/>
    <x v="0"/>
    <x v="0"/>
    <d v="2018-07-21T00:00:00"/>
    <n v="153"/>
    <n v="154"/>
    <n v="-1"/>
    <n v="0.99346405228758172"/>
    <x v="0"/>
    <x v="8"/>
    <x v="1"/>
    <x v="0"/>
  </r>
  <r>
    <n v="348817"/>
    <s v="TAPABARRO DEL ROJO"/>
    <x v="6"/>
    <x v="6"/>
    <d v="2019-05-13T00:00:00"/>
    <n v="75"/>
    <n v="67"/>
    <n v="8"/>
    <n v="0.89333333333333331"/>
    <x v="2"/>
    <x v="3"/>
    <x v="2"/>
    <x v="1"/>
  </r>
  <r>
    <n v="348762"/>
    <s v="CUB TIMON DER/ROJO/."/>
    <x v="0"/>
    <x v="0"/>
    <d v="2018-06-21T00:00:00"/>
    <n v="167"/>
    <n v="167"/>
    <n v="0"/>
    <n v="1"/>
    <x v="1"/>
    <x v="3"/>
    <x v="4"/>
    <x v="0"/>
  </r>
  <r>
    <n v="348039"/>
    <s v="LLANTA DEL / TRAS 5.12 / R13"/>
    <x v="6"/>
    <x v="6"/>
    <d v="2018-08-11T00:00:00"/>
    <n v="157"/>
    <n v="144"/>
    <n v="13"/>
    <n v="0.91719745222929938"/>
    <x v="2"/>
    <x v="5"/>
    <x v="10"/>
    <x v="0"/>
  </r>
  <r>
    <n v="347672"/>
    <s v="RETEN DE RESORTE INTERNO DE VA"/>
    <x v="1"/>
    <x v="1"/>
    <d v="2019-03-13T00:00:00"/>
    <n v="185"/>
    <n v="181"/>
    <n v="4"/>
    <n v="0.97837837837837838"/>
    <x v="2"/>
    <x v="2"/>
    <x v="5"/>
    <x v="1"/>
  </r>
  <r>
    <n v="348372"/>
    <s v="TAPON DE GASOLINA"/>
    <x v="4"/>
    <x v="4"/>
    <d v="2018-05-29T00:00:00"/>
    <n v="115"/>
    <n v="115"/>
    <n v="0"/>
    <n v="1"/>
    <x v="1"/>
    <x v="3"/>
    <x v="2"/>
    <x v="0"/>
  </r>
  <r>
    <n v="347864"/>
    <s v="BATERIA DIABOLO"/>
    <x v="3"/>
    <x v="3"/>
    <d v="2019-02-21T00:00:00"/>
    <n v="58"/>
    <n v="53"/>
    <n v="5"/>
    <n v="0.9137931034482758"/>
    <x v="2"/>
    <x v="11"/>
    <x v="0"/>
    <x v="1"/>
  </r>
  <r>
    <n v="348885"/>
    <s v="TAPABARRO INTERNO DEL AMARILLO"/>
    <x v="7"/>
    <x v="7"/>
    <d v="2018-05-07T00:00:00"/>
    <n v="51"/>
    <n v="51"/>
    <n v="0"/>
    <n v="1"/>
    <x v="1"/>
    <x v="3"/>
    <x v="2"/>
    <x v="0"/>
  </r>
  <r>
    <n v="347585"/>
    <s v="EMPAQUETADURA CUBIERTA IZQ"/>
    <x v="0"/>
    <x v="0"/>
    <d v="2019-03-05T00:00:00"/>
    <n v="24"/>
    <n v="26"/>
    <n v="-2"/>
    <n v="0.91666666666666663"/>
    <x v="0"/>
    <x v="2"/>
    <x v="5"/>
    <x v="1"/>
  </r>
  <r>
    <n v="368070"/>
    <s v="CALAVERA TRASERA"/>
    <x v="9"/>
    <x v="9"/>
    <d v="2018-12-11T00:00:00"/>
    <n v="98"/>
    <n v="98"/>
    <n v="0"/>
    <n v="1"/>
    <x v="1"/>
    <x v="6"/>
    <x v="7"/>
    <x v="0"/>
  </r>
  <r>
    <n v="347856"/>
    <s v="CADENA DE TRACCION (428*100)"/>
    <x v="2"/>
    <x v="2"/>
    <d v="2018-02-08T00:00:00"/>
    <n v="1"/>
    <n v="1"/>
    <n v="0"/>
    <n v="1"/>
    <x v="1"/>
    <x v="8"/>
    <x v="0"/>
    <x v="0"/>
  </r>
  <r>
    <n v="347817"/>
    <s v="EMPAQUETADURA DEL MULTIPLE"/>
    <x v="7"/>
    <x v="7"/>
    <d v="2018-10-18T00:00:00"/>
    <n v="179"/>
    <n v="166"/>
    <n v="13"/>
    <n v="0.92737430167597767"/>
    <x v="2"/>
    <x v="2"/>
    <x v="8"/>
    <x v="0"/>
  </r>
  <r>
    <n v="348392"/>
    <s v="BASE DEFENSA HORQUILLA DEL"/>
    <x v="3"/>
    <x v="3"/>
    <d v="2018-05-27T00:00:00"/>
    <n v="28"/>
    <n v="28"/>
    <n v="0"/>
    <n v="1"/>
    <x v="1"/>
    <x v="10"/>
    <x v="2"/>
    <x v="0"/>
  </r>
  <r>
    <n v="348525"/>
    <s v="MARTILLO IMPULSOR DE VALVULA"/>
    <x v="8"/>
    <x v="8"/>
    <d v="2019-02-18T00:00:00"/>
    <n v="121"/>
    <n v="127"/>
    <n v="-6"/>
    <n v="0.95041322314049581"/>
    <x v="0"/>
    <x v="2"/>
    <x v="0"/>
    <x v="1"/>
  </r>
  <r>
    <n v="347834"/>
    <s v="TUBO DE ESCAPE/SILENCIADOR"/>
    <x v="6"/>
    <x v="6"/>
    <d v="2019-03-21T00:00:00"/>
    <n v="60"/>
    <n v="54"/>
    <n v="6"/>
    <n v="0.9"/>
    <x v="2"/>
    <x v="10"/>
    <x v="5"/>
    <x v="1"/>
  </r>
  <r>
    <n v="347937"/>
    <s v="FOCO DE DIRECCIONAL 12V/10W"/>
    <x v="2"/>
    <x v="2"/>
    <d v="2019-01-01T00:00:00"/>
    <n v="180"/>
    <n v="176"/>
    <n v="4"/>
    <n v="0.97777777777777775"/>
    <x v="2"/>
    <x v="6"/>
    <x v="3"/>
    <x v="1"/>
  </r>
  <r>
    <n v="362830"/>
    <s v="CUBIERTA FRONTAL INF PLATA"/>
    <x v="6"/>
    <x v="6"/>
    <d v="2018-09-10T00:00:00"/>
    <n v="161"/>
    <n v="170"/>
    <n v="-9"/>
    <n v="0.94409937888198758"/>
    <x v="0"/>
    <x v="3"/>
    <x v="11"/>
    <x v="0"/>
  </r>
  <r>
    <n v="347635"/>
    <s v="JUEGO DE ANILLOS DE PISTON"/>
    <x v="5"/>
    <x v="5"/>
    <d v="2019-05-06T00:00:00"/>
    <n v="132"/>
    <n v="118"/>
    <n v="14"/>
    <n v="0.89393939393939392"/>
    <x v="2"/>
    <x v="2"/>
    <x v="2"/>
    <x v="1"/>
  </r>
  <r>
    <n v="348416"/>
    <s v="BASE PLATAFORMA POSAPIES"/>
    <x v="6"/>
    <x v="6"/>
    <d v="2019-03-18T00:00:00"/>
    <n v="77"/>
    <n v="82"/>
    <n v="-5"/>
    <n v="0.93506493506493504"/>
    <x v="0"/>
    <x v="3"/>
    <x v="5"/>
    <x v="1"/>
  </r>
  <r>
    <n v="347753"/>
    <s v="EJE SECUNDARIO DE TRANSMISION"/>
    <x v="2"/>
    <x v="2"/>
    <d v="2018-04-09T00:00:00"/>
    <n v="92"/>
    <n v="92"/>
    <n v="0"/>
    <n v="1"/>
    <x v="1"/>
    <x v="2"/>
    <x v="6"/>
    <x v="0"/>
  </r>
  <r>
    <n v="367772"/>
    <s v="BARRA DE POSAPIES"/>
    <x v="8"/>
    <x v="8"/>
    <d v="2019-01-13T00:00:00"/>
    <n v="144"/>
    <n v="158"/>
    <n v="-14"/>
    <n v="0.90277777777777779"/>
    <x v="0"/>
    <x v="4"/>
    <x v="3"/>
    <x v="1"/>
  </r>
  <r>
    <n v="362722"/>
    <s v="CUBIERTA DE COLA IZQ AZUL"/>
    <x v="0"/>
    <x v="0"/>
    <d v="2018-12-12T00:00:00"/>
    <n v="159"/>
    <n v="176"/>
    <n v="-17"/>
    <n v="0.89308176100628933"/>
    <x v="0"/>
    <x v="3"/>
    <x v="7"/>
    <x v="0"/>
  </r>
  <r>
    <n v="348428"/>
    <s v="CAJA GUANTERA"/>
    <x v="1"/>
    <x v="1"/>
    <d v="2019-04-14T00:00:00"/>
    <n v="123"/>
    <n v="140"/>
    <n v="-17"/>
    <n v="0.86178861788617889"/>
    <x v="0"/>
    <x v="3"/>
    <x v="6"/>
    <x v="1"/>
  </r>
  <r>
    <n v="348450"/>
    <s v="EJE DEL PARADOR CENTRAL"/>
    <x v="9"/>
    <x v="9"/>
    <d v="2018-05-01T00:00:00"/>
    <n v="51"/>
    <n v="57"/>
    <n v="-6"/>
    <n v="0.88235294117647056"/>
    <x v="0"/>
    <x v="4"/>
    <x v="2"/>
    <x v="0"/>
  </r>
  <r>
    <n v="347643"/>
    <s v="ENGRANE DE TIEMPO"/>
    <x v="6"/>
    <x v="6"/>
    <d v="2018-04-29T00:00:00"/>
    <n v="162"/>
    <n v="162"/>
    <n v="0"/>
    <n v="1"/>
    <x v="1"/>
    <x v="2"/>
    <x v="6"/>
    <x v="0"/>
  </r>
  <r>
    <n v="348874"/>
    <s v="CUB. PIERNA DELANTERA IZQ ROJA"/>
    <x v="2"/>
    <x v="2"/>
    <d v="2019-05-30T00:00:00"/>
    <n v="173"/>
    <n v="155"/>
    <n v="18"/>
    <n v="0.89595375722543347"/>
    <x v="2"/>
    <x v="3"/>
    <x v="2"/>
    <x v="1"/>
  </r>
  <r>
    <n v="348574"/>
    <s v="TORNILLO DE DRENADO"/>
    <x v="4"/>
    <x v="4"/>
    <d v="2018-04-17T00:00:00"/>
    <n v="5"/>
    <n v="4"/>
    <n v="1"/>
    <n v="0.8"/>
    <x v="2"/>
    <x v="2"/>
    <x v="6"/>
    <x v="0"/>
  </r>
  <r>
    <n v="348469"/>
    <s v="BUJE DE LA RUEDA TRASERA"/>
    <x v="8"/>
    <x v="8"/>
    <d v="2018-08-28T00:00:00"/>
    <n v="125"/>
    <n v="125"/>
    <n v="0"/>
    <n v="1"/>
    <x v="1"/>
    <x v="8"/>
    <x v="10"/>
    <x v="0"/>
  </r>
  <r>
    <n v="348768"/>
    <s v="CUBIERTA DE PIERNA DER ROJO"/>
    <x v="1"/>
    <x v="1"/>
    <d v="2018-10-03T00:00:00"/>
    <n v="171"/>
    <n v="194"/>
    <n v="-23"/>
    <n v="0.86549707602339176"/>
    <x v="0"/>
    <x v="3"/>
    <x v="8"/>
    <x v="0"/>
  </r>
  <r>
    <n v="347760"/>
    <s v="ENGRANAJE SECUNDARIO DE SEGUND"/>
    <x v="3"/>
    <x v="3"/>
    <d v="2018-06-18T00:00:00"/>
    <n v="148"/>
    <n v="133"/>
    <n v="15"/>
    <n v="0.89864864864864868"/>
    <x v="2"/>
    <x v="2"/>
    <x v="4"/>
    <x v="0"/>
  </r>
  <r>
    <n v="348407"/>
    <s v="CUBIERTA DE CAJUELA"/>
    <x v="1"/>
    <x v="1"/>
    <d v="2018-07-25T00:00:00"/>
    <n v="127"/>
    <n v="152"/>
    <n v="-25"/>
    <n v="0.80314960629921262"/>
    <x v="0"/>
    <x v="3"/>
    <x v="1"/>
    <x v="0"/>
  </r>
  <r>
    <n v="348032"/>
    <s v="RIN RUEDA DELANTERA (PLATEADO)"/>
    <x v="9"/>
    <x v="9"/>
    <d v="2019-01-03T00:00:00"/>
    <n v="171"/>
    <n v="198"/>
    <n v="-27"/>
    <n v="0.84210526315789469"/>
    <x v="0"/>
    <x v="8"/>
    <x v="3"/>
    <x v="1"/>
  </r>
  <r>
    <n v="348609"/>
    <s v="JUEGO COMPLETO DE DISCO DE ARR"/>
    <x v="5"/>
    <x v="5"/>
    <d v="2018-09-24T00:00:00"/>
    <n v="52"/>
    <n v="52"/>
    <n v="0"/>
    <n v="1"/>
    <x v="1"/>
    <x v="1"/>
    <x v="11"/>
    <x v="0"/>
  </r>
  <r>
    <n v="348512"/>
    <s v="TORNILLO GUIA 6M*32"/>
    <x v="6"/>
    <x v="6"/>
    <d v="2018-02-18T00:00:00"/>
    <n v="33"/>
    <n v="33"/>
    <n v="0"/>
    <n v="1"/>
    <x v="1"/>
    <x v="2"/>
    <x v="0"/>
    <x v="0"/>
  </r>
  <r>
    <n v="364248"/>
    <s v="RODAJE RADIAL DE BOLA,6203"/>
    <x v="3"/>
    <x v="3"/>
    <d v="2019-05-19T00:00:00"/>
    <n v="153"/>
    <n v="140"/>
    <n v="13"/>
    <n v="0.91503267973856206"/>
    <x v="2"/>
    <x v="2"/>
    <x v="2"/>
    <x v="1"/>
  </r>
  <r>
    <n v="362801"/>
    <s v="ASIENTO CONFORT AMARILLO"/>
    <x v="5"/>
    <x v="5"/>
    <d v="2018-06-10T00:00:00"/>
    <n v="21"/>
    <n v="21"/>
    <n v="0"/>
    <n v="1"/>
    <x v="1"/>
    <x v="10"/>
    <x v="4"/>
    <x v="0"/>
  </r>
  <r>
    <n v="348134"/>
    <s v="MANIJA DE FRENO DELANTERO"/>
    <x v="4"/>
    <x v="4"/>
    <d v="2018-12-28T00:00:00"/>
    <n v="139"/>
    <n v="158"/>
    <n v="-19"/>
    <n v="0.86330935251798557"/>
    <x v="0"/>
    <x v="9"/>
    <x v="7"/>
    <x v="0"/>
  </r>
  <r>
    <n v="348367"/>
    <s v="TAPON DE COMBUSTIBLE"/>
    <x v="6"/>
    <x v="6"/>
    <d v="2018-09-12T00:00:00"/>
    <n v="169"/>
    <n v="157"/>
    <n v="12"/>
    <n v="0.92899408284023666"/>
    <x v="2"/>
    <x v="3"/>
    <x v="11"/>
    <x v="0"/>
  </r>
  <r>
    <n v="348145"/>
    <s v="JUEGO DE MANGUERA DE FRENO DIABOLO"/>
    <x v="6"/>
    <x v="6"/>
    <d v="2019-05-08T00:00:00"/>
    <n v="44"/>
    <n v="44"/>
    <n v="0"/>
    <n v="1"/>
    <x v="1"/>
    <x v="5"/>
    <x v="2"/>
    <x v="1"/>
  </r>
  <r>
    <n v="347585"/>
    <s v="EMPAQUETADURA CUBIERTA IZQ"/>
    <x v="9"/>
    <x v="9"/>
    <d v="2018-05-19T00:00:00"/>
    <n v="66"/>
    <n v="77"/>
    <n v="-11"/>
    <n v="0.83333333333333337"/>
    <x v="0"/>
    <x v="2"/>
    <x v="2"/>
    <x v="0"/>
  </r>
  <r>
    <n v="348115"/>
    <s v="VARILLA DE FRENO TRASERO"/>
    <x v="9"/>
    <x v="9"/>
    <d v="2019-04-23T00:00:00"/>
    <n v="99"/>
    <n v="104"/>
    <n v="-5"/>
    <n v="0.9494949494949495"/>
    <x v="0"/>
    <x v="4"/>
    <x v="6"/>
    <x v="1"/>
  </r>
  <r>
    <n v="348370"/>
    <s v="LLAVE DE GASOLINA"/>
    <x v="4"/>
    <x v="4"/>
    <d v="2018-09-20T00:00:00"/>
    <n v="121"/>
    <n v="121"/>
    <n v="0"/>
    <n v="1"/>
    <x v="1"/>
    <x v="0"/>
    <x v="11"/>
    <x v="0"/>
  </r>
  <r>
    <n v="348197"/>
    <s v="BOTA INFERIOR DERECHA"/>
    <x v="1"/>
    <x v="1"/>
    <d v="2018-12-03T00:00:00"/>
    <n v="184"/>
    <n v="184"/>
    <n v="0"/>
    <n v="1"/>
    <x v="1"/>
    <x v="7"/>
    <x v="7"/>
    <x v="0"/>
  </r>
  <r>
    <n v="348359"/>
    <s v="TANQUE DE COMBUSTIBLE"/>
    <x v="8"/>
    <x v="8"/>
    <d v="2018-10-16T00:00:00"/>
    <n v="149"/>
    <n v="149"/>
    <n v="0"/>
    <n v="1"/>
    <x v="1"/>
    <x v="3"/>
    <x v="8"/>
    <x v="0"/>
  </r>
  <r>
    <n v="348503"/>
    <s v="VALVULA DE ESCAPE"/>
    <x v="1"/>
    <x v="1"/>
    <d v="2018-11-11T00:00:00"/>
    <n v="155"/>
    <n v="170"/>
    <n v="-15"/>
    <n v="0.90322580645161288"/>
    <x v="0"/>
    <x v="2"/>
    <x v="9"/>
    <x v="0"/>
  </r>
  <r>
    <n v="362651"/>
    <s v="DISCO DE FRENO ABS"/>
    <x v="5"/>
    <x v="5"/>
    <d v="2018-02-16T00:00:00"/>
    <n v="159"/>
    <n v="160"/>
    <n v="-1"/>
    <n v="0.99371069182389937"/>
    <x v="0"/>
    <x v="12"/>
    <x v="0"/>
    <x v="0"/>
  </r>
  <r>
    <n v="348400"/>
    <s v="GANCHO PARA CASCO"/>
    <x v="2"/>
    <x v="2"/>
    <d v="2018-05-09T00:00:00"/>
    <n v="10"/>
    <n v="9"/>
    <n v="1"/>
    <n v="0.9"/>
    <x v="2"/>
    <x v="3"/>
    <x v="2"/>
    <x v="0"/>
  </r>
  <r>
    <n v="347615"/>
    <s v="CUBIERTA IZQ DE CABEZA CILINDR"/>
    <x v="9"/>
    <x v="9"/>
    <d v="2018-03-17T00:00:00"/>
    <n v="124"/>
    <n v="135"/>
    <n v="-11"/>
    <n v="0.91129032258064513"/>
    <x v="0"/>
    <x v="2"/>
    <x v="5"/>
    <x v="0"/>
  </r>
  <r>
    <n v="347997"/>
    <s v="SUJETADOR DE PUÑO ACELERADOR"/>
    <x v="5"/>
    <x v="5"/>
    <d v="2019-04-24T00:00:00"/>
    <n v="99"/>
    <n v="99"/>
    <n v="0"/>
    <n v="1"/>
    <x v="1"/>
    <x v="9"/>
    <x v="6"/>
    <x v="1"/>
  </r>
  <r>
    <n v="348789"/>
    <s v="CUBIERTA DEL CUERPO IZQUIERDA"/>
    <x v="4"/>
    <x v="4"/>
    <d v="2018-01-04T00:00:00"/>
    <n v="121"/>
    <n v="116"/>
    <n v="5"/>
    <n v="0.95867768595041325"/>
    <x v="2"/>
    <x v="3"/>
    <x v="3"/>
    <x v="0"/>
  </r>
  <r>
    <n v="364409"/>
    <s v="KIT DE CERRADURAS"/>
    <x v="7"/>
    <x v="7"/>
    <d v="2018-12-24T00:00:00"/>
    <n v="78"/>
    <n v="79"/>
    <n v="-1"/>
    <n v="0.98717948717948723"/>
    <x v="0"/>
    <x v="1"/>
    <x v="7"/>
    <x v="0"/>
  </r>
  <r>
    <n v="348433"/>
    <s v="CUBIERTA DE NUMERO DE SERIE"/>
    <x v="6"/>
    <x v="6"/>
    <d v="2018-04-27T00:00:00"/>
    <n v="21"/>
    <n v="22"/>
    <n v="-1"/>
    <n v="0.95238095238095233"/>
    <x v="0"/>
    <x v="3"/>
    <x v="6"/>
    <x v="0"/>
  </r>
  <r>
    <n v="347700"/>
    <s v="TAMBOR DE EMBRAGUE"/>
    <x v="3"/>
    <x v="3"/>
    <d v="2018-06-19T00:00:00"/>
    <n v="48"/>
    <n v="48"/>
    <n v="0"/>
    <n v="1"/>
    <x v="1"/>
    <x v="12"/>
    <x v="4"/>
    <x v="0"/>
  </r>
  <r>
    <n v="367860"/>
    <s v="RETROVISOR DERECHO ROJO"/>
    <x v="2"/>
    <x v="2"/>
    <d v="2018-05-13T00:00:00"/>
    <n v="84"/>
    <n v="90"/>
    <n v="-6"/>
    <n v="0.9285714285714286"/>
    <x v="0"/>
    <x v="3"/>
    <x v="2"/>
    <x v="0"/>
  </r>
  <r>
    <n v="348095"/>
    <s v="JUEGO DE ZAPATAS DE FRENO"/>
    <x v="3"/>
    <x v="3"/>
    <d v="2018-09-17T00:00:00"/>
    <n v="188"/>
    <n v="216"/>
    <n v="-28"/>
    <n v="0.85106382978723405"/>
    <x v="0"/>
    <x v="12"/>
    <x v="11"/>
    <x v="0"/>
  </r>
  <r>
    <n v="348653"/>
    <s v="TUERCA HEXAGONAL"/>
    <x v="2"/>
    <x v="2"/>
    <d v="2019-03-20T00:00:00"/>
    <n v="48"/>
    <n v="52"/>
    <n v="-4"/>
    <n v="0.91666666666666663"/>
    <x v="0"/>
    <x v="8"/>
    <x v="5"/>
    <x v="1"/>
  </r>
  <r>
    <n v="348160"/>
    <s v="PLACA CON NOMBRE EN CUADRO"/>
    <x v="8"/>
    <x v="8"/>
    <d v="2019-03-31T00:00:00"/>
    <n v="119"/>
    <n v="119"/>
    <n v="0"/>
    <n v="1"/>
    <x v="1"/>
    <x v="10"/>
    <x v="5"/>
    <x v="1"/>
  </r>
  <r>
    <n v="348893"/>
    <s v="RETROVISOR DERECHO/AZUL/."/>
    <x v="2"/>
    <x v="2"/>
    <d v="2018-03-14T00:00:00"/>
    <n v="112"/>
    <n v="112"/>
    <n v="0"/>
    <n v="1"/>
    <x v="1"/>
    <x v="3"/>
    <x v="5"/>
    <x v="0"/>
  </r>
  <r>
    <n v="367932"/>
    <s v="TAPON DE INSPECCION NEGRO"/>
    <x v="8"/>
    <x v="8"/>
    <d v="2018-09-08T00:00:00"/>
    <n v="142"/>
    <n v="133"/>
    <n v="9"/>
    <n v="0.93661971830985913"/>
    <x v="2"/>
    <x v="2"/>
    <x v="11"/>
    <x v="0"/>
  </r>
  <r>
    <n v="348231"/>
    <s v="AJUSTADOR DE CADENA IZQUIERDO"/>
    <x v="5"/>
    <x v="5"/>
    <d v="2018-09-11T00:00:00"/>
    <n v="117"/>
    <n v="120"/>
    <n v="-3"/>
    <n v="0.97435897435897434"/>
    <x v="0"/>
    <x v="8"/>
    <x v="11"/>
    <x v="0"/>
  </r>
  <r>
    <n v="353560"/>
    <s v="CLAXON"/>
    <x v="4"/>
    <x v="4"/>
    <d v="2018-11-19T00:00:00"/>
    <n v="60"/>
    <n v="57"/>
    <n v="3"/>
    <n v="0.95"/>
    <x v="2"/>
    <x v="1"/>
    <x v="9"/>
    <x v="0"/>
  </r>
  <r>
    <n v="353723"/>
    <s v="ASIENTO DOBLE/PLATA/."/>
    <x v="0"/>
    <x v="0"/>
    <d v="2019-02-17T00:00:00"/>
    <n v="13"/>
    <n v="13"/>
    <n v="0"/>
    <n v="1"/>
    <x v="1"/>
    <x v="10"/>
    <x v="0"/>
    <x v="1"/>
  </r>
  <r>
    <n v="348795"/>
    <s v="ARO RUEDA DELANTERA PLATA"/>
    <x v="4"/>
    <x v="4"/>
    <d v="2018-10-02T00:00:00"/>
    <n v="181"/>
    <n v="204"/>
    <n v="-23"/>
    <n v="0.8729281767955801"/>
    <x v="0"/>
    <x v="8"/>
    <x v="8"/>
    <x v="0"/>
  </r>
  <r>
    <n v="347838"/>
    <s v="CONJUNTO DE TUBO DE ESCAPE"/>
    <x v="6"/>
    <x v="6"/>
    <d v="2018-09-17T00:00:00"/>
    <n v="69"/>
    <n v="77"/>
    <n v="-8"/>
    <n v="0.88405797101449279"/>
    <x v="0"/>
    <x v="4"/>
    <x v="11"/>
    <x v="0"/>
  </r>
  <r>
    <n v="348019"/>
    <s v="ARO DEL RIN RUEDA DELANTERA"/>
    <x v="6"/>
    <x v="6"/>
    <d v="2018-06-19T00:00:00"/>
    <n v="20"/>
    <n v="21"/>
    <n v="-1"/>
    <n v="0.95"/>
    <x v="0"/>
    <x v="8"/>
    <x v="4"/>
    <x v="0"/>
  </r>
  <r>
    <n v="348063"/>
    <s v="RIN RUEDA TRASERA (PLATEADO)"/>
    <x v="3"/>
    <x v="3"/>
    <d v="2019-01-14T00:00:00"/>
    <n v="93"/>
    <n v="107"/>
    <n v="-14"/>
    <n v="0.84946236559139787"/>
    <x v="0"/>
    <x v="8"/>
    <x v="3"/>
    <x v="1"/>
  </r>
  <r>
    <n v="347906"/>
    <s v="CRISTAL DEL FARO"/>
    <x v="3"/>
    <x v="3"/>
    <d v="2018-07-19T00:00:00"/>
    <n v="196"/>
    <n v="196"/>
    <n v="0"/>
    <n v="1"/>
    <x v="1"/>
    <x v="6"/>
    <x v="1"/>
    <x v="0"/>
  </r>
  <r>
    <n v="348595"/>
    <s v="RESORTE DEL PIN DE ADMISION DE"/>
    <x v="6"/>
    <x v="6"/>
    <d v="2018-04-22T00:00:00"/>
    <n v="106"/>
    <n v="99"/>
    <n v="7"/>
    <n v="0.93396226415094341"/>
    <x v="2"/>
    <x v="10"/>
    <x v="6"/>
    <x v="0"/>
  </r>
  <r>
    <n v="348817"/>
    <s v="TAPABARRO DEL ROJO"/>
    <x v="9"/>
    <x v="9"/>
    <d v="2018-06-22T00:00:00"/>
    <n v="126"/>
    <n v="142"/>
    <n v="-16"/>
    <n v="0.87301587301587302"/>
    <x v="0"/>
    <x v="3"/>
    <x v="4"/>
    <x v="0"/>
  </r>
  <r>
    <n v="353716"/>
    <s v="TAPABARRO DEL PLATA"/>
    <x v="6"/>
    <x v="6"/>
    <d v="2018-08-21T00:00:00"/>
    <n v="192"/>
    <n v="195"/>
    <n v="-3"/>
    <n v="0.984375"/>
    <x v="0"/>
    <x v="3"/>
    <x v="10"/>
    <x v="0"/>
  </r>
  <r>
    <n v="348572"/>
    <s v="CUBIERTA DERECHA DE CARTER"/>
    <x v="1"/>
    <x v="1"/>
    <d v="2018-02-18T00:00:00"/>
    <n v="49"/>
    <n v="49"/>
    <n v="0"/>
    <n v="1"/>
    <x v="1"/>
    <x v="2"/>
    <x v="0"/>
    <x v="0"/>
  </r>
  <r>
    <n v="348433"/>
    <s v="CUBIERTA DE NUMERO DE SERIE"/>
    <x v="9"/>
    <x v="9"/>
    <d v="2019-04-08T00:00:00"/>
    <n v="17"/>
    <n v="17"/>
    <n v="0"/>
    <n v="1"/>
    <x v="1"/>
    <x v="3"/>
    <x v="6"/>
    <x v="1"/>
  </r>
  <r>
    <n v="348083"/>
    <s v="PIN DE RUEDA TRASERA"/>
    <x v="7"/>
    <x v="7"/>
    <d v="2019-03-04T00:00:00"/>
    <n v="33"/>
    <n v="35"/>
    <n v="-2"/>
    <n v="0.93939393939393945"/>
    <x v="0"/>
    <x v="8"/>
    <x v="5"/>
    <x v="1"/>
  </r>
  <r>
    <n v="348553"/>
    <s v="RETEN DE ACEITE 19.8*30*5"/>
    <x v="2"/>
    <x v="2"/>
    <d v="2019-04-15T00:00:00"/>
    <n v="75"/>
    <n v="78"/>
    <n v="-3"/>
    <n v="0.96"/>
    <x v="0"/>
    <x v="10"/>
    <x v="6"/>
    <x v="1"/>
  </r>
  <r>
    <n v="367979"/>
    <s v="TANQUE DE COMBUSTIBLE  ROJO"/>
    <x v="5"/>
    <x v="5"/>
    <d v="2018-11-04T00:00:00"/>
    <n v="197"/>
    <n v="202"/>
    <n v="-5"/>
    <n v="0.97461928934010156"/>
    <x v="0"/>
    <x v="3"/>
    <x v="9"/>
    <x v="0"/>
  </r>
  <r>
    <n v="348876"/>
    <s v="CUBIERTA TRASERA IZQ NEGRO"/>
    <x v="2"/>
    <x v="2"/>
    <d v="2018-07-25T00:00:00"/>
    <n v="69"/>
    <n v="69"/>
    <n v="0"/>
    <n v="1"/>
    <x v="1"/>
    <x v="3"/>
    <x v="1"/>
    <x v="0"/>
  </r>
  <r>
    <n v="348592"/>
    <s v="RODAJE BOLA RADIAL,6204"/>
    <x v="8"/>
    <x v="8"/>
    <d v="2018-12-02T00:00:00"/>
    <n v="116"/>
    <n v="116"/>
    <n v="0"/>
    <n v="1"/>
    <x v="1"/>
    <x v="2"/>
    <x v="7"/>
    <x v="0"/>
  </r>
  <r>
    <n v="362726"/>
    <s v="CUBIERTA FRONTAL SUP AZUL"/>
    <x v="3"/>
    <x v="3"/>
    <d v="2019-04-29T00:00:00"/>
    <n v="8"/>
    <n v="7"/>
    <n v="1"/>
    <n v="0.875"/>
    <x v="2"/>
    <x v="3"/>
    <x v="6"/>
    <x v="1"/>
  </r>
  <r>
    <n v="348451"/>
    <s v="EJE DEL PARADOR CENTRAL"/>
    <x v="4"/>
    <x v="4"/>
    <d v="2018-02-27T00:00:00"/>
    <n v="90"/>
    <n v="98"/>
    <n v="-8"/>
    <n v="0.91111111111111109"/>
    <x v="0"/>
    <x v="10"/>
    <x v="0"/>
    <x v="0"/>
  </r>
  <r>
    <n v="348681"/>
    <s v="O-RING,13.8*2.5"/>
    <x v="1"/>
    <x v="1"/>
    <d v="2018-07-17T00:00:00"/>
    <n v="64"/>
    <n v="62"/>
    <n v="2"/>
    <n v="0.96875"/>
    <x v="2"/>
    <x v="2"/>
    <x v="1"/>
    <x v="0"/>
  </r>
  <r>
    <n v="348199"/>
    <s v="BASE DE FARO DERECHO"/>
    <x v="7"/>
    <x v="7"/>
    <d v="2018-09-23T00:00:00"/>
    <n v="7"/>
    <n v="7"/>
    <n v="0"/>
    <n v="1"/>
    <x v="1"/>
    <x v="7"/>
    <x v="11"/>
    <x v="0"/>
  </r>
  <r>
    <n v="348422"/>
    <s v="TAPETE DE GOMA POSAPIES"/>
    <x v="7"/>
    <x v="7"/>
    <d v="2018-03-19T00:00:00"/>
    <n v="36"/>
    <n v="36"/>
    <n v="0"/>
    <n v="1"/>
    <x v="1"/>
    <x v="5"/>
    <x v="5"/>
    <x v="0"/>
  </r>
  <r>
    <n v="348531"/>
    <s v="CILINDRO"/>
    <x v="2"/>
    <x v="2"/>
    <d v="2018-10-26T00:00:00"/>
    <n v="26"/>
    <n v="26"/>
    <n v="0"/>
    <n v="1"/>
    <x v="1"/>
    <x v="2"/>
    <x v="8"/>
    <x v="0"/>
  </r>
  <r>
    <n v="348812"/>
    <s v="CUBIERTA IZQ BLANCO"/>
    <x v="1"/>
    <x v="1"/>
    <d v="2018-05-18T00:00:00"/>
    <n v="91"/>
    <n v="103"/>
    <n v="-12"/>
    <n v="0.86813186813186816"/>
    <x v="0"/>
    <x v="3"/>
    <x v="2"/>
    <x v="0"/>
  </r>
  <r>
    <n v="347687"/>
    <s v="PANTALLA DE PARTICULAS FILTRO"/>
    <x v="5"/>
    <x v="5"/>
    <d v="2018-02-03T00:00:00"/>
    <n v="82"/>
    <n v="80"/>
    <n v="2"/>
    <n v="0.97560975609756095"/>
    <x v="2"/>
    <x v="0"/>
    <x v="0"/>
    <x v="0"/>
  </r>
  <r>
    <n v="347983"/>
    <s v="BOTON INTERRUPTOR DE LUZ BAJA/"/>
    <x v="8"/>
    <x v="8"/>
    <d v="2018-08-07T00:00:00"/>
    <n v="32"/>
    <n v="36"/>
    <n v="-4"/>
    <n v="0.875"/>
    <x v="0"/>
    <x v="9"/>
    <x v="10"/>
    <x v="0"/>
  </r>
  <r>
    <n v="348760"/>
    <s v="CUBIERTA DER AMARILLO"/>
    <x v="2"/>
    <x v="2"/>
    <d v="2019-04-11T00:00:00"/>
    <n v="10"/>
    <n v="10"/>
    <n v="0"/>
    <n v="1"/>
    <x v="1"/>
    <x v="3"/>
    <x v="6"/>
    <x v="1"/>
  </r>
  <r>
    <n v="348866"/>
    <s v="ESPEJO RETROVISOR IZQ"/>
    <x v="9"/>
    <x v="9"/>
    <d v="2019-03-18T00:00:00"/>
    <n v="36"/>
    <n v="33"/>
    <n v="3"/>
    <n v="0.91666666666666663"/>
    <x v="2"/>
    <x v="3"/>
    <x v="5"/>
    <x v="1"/>
  </r>
  <r>
    <n v="362702"/>
    <s v="JUEGO DE RODAJES DE TELESCOPIO"/>
    <x v="3"/>
    <x v="3"/>
    <d v="2018-11-07T00:00:00"/>
    <n v="79"/>
    <n v="79"/>
    <n v="0"/>
    <n v="1"/>
    <x v="1"/>
    <x v="7"/>
    <x v="9"/>
    <x v="0"/>
  </r>
  <r>
    <n v="347895"/>
    <s v="CONJUNTO DE FARO"/>
    <x v="2"/>
    <x v="2"/>
    <d v="2018-05-16T00:00:00"/>
    <n v="99"/>
    <n v="90"/>
    <n v="9"/>
    <n v="0.90909090909090906"/>
    <x v="2"/>
    <x v="6"/>
    <x v="2"/>
    <x v="0"/>
  </r>
  <r>
    <n v="347961"/>
    <s v="FOCO VELOCIMETRO 12V/1.7W"/>
    <x v="1"/>
    <x v="1"/>
    <d v="2018-04-04T00:00:00"/>
    <n v="101"/>
    <n v="101"/>
    <n v="0"/>
    <n v="1"/>
    <x v="1"/>
    <x v="1"/>
    <x v="6"/>
    <x v="0"/>
  </r>
  <r>
    <n v="366754"/>
    <s v="JUEGO DE ANILLOS"/>
    <x v="3"/>
    <x v="3"/>
    <d v="2019-04-14T00:00:00"/>
    <n v="186"/>
    <n v="172"/>
    <n v="14"/>
    <n v="0.92473118279569888"/>
    <x v="2"/>
    <x v="2"/>
    <x v="6"/>
    <x v="1"/>
  </r>
  <r>
    <n v="348563"/>
    <s v="EJE DE ENGRANAJE DE TRACCION"/>
    <x v="0"/>
    <x v="0"/>
    <d v="2018-11-30T00:00:00"/>
    <n v="164"/>
    <n v="173"/>
    <n v="-9"/>
    <n v="0.94512195121951215"/>
    <x v="0"/>
    <x v="2"/>
    <x v="9"/>
    <x v="0"/>
  </r>
  <r>
    <n v="348412"/>
    <s v="PLACA IZQUIERDA PORTA EQUIPAJE"/>
    <x v="7"/>
    <x v="7"/>
    <d v="2018-10-13T00:00:00"/>
    <n v="52"/>
    <n v="52"/>
    <n v="0"/>
    <n v="1"/>
    <x v="1"/>
    <x v="3"/>
    <x v="8"/>
    <x v="0"/>
  </r>
  <r>
    <n v="348139"/>
    <s v="BOMBA DE FRENO DELANTERO"/>
    <x v="3"/>
    <x v="3"/>
    <d v="2018-03-26T00:00:00"/>
    <n v="189"/>
    <n v="224"/>
    <n v="-35"/>
    <n v="0.81481481481481488"/>
    <x v="0"/>
    <x v="12"/>
    <x v="5"/>
    <x v="0"/>
  </r>
  <r>
    <n v="367860"/>
    <s v="RETROVISOR DERECHO ROJO"/>
    <x v="8"/>
    <x v="8"/>
    <d v="2019-02-28T00:00:00"/>
    <n v="185"/>
    <n v="172"/>
    <n v="13"/>
    <n v="0.92972972972972978"/>
    <x v="2"/>
    <x v="3"/>
    <x v="0"/>
    <x v="1"/>
  </r>
  <r>
    <n v="347615"/>
    <s v="CUBIERTA IZQ DE CABEZA CILINDR"/>
    <x v="6"/>
    <x v="6"/>
    <d v="2018-05-07T00:00:00"/>
    <n v="32"/>
    <n v="31"/>
    <n v="1"/>
    <n v="0.96875"/>
    <x v="2"/>
    <x v="2"/>
    <x v="2"/>
    <x v="0"/>
  </r>
  <r>
    <n v="347871"/>
    <s v="BOBINA DE ENCENDIDO"/>
    <x v="1"/>
    <x v="1"/>
    <d v="2018-09-26T00:00:00"/>
    <n v="156"/>
    <n v="165"/>
    <n v="-9"/>
    <n v="0.94230769230769229"/>
    <x v="0"/>
    <x v="1"/>
    <x v="11"/>
    <x v="0"/>
  </r>
  <r>
    <n v="348182"/>
    <s v="RETEN DE ACEITE AMORTIGUADOR D"/>
    <x v="9"/>
    <x v="9"/>
    <d v="2018-10-13T00:00:00"/>
    <n v="68"/>
    <n v="79"/>
    <n v="-11"/>
    <n v="0.83823529411764708"/>
    <x v="0"/>
    <x v="7"/>
    <x v="8"/>
    <x v="0"/>
  </r>
  <r>
    <n v="348768"/>
    <s v="CUBIERTA DE PIERNA DER ROJO"/>
    <x v="8"/>
    <x v="8"/>
    <d v="2018-07-06T00:00:00"/>
    <n v="183"/>
    <n v="183"/>
    <n v="0"/>
    <n v="1"/>
    <x v="1"/>
    <x v="3"/>
    <x v="1"/>
    <x v="0"/>
  </r>
  <r>
    <n v="366792"/>
    <s v="BATERIA"/>
    <x v="0"/>
    <x v="0"/>
    <d v="2018-06-08T00:00:00"/>
    <n v="43"/>
    <n v="40"/>
    <n v="3"/>
    <n v="0.93023255813953487"/>
    <x v="2"/>
    <x v="11"/>
    <x v="4"/>
    <x v="0"/>
  </r>
  <r>
    <n v="348634"/>
    <s v="CONJUNTO DE CABEZA DE CILINDRO"/>
    <x v="0"/>
    <x v="0"/>
    <d v="2018-08-29T00:00:00"/>
    <n v="1"/>
    <n v="1"/>
    <n v="0"/>
    <n v="1"/>
    <x v="1"/>
    <x v="2"/>
    <x v="10"/>
    <x v="0"/>
  </r>
  <r>
    <n v="348807"/>
    <s v="CUBIERTA TRASERA IZQ AMARILLO"/>
    <x v="6"/>
    <x v="6"/>
    <d v="2018-11-14T00:00:00"/>
    <n v="30"/>
    <n v="28"/>
    <n v="2"/>
    <n v="0.93333333333333335"/>
    <x v="2"/>
    <x v="3"/>
    <x v="9"/>
    <x v="0"/>
  </r>
  <r>
    <n v="348387"/>
    <s v="TAPABARRO"/>
    <x v="5"/>
    <x v="5"/>
    <d v="2018-08-26T00:00:00"/>
    <n v="107"/>
    <n v="120"/>
    <n v="-13"/>
    <n v="0.87850467289719625"/>
    <x v="0"/>
    <x v="3"/>
    <x v="10"/>
    <x v="0"/>
  </r>
  <r>
    <n v="348134"/>
    <s v="MANIJA DE FRENO DELANTERO"/>
    <x v="8"/>
    <x v="8"/>
    <d v="2018-12-29T00:00:00"/>
    <n v="63"/>
    <n v="74"/>
    <n v="-11"/>
    <n v="0.82539682539682535"/>
    <x v="0"/>
    <x v="9"/>
    <x v="7"/>
    <x v="0"/>
  </r>
  <r>
    <n v="348223"/>
    <s v="HORQUILLA TRASERA (BRAZO OCCI"/>
    <x v="2"/>
    <x v="2"/>
    <d v="2018-09-23T00:00:00"/>
    <n v="9"/>
    <n v="9"/>
    <n v="0"/>
    <n v="1"/>
    <x v="1"/>
    <x v="7"/>
    <x v="11"/>
    <x v="0"/>
  </r>
  <r>
    <n v="364153"/>
    <s v="BLOQUE REDUCTOR DE VIBRACION A"/>
    <x v="7"/>
    <x v="7"/>
    <d v="2018-10-17T00:00:00"/>
    <n v="173"/>
    <n v="195"/>
    <n v="-22"/>
    <n v="0.87283236994219648"/>
    <x v="0"/>
    <x v="2"/>
    <x v="8"/>
    <x v="0"/>
  </r>
  <r>
    <n v="348140"/>
    <s v="CONJUNTO DE CALIPER"/>
    <x v="0"/>
    <x v="0"/>
    <d v="2018-09-15T00:00:00"/>
    <n v="142"/>
    <n v="159"/>
    <n v="-17"/>
    <n v="0.88028169014084512"/>
    <x v="0"/>
    <x v="12"/>
    <x v="11"/>
    <x v="0"/>
  </r>
  <r>
    <n v="362704"/>
    <s v="EJE RUEDA DELANTERA 12M*242"/>
    <x v="3"/>
    <x v="3"/>
    <d v="2019-04-17T00:00:00"/>
    <n v="54"/>
    <n v="58"/>
    <n v="-4"/>
    <n v="0.92592592592592593"/>
    <x v="0"/>
    <x v="8"/>
    <x v="6"/>
    <x v="1"/>
  </r>
  <r>
    <n v="353560"/>
    <s v="CLAXON"/>
    <x v="1"/>
    <x v="1"/>
    <d v="2019-05-07T00:00:00"/>
    <n v="154"/>
    <n v="154"/>
    <n v="0"/>
    <n v="1"/>
    <x v="1"/>
    <x v="1"/>
    <x v="2"/>
    <x v="1"/>
  </r>
  <r>
    <n v="362588"/>
    <s v="CONJ POSAPIES FT 08"/>
    <x v="3"/>
    <x v="3"/>
    <d v="2019-05-14T00:00:00"/>
    <n v="188"/>
    <n v="172"/>
    <n v="16"/>
    <n v="0.91489361702127658"/>
    <x v="2"/>
    <x v="4"/>
    <x v="2"/>
    <x v="1"/>
  </r>
  <r>
    <n v="348445"/>
    <s v="EJE DE LA RUEDA TRASERA"/>
    <x v="9"/>
    <x v="9"/>
    <d v="2019-01-13T00:00:00"/>
    <n v="96"/>
    <n v="103"/>
    <n v="-7"/>
    <n v="0.92708333333333337"/>
    <x v="0"/>
    <x v="8"/>
    <x v="3"/>
    <x v="1"/>
  </r>
  <r>
    <n v="348801"/>
    <s v="CUBIERTA TRASERA IZQ PLATA"/>
    <x v="0"/>
    <x v="0"/>
    <d v="2019-01-30T00:00:00"/>
    <n v="36"/>
    <n v="36"/>
    <n v="0"/>
    <n v="1"/>
    <x v="1"/>
    <x v="3"/>
    <x v="3"/>
    <x v="1"/>
  </r>
  <r>
    <n v="347709"/>
    <s v="DISCO DE PRESION DE EMBRAGUE"/>
    <x v="0"/>
    <x v="0"/>
    <d v="2018-06-09T00:00:00"/>
    <n v="157"/>
    <n v="164"/>
    <n v="-7"/>
    <n v="0.95541401273885351"/>
    <x v="0"/>
    <x v="12"/>
    <x v="4"/>
    <x v="0"/>
  </r>
  <r>
    <n v="348055"/>
    <s v="RAYO INTERNO RUEDA TRAS"/>
    <x v="8"/>
    <x v="8"/>
    <d v="2018-01-16T00:00:00"/>
    <n v="141"/>
    <n v="155"/>
    <n v="-14"/>
    <n v="0.900709219858156"/>
    <x v="0"/>
    <x v="8"/>
    <x v="3"/>
    <x v="0"/>
  </r>
  <r>
    <n v="348307"/>
    <s v="TELESCOPIO DE DIRECCION"/>
    <x v="5"/>
    <x v="5"/>
    <d v="2018-10-19T00:00:00"/>
    <n v="12"/>
    <n v="10"/>
    <n v="2"/>
    <n v="0.83333333333333337"/>
    <x v="2"/>
    <x v="7"/>
    <x v="8"/>
    <x v="0"/>
  </r>
  <r>
    <n v="348280"/>
    <s v="PUÑO IZQUIERDO"/>
    <x v="4"/>
    <x v="4"/>
    <d v="2018-10-21T00:00:00"/>
    <n v="87"/>
    <n v="103"/>
    <n v="-16"/>
    <n v="0.81609195402298851"/>
    <x v="0"/>
    <x v="5"/>
    <x v="8"/>
    <x v="0"/>
  </r>
  <r>
    <n v="348068"/>
    <s v="DAMPER/CORONA DE TRACCION"/>
    <x v="8"/>
    <x v="8"/>
    <d v="2018-05-03T00:00:00"/>
    <n v="87"/>
    <n v="99"/>
    <n v="-12"/>
    <n v="0.86206896551724133"/>
    <x v="0"/>
    <x v="5"/>
    <x v="2"/>
    <x v="0"/>
  </r>
  <r>
    <n v="347928"/>
    <s v="BARRA DE DIRECCIONALES"/>
    <x v="8"/>
    <x v="8"/>
    <d v="2018-09-09T00:00:00"/>
    <n v="170"/>
    <n v="197"/>
    <n v="-27"/>
    <n v="0.8411764705882353"/>
    <x v="0"/>
    <x v="6"/>
    <x v="11"/>
    <x v="0"/>
  </r>
  <r>
    <n v="347931"/>
    <s v="DIRECCIONAL IZQUIERDA DELANTER"/>
    <x v="8"/>
    <x v="8"/>
    <d v="2018-10-16T00:00:00"/>
    <n v="99"/>
    <n v="98"/>
    <n v="1"/>
    <n v="0.98989898989898994"/>
    <x v="2"/>
    <x v="6"/>
    <x v="8"/>
    <x v="0"/>
  </r>
  <r>
    <n v="348250"/>
    <s v="PARADOR LATERAL"/>
    <x v="9"/>
    <x v="9"/>
    <d v="2018-07-12T00:00:00"/>
    <n v="142"/>
    <n v="164"/>
    <n v="-22"/>
    <n v="0.84507042253521125"/>
    <x v="0"/>
    <x v="4"/>
    <x v="1"/>
    <x v="0"/>
  </r>
  <r>
    <n v="348433"/>
    <s v="CUBIERTA DE NUMERO DE SERIE"/>
    <x v="1"/>
    <x v="1"/>
    <d v="2018-08-07T00:00:00"/>
    <n v="93"/>
    <n v="93"/>
    <n v="0"/>
    <n v="1"/>
    <x v="1"/>
    <x v="3"/>
    <x v="10"/>
    <x v="0"/>
  </r>
  <r>
    <n v="348019"/>
    <s v="ARO DEL RIN RUEDA DELANTERA"/>
    <x v="2"/>
    <x v="2"/>
    <d v="2018-04-30T00:00:00"/>
    <n v="183"/>
    <n v="197"/>
    <n v="-14"/>
    <n v="0.92349726775956287"/>
    <x v="0"/>
    <x v="8"/>
    <x v="6"/>
    <x v="0"/>
  </r>
  <r>
    <n v="365174"/>
    <s v="BATERIA YUASA"/>
    <x v="8"/>
    <x v="8"/>
    <d v="2018-07-22T00:00:00"/>
    <n v="10"/>
    <n v="10"/>
    <n v="0"/>
    <n v="1"/>
    <x v="1"/>
    <x v="11"/>
    <x v="1"/>
    <x v="0"/>
  </r>
  <r>
    <n v="348422"/>
    <s v="TAPETE DE GOMA POSAPIES"/>
    <x v="3"/>
    <x v="3"/>
    <d v="2018-05-28T00:00:00"/>
    <n v="2"/>
    <n v="2"/>
    <n v="0"/>
    <n v="1"/>
    <x v="1"/>
    <x v="5"/>
    <x v="2"/>
    <x v="0"/>
  </r>
  <r>
    <n v="348515"/>
    <s v="EMPAQUETADURA CUBIERTA CABEZA"/>
    <x v="3"/>
    <x v="3"/>
    <d v="2019-01-05T00:00:00"/>
    <n v="127"/>
    <n v="121"/>
    <n v="6"/>
    <n v="0.952755905511811"/>
    <x v="2"/>
    <x v="2"/>
    <x v="3"/>
    <x v="1"/>
  </r>
  <r>
    <n v="364241"/>
    <s v="RETROVISOR IZQUIERDO VINO"/>
    <x v="2"/>
    <x v="2"/>
    <d v="2018-05-09T00:00:00"/>
    <n v="168"/>
    <n v="156"/>
    <n v="12"/>
    <n v="0.9285714285714286"/>
    <x v="2"/>
    <x v="3"/>
    <x v="2"/>
    <x v="0"/>
  </r>
  <r>
    <n v="367836"/>
    <s v="CUBIERTA DELANTERA IZQ. ROJO Y NEGRO"/>
    <x v="3"/>
    <x v="3"/>
    <d v="2018-09-11T00:00:00"/>
    <n v="106"/>
    <n v="127"/>
    <n v="-21"/>
    <n v="0.80188679245283012"/>
    <x v="0"/>
    <x v="3"/>
    <x v="11"/>
    <x v="0"/>
  </r>
  <r>
    <n v="348235"/>
    <s v="BARRA DE POSAPIES"/>
    <x v="1"/>
    <x v="1"/>
    <d v="2019-02-05T00:00:00"/>
    <n v="87"/>
    <n v="98"/>
    <n v="-11"/>
    <n v="0.87356321839080464"/>
    <x v="0"/>
    <x v="4"/>
    <x v="0"/>
    <x v="1"/>
  </r>
  <r>
    <n v="347583"/>
    <s v="RUTEADOR DE CABLE"/>
    <x v="4"/>
    <x v="4"/>
    <d v="2018-01-10T00:00:00"/>
    <n v="94"/>
    <n v="96"/>
    <n v="-2"/>
    <n v="0.97872340425531912"/>
    <x v="0"/>
    <x v="2"/>
    <x v="3"/>
    <x v="0"/>
  </r>
  <r>
    <n v="364298"/>
    <s v="ESCAPE AMARILLO"/>
    <x v="0"/>
    <x v="0"/>
    <d v="2019-05-02T00:00:00"/>
    <n v="175"/>
    <n v="206"/>
    <n v="-31"/>
    <n v="0.82285714285714284"/>
    <x v="0"/>
    <x v="4"/>
    <x v="2"/>
    <x v="1"/>
  </r>
  <r>
    <n v="347896"/>
    <s v="CONJUNTO DE FARO DELANTERO"/>
    <x v="6"/>
    <x v="6"/>
    <d v="2018-11-18T00:00:00"/>
    <n v="106"/>
    <n v="111"/>
    <n v="-5"/>
    <n v="0.95283018867924529"/>
    <x v="0"/>
    <x v="6"/>
    <x v="9"/>
    <x v="0"/>
  </r>
  <r>
    <n v="347983"/>
    <s v="BOTON INTERRUPTOR DE LUZ BAJA/"/>
    <x v="9"/>
    <x v="9"/>
    <d v="2018-03-14T00:00:00"/>
    <n v="159"/>
    <n v="171"/>
    <n v="-12"/>
    <n v="0.92452830188679247"/>
    <x v="0"/>
    <x v="9"/>
    <x v="5"/>
    <x v="0"/>
  </r>
  <r>
    <n v="347770"/>
    <s v="ENGRANE DE TRACCION (PIÑON)"/>
    <x v="9"/>
    <x v="9"/>
    <d v="2019-05-25T00:00:00"/>
    <n v="38"/>
    <n v="45"/>
    <n v="-7"/>
    <n v="0.81578947368421051"/>
    <x v="0"/>
    <x v="2"/>
    <x v="2"/>
    <x v="1"/>
  </r>
  <r>
    <n v="369697"/>
    <s v="MANGUERA DE FRENO TRASERO"/>
    <x v="1"/>
    <x v="1"/>
    <d v="2018-05-06T00:00:00"/>
    <n v="139"/>
    <n v="139"/>
    <n v="0"/>
    <n v="1"/>
    <x v="1"/>
    <x v="5"/>
    <x v="2"/>
    <x v="0"/>
  </r>
  <r>
    <n v="366754"/>
    <s v="JUEGO DE ANILLOS"/>
    <x v="9"/>
    <x v="9"/>
    <d v="2018-11-08T00:00:00"/>
    <n v="86"/>
    <n v="101"/>
    <n v="-15"/>
    <n v="0.82558139534883723"/>
    <x v="0"/>
    <x v="2"/>
    <x v="9"/>
    <x v="0"/>
  </r>
  <r>
    <n v="347608"/>
    <s v="CONJUNTO DE CABEZA DE CILINDRO"/>
    <x v="4"/>
    <x v="4"/>
    <d v="2018-09-09T00:00:00"/>
    <n v="81"/>
    <n v="88"/>
    <n v="-7"/>
    <n v="0.91358024691358031"/>
    <x v="0"/>
    <x v="2"/>
    <x v="11"/>
    <x v="0"/>
  </r>
  <r>
    <n v="353553"/>
    <s v="PIN DE MARTILLO"/>
    <x v="0"/>
    <x v="0"/>
    <d v="2018-07-26T00:00:00"/>
    <n v="121"/>
    <n v="121"/>
    <n v="0"/>
    <n v="1"/>
    <x v="1"/>
    <x v="2"/>
    <x v="1"/>
    <x v="0"/>
  </r>
  <r>
    <n v="367861"/>
    <s v="RETROVISOR DERECHO VERDE"/>
    <x v="3"/>
    <x v="3"/>
    <d v="2018-05-04T00:00:00"/>
    <n v="83"/>
    <n v="83"/>
    <n v="0"/>
    <n v="1"/>
    <x v="1"/>
    <x v="3"/>
    <x v="2"/>
    <x v="0"/>
  </r>
  <r>
    <n v="347878"/>
    <s v="ARNES PRINCIPAL"/>
    <x v="5"/>
    <x v="5"/>
    <d v="2019-02-18T00:00:00"/>
    <n v="192"/>
    <n v="192"/>
    <n v="0"/>
    <n v="1"/>
    <x v="1"/>
    <x v="1"/>
    <x v="0"/>
    <x v="1"/>
  </r>
  <r>
    <n v="348508"/>
    <s v="SEGURO DE VALVULA"/>
    <x v="4"/>
    <x v="4"/>
    <d v="2019-01-21T00:00:00"/>
    <n v="33"/>
    <n v="34"/>
    <n v="-1"/>
    <n v="0.96969696969696972"/>
    <x v="0"/>
    <x v="2"/>
    <x v="3"/>
    <x v="1"/>
  </r>
  <r>
    <n v="348139"/>
    <s v="BOMBA DE FRENO DELANTERO"/>
    <x v="6"/>
    <x v="6"/>
    <d v="2018-05-05T00:00:00"/>
    <n v="69"/>
    <n v="73"/>
    <n v="-4"/>
    <n v="0.94202898550724634"/>
    <x v="0"/>
    <x v="12"/>
    <x v="2"/>
    <x v="0"/>
  </r>
  <r>
    <n v="366681"/>
    <s v="CADENA 428H-150L"/>
    <x v="1"/>
    <x v="1"/>
    <d v="2018-03-02T00:00:00"/>
    <n v="102"/>
    <n v="95"/>
    <n v="7"/>
    <n v="0.93137254901960786"/>
    <x v="2"/>
    <x v="8"/>
    <x v="5"/>
    <x v="0"/>
  </r>
  <r>
    <n v="362787"/>
    <s v="CUBIERTA FRONTAL INF AMARILLA"/>
    <x v="6"/>
    <x v="6"/>
    <d v="2018-03-18T00:00:00"/>
    <n v="17"/>
    <n v="17"/>
    <n v="0"/>
    <n v="1"/>
    <x v="1"/>
    <x v="3"/>
    <x v="5"/>
    <x v="0"/>
  </r>
  <r>
    <n v="348614"/>
    <s v="DISCO DE TRACCION"/>
    <x v="5"/>
    <x v="5"/>
    <d v="2018-07-17T00:00:00"/>
    <n v="188"/>
    <n v="216"/>
    <n v="-28"/>
    <n v="0.85106382978723405"/>
    <x v="0"/>
    <x v="1"/>
    <x v="1"/>
    <x v="0"/>
  </r>
  <r>
    <n v="362709"/>
    <s v="CUBIERTA LATERAL IZQ ROJA"/>
    <x v="9"/>
    <x v="9"/>
    <d v="2018-11-29T00:00:00"/>
    <n v="183"/>
    <n v="166"/>
    <n v="17"/>
    <n v="0.90710382513661203"/>
    <x v="2"/>
    <x v="3"/>
    <x v="9"/>
    <x v="0"/>
  </r>
  <r>
    <n v="347745"/>
    <s v="ENGRANAJE PRINCIPAL DE TERCERA"/>
    <x v="3"/>
    <x v="3"/>
    <d v="2018-04-21T00:00:00"/>
    <n v="32"/>
    <n v="32"/>
    <n v="0"/>
    <n v="1"/>
    <x v="1"/>
    <x v="2"/>
    <x v="6"/>
    <x v="0"/>
  </r>
  <r>
    <n v="348231"/>
    <s v="AJUSTADOR DE CADENA IZQUIERDO"/>
    <x v="6"/>
    <x v="6"/>
    <d v="2019-01-28T00:00:00"/>
    <n v="181"/>
    <n v="217"/>
    <n v="-36"/>
    <n v="0.80110497237569067"/>
    <x v="0"/>
    <x v="8"/>
    <x v="3"/>
    <x v="1"/>
  </r>
  <r>
    <n v="348238"/>
    <s v="RESORTE PARADOR LATERAL"/>
    <x v="6"/>
    <x v="6"/>
    <d v="2019-04-15T00:00:00"/>
    <n v="152"/>
    <n v="152"/>
    <n v="0"/>
    <n v="1"/>
    <x v="1"/>
    <x v="4"/>
    <x v="6"/>
    <x v="1"/>
  </r>
  <r>
    <n v="347798"/>
    <s v="CADENA DE ARRANQUE"/>
    <x v="1"/>
    <x v="1"/>
    <d v="2018-07-21T00:00:00"/>
    <n v="19"/>
    <n v="19"/>
    <n v="0"/>
    <n v="1"/>
    <x v="1"/>
    <x v="10"/>
    <x v="1"/>
    <x v="0"/>
  </r>
  <r>
    <n v="348050"/>
    <s v="ARO DEL RIN RUEDA TRASERA"/>
    <x v="9"/>
    <x v="9"/>
    <d v="2018-01-23T00:00:00"/>
    <n v="121"/>
    <n v="129"/>
    <n v="-8"/>
    <n v="0.93388429752066116"/>
    <x v="0"/>
    <x v="8"/>
    <x v="3"/>
    <x v="0"/>
  </r>
  <r>
    <n v="353541"/>
    <s v="EMPAQUETADURA CUBIERTA CABEZA"/>
    <x v="3"/>
    <x v="3"/>
    <d v="2018-05-12T00:00:00"/>
    <n v="94"/>
    <n v="103"/>
    <n v="-9"/>
    <n v="0.9042553191489362"/>
    <x v="0"/>
    <x v="2"/>
    <x v="2"/>
    <x v="0"/>
  </r>
  <r>
    <n v="362584"/>
    <s v="RIN ALUMINIO DEL"/>
    <x v="2"/>
    <x v="2"/>
    <d v="2019-05-20T00:00:00"/>
    <n v="12"/>
    <n v="12"/>
    <n v="0"/>
    <n v="1"/>
    <x v="1"/>
    <x v="8"/>
    <x v="2"/>
    <x v="1"/>
  </r>
  <r>
    <n v="347628"/>
    <s v="PISTON (STANDARD)"/>
    <x v="3"/>
    <x v="3"/>
    <d v="2018-09-17T00:00:00"/>
    <n v="159"/>
    <n v="159"/>
    <n v="0"/>
    <n v="1"/>
    <x v="1"/>
    <x v="2"/>
    <x v="11"/>
    <x v="0"/>
  </r>
  <r>
    <n v="369673"/>
    <s v="CUBIERTAS DE TANQUE IZQU AMAR"/>
    <x v="4"/>
    <x v="4"/>
    <d v="2019-03-15T00:00:00"/>
    <n v="4"/>
    <n v="4"/>
    <n v="0"/>
    <n v="1"/>
    <x v="1"/>
    <x v="3"/>
    <x v="5"/>
    <x v="1"/>
  </r>
  <r>
    <n v="348177"/>
    <s v="AMORTIGUADOR DELANTERO IZQUIER"/>
    <x v="7"/>
    <x v="7"/>
    <d v="2019-04-30T00:00:00"/>
    <n v="33"/>
    <n v="38"/>
    <n v="-5"/>
    <n v="0.84848484848484851"/>
    <x v="0"/>
    <x v="7"/>
    <x v="6"/>
    <x v="1"/>
  </r>
  <r>
    <n v="347961"/>
    <s v="FOCO VELOCIMETRO 12V/1.7W"/>
    <x v="7"/>
    <x v="7"/>
    <d v="2018-04-24T00:00:00"/>
    <n v="43"/>
    <n v="45"/>
    <n v="-2"/>
    <n v="0.95348837209302328"/>
    <x v="0"/>
    <x v="1"/>
    <x v="6"/>
    <x v="0"/>
  </r>
  <r>
    <n v="348141"/>
    <s v="PASTILLAS DE FRENO DEL"/>
    <x v="9"/>
    <x v="9"/>
    <d v="2018-09-15T00:00:00"/>
    <n v="196"/>
    <n v="176"/>
    <n v="20"/>
    <n v="0.89795918367346939"/>
    <x v="2"/>
    <x v="12"/>
    <x v="11"/>
    <x v="0"/>
  </r>
  <r>
    <n v="347658"/>
    <s v="PALANCA IMPULSORA DE BALANCIN"/>
    <x v="2"/>
    <x v="2"/>
    <d v="2018-09-19T00:00:00"/>
    <n v="199"/>
    <n v="226"/>
    <n v="-27"/>
    <n v="0.86432160804020097"/>
    <x v="0"/>
    <x v="2"/>
    <x v="11"/>
    <x v="0"/>
  </r>
  <r>
    <n v="348466"/>
    <s v="RODAJE RADIAL BOLA,6204"/>
    <x v="3"/>
    <x v="3"/>
    <d v="2018-12-03T00:00:00"/>
    <n v="86"/>
    <n v="100"/>
    <n v="-14"/>
    <n v="0.83720930232558133"/>
    <x v="0"/>
    <x v="10"/>
    <x v="7"/>
    <x v="0"/>
  </r>
  <r>
    <n v="348450"/>
    <s v="EJE DEL PARADOR CENTRAL"/>
    <x v="2"/>
    <x v="2"/>
    <d v="2018-04-18T00:00:00"/>
    <n v="105"/>
    <n v="108"/>
    <n v="-3"/>
    <n v="0.97142857142857142"/>
    <x v="0"/>
    <x v="4"/>
    <x v="6"/>
    <x v="0"/>
  </r>
  <r>
    <n v="364337"/>
    <s v="CONJUNTO DE DISCOS DE CLUTCH"/>
    <x v="8"/>
    <x v="8"/>
    <d v="2019-04-08T00:00:00"/>
    <n v="175"/>
    <n v="175"/>
    <n v="0"/>
    <n v="1"/>
    <x v="1"/>
    <x v="12"/>
    <x v="6"/>
    <x v="1"/>
  </r>
  <r>
    <n v="348273"/>
    <s v="TIMON"/>
    <x v="3"/>
    <x v="3"/>
    <d v="2019-04-16T00:00:00"/>
    <n v="109"/>
    <n v="119"/>
    <n v="-10"/>
    <n v="0.90825688073394495"/>
    <x v="0"/>
    <x v="3"/>
    <x v="6"/>
    <x v="1"/>
  </r>
  <r>
    <n v="367707"/>
    <s v="PEDAL DE FRENO"/>
    <x v="2"/>
    <x v="2"/>
    <d v="2019-03-18T00:00:00"/>
    <n v="161"/>
    <n v="173"/>
    <n v="-12"/>
    <n v="0.92546583850931674"/>
    <x v="0"/>
    <x v="4"/>
    <x v="5"/>
    <x v="1"/>
  </r>
  <r>
    <n v="347943"/>
    <s v="DIRECCIONAL IZQUIERDA TRASERA"/>
    <x v="3"/>
    <x v="3"/>
    <d v="2018-08-17T00:00:00"/>
    <n v="68"/>
    <n v="75"/>
    <n v="-7"/>
    <n v="0.8970588235294118"/>
    <x v="0"/>
    <x v="6"/>
    <x v="10"/>
    <x v="0"/>
  </r>
  <r>
    <n v="348557"/>
    <s v="COMPONENTE DE CARTER IZQUIERDO"/>
    <x v="5"/>
    <x v="5"/>
    <d v="2019-03-13T00:00:00"/>
    <n v="59"/>
    <n v="63"/>
    <n v="-4"/>
    <n v="0.93220338983050843"/>
    <x v="0"/>
    <x v="10"/>
    <x v="5"/>
    <x v="1"/>
  </r>
  <r>
    <n v="347915"/>
    <s v="FARO TRASERO"/>
    <x v="2"/>
    <x v="2"/>
    <d v="2018-08-09T00:00:00"/>
    <n v="25"/>
    <n v="27"/>
    <n v="-2"/>
    <n v="0.92"/>
    <x v="0"/>
    <x v="6"/>
    <x v="10"/>
    <x v="0"/>
  </r>
  <r>
    <n v="347727"/>
    <s v="ACCIONADOR DE EMBRAGUE"/>
    <x v="5"/>
    <x v="5"/>
    <d v="2019-03-10T00:00:00"/>
    <n v="69"/>
    <n v="81"/>
    <n v="-12"/>
    <n v="0.82608695652173914"/>
    <x v="0"/>
    <x v="10"/>
    <x v="5"/>
    <x v="1"/>
  </r>
  <r>
    <n v="347705"/>
    <s v="DISCO DE FRICCION DE EMBRAGUE"/>
    <x v="7"/>
    <x v="7"/>
    <d v="2018-04-06T00:00:00"/>
    <n v="17"/>
    <n v="17"/>
    <n v="0"/>
    <n v="1"/>
    <x v="1"/>
    <x v="12"/>
    <x v="6"/>
    <x v="0"/>
  </r>
  <r>
    <n v="348170"/>
    <s v="CERRADURA DEL ASIENTO"/>
    <x v="8"/>
    <x v="8"/>
    <d v="2018-08-06T00:00:00"/>
    <n v="150"/>
    <n v="150"/>
    <n v="0"/>
    <n v="1"/>
    <x v="1"/>
    <x v="10"/>
    <x v="10"/>
    <x v="0"/>
  </r>
  <r>
    <n v="347709"/>
    <s v="DISCO DE PRESION DE EMBRAGUE"/>
    <x v="8"/>
    <x v="8"/>
    <d v="2018-05-07T00:00:00"/>
    <n v="102"/>
    <n v="102"/>
    <n v="0"/>
    <n v="1"/>
    <x v="1"/>
    <x v="12"/>
    <x v="2"/>
    <x v="0"/>
  </r>
  <r>
    <n v="348877"/>
    <s v="CUBIERTA TRASERA DER AZUL"/>
    <x v="1"/>
    <x v="1"/>
    <d v="2018-10-17T00:00:00"/>
    <n v="193"/>
    <n v="185"/>
    <n v="8"/>
    <n v="0.95854922279792742"/>
    <x v="2"/>
    <x v="3"/>
    <x v="8"/>
    <x v="0"/>
  </r>
  <r>
    <n v="348530"/>
    <s v="GUIA TENSORA DE CADENA"/>
    <x v="2"/>
    <x v="2"/>
    <d v="2018-10-02T00:00:00"/>
    <n v="114"/>
    <n v="114"/>
    <n v="0"/>
    <n v="1"/>
    <x v="1"/>
    <x v="2"/>
    <x v="8"/>
    <x v="0"/>
  </r>
  <r>
    <n v="348558"/>
    <s v="BOMBA DE ACEITE"/>
    <x v="1"/>
    <x v="1"/>
    <d v="2018-11-25T00:00:00"/>
    <n v="164"/>
    <n v="164"/>
    <n v="0"/>
    <n v="1"/>
    <x v="1"/>
    <x v="0"/>
    <x v="9"/>
    <x v="0"/>
  </r>
  <r>
    <n v="348281"/>
    <s v="PUÑO DE GOMA IZQUIERDO"/>
    <x v="5"/>
    <x v="5"/>
    <d v="2018-02-23T00:00:00"/>
    <n v="103"/>
    <n v="96"/>
    <n v="7"/>
    <n v="0.93203883495145634"/>
    <x v="2"/>
    <x v="5"/>
    <x v="0"/>
    <x v="0"/>
  </r>
  <r>
    <n v="348856"/>
    <s v="CUBIERTA IZQ DE HORQUILLA"/>
    <x v="6"/>
    <x v="6"/>
    <d v="2018-10-04T00:00:00"/>
    <n v="6"/>
    <n v="5"/>
    <n v="1"/>
    <n v="0.83333333333333337"/>
    <x v="2"/>
    <x v="3"/>
    <x v="8"/>
    <x v="0"/>
  </r>
  <r>
    <n v="348843"/>
    <s v="RIN DELANTERO/NEGRO/."/>
    <x v="9"/>
    <x v="9"/>
    <d v="2018-10-19T00:00:00"/>
    <n v="161"/>
    <n v="161"/>
    <n v="0"/>
    <n v="1"/>
    <x v="1"/>
    <x v="8"/>
    <x v="8"/>
    <x v="0"/>
  </r>
  <r>
    <n v="367848"/>
    <s v="CUBIERTA DE CALAVER NEGRO"/>
    <x v="2"/>
    <x v="2"/>
    <d v="2018-06-25T00:00:00"/>
    <n v="15"/>
    <n v="14"/>
    <n v="1"/>
    <n v="0.93333333333333335"/>
    <x v="2"/>
    <x v="3"/>
    <x v="4"/>
    <x v="0"/>
  </r>
  <r>
    <n v="364337"/>
    <s v="CONJUNTO DE DISCOS DE CLUTCH"/>
    <x v="4"/>
    <x v="4"/>
    <d v="2018-04-10T00:00:00"/>
    <n v="128"/>
    <n v="128"/>
    <n v="0"/>
    <n v="1"/>
    <x v="1"/>
    <x v="12"/>
    <x v="6"/>
    <x v="0"/>
  </r>
  <r>
    <n v="348593"/>
    <s v="RESORTE DE FRICCION DEL ARRANQ"/>
    <x v="1"/>
    <x v="1"/>
    <d v="2018-06-08T00:00:00"/>
    <n v="123"/>
    <n v="115"/>
    <n v="8"/>
    <n v="0.93495934959349591"/>
    <x v="2"/>
    <x v="10"/>
    <x v="4"/>
    <x v="0"/>
  </r>
  <r>
    <n v="347711"/>
    <s v="RESORTE DE EMBRAGUE"/>
    <x v="2"/>
    <x v="2"/>
    <d v="2019-05-04T00:00:00"/>
    <n v="111"/>
    <n v="109"/>
    <n v="2"/>
    <n v="0.98198198198198194"/>
    <x v="2"/>
    <x v="12"/>
    <x v="2"/>
    <x v="1"/>
  </r>
  <r>
    <n v="348182"/>
    <s v="RETEN DE ACEITE AMORTIGUADOR D"/>
    <x v="8"/>
    <x v="8"/>
    <d v="2018-10-09T00:00:00"/>
    <n v="8"/>
    <n v="8"/>
    <n v="0"/>
    <n v="1"/>
    <x v="1"/>
    <x v="7"/>
    <x v="8"/>
    <x v="0"/>
  </r>
  <r>
    <n v="347896"/>
    <s v="CONJUNTO DE FARO DELANTERO"/>
    <x v="5"/>
    <x v="5"/>
    <d v="2018-01-21T00:00:00"/>
    <n v="100"/>
    <n v="100"/>
    <n v="0"/>
    <n v="1"/>
    <x v="1"/>
    <x v="6"/>
    <x v="3"/>
    <x v="0"/>
  </r>
  <r>
    <n v="348050"/>
    <s v="ARO DEL RIN RUEDA TRASERA"/>
    <x v="4"/>
    <x v="4"/>
    <d v="2019-04-14T00:00:00"/>
    <n v="156"/>
    <n v="176"/>
    <n v="-20"/>
    <n v="0.87179487179487181"/>
    <x v="0"/>
    <x v="8"/>
    <x v="6"/>
    <x v="1"/>
  </r>
  <r>
    <n v="348356"/>
    <s v="AGARRADERA COPILOTO"/>
    <x v="2"/>
    <x v="2"/>
    <d v="2018-02-15T00:00:00"/>
    <n v="16"/>
    <n v="16"/>
    <n v="0"/>
    <n v="1"/>
    <x v="1"/>
    <x v="3"/>
    <x v="0"/>
    <x v="0"/>
  </r>
  <r>
    <n v="347661"/>
    <s v="GUIA DE CADENA DE ARRANQUE"/>
    <x v="0"/>
    <x v="0"/>
    <d v="2019-03-25T00:00:00"/>
    <n v="82"/>
    <n v="82"/>
    <n v="0"/>
    <n v="1"/>
    <x v="1"/>
    <x v="10"/>
    <x v="5"/>
    <x v="1"/>
  </r>
  <r>
    <n v="347838"/>
    <s v="CONJUNTO DE TUBO DE ESCAPE"/>
    <x v="9"/>
    <x v="9"/>
    <d v="2018-12-22T00:00:00"/>
    <n v="108"/>
    <n v="108"/>
    <n v="0"/>
    <n v="1"/>
    <x v="1"/>
    <x v="4"/>
    <x v="7"/>
    <x v="0"/>
  </r>
  <r>
    <n v="348356"/>
    <s v="AGARRADERA COPILOTO"/>
    <x v="0"/>
    <x v="0"/>
    <d v="2019-03-06T00:00:00"/>
    <n v="197"/>
    <n v="206"/>
    <n v="-9"/>
    <n v="0.95431472081218272"/>
    <x v="0"/>
    <x v="3"/>
    <x v="5"/>
    <x v="1"/>
  </r>
  <r>
    <n v="348294"/>
    <s v="CABLE DE EMBRAGUE"/>
    <x v="9"/>
    <x v="9"/>
    <d v="2019-02-25T00:00:00"/>
    <n v="45"/>
    <n v="49"/>
    <n v="-4"/>
    <n v="0.91111111111111109"/>
    <x v="0"/>
    <x v="9"/>
    <x v="0"/>
    <x v="1"/>
  </r>
  <r>
    <n v="348868"/>
    <s v="PLACA CONECTORA DE/NEGRO/."/>
    <x v="6"/>
    <x v="6"/>
    <d v="2019-03-09T00:00:00"/>
    <n v="93"/>
    <n v="105"/>
    <n v="-12"/>
    <n v="0.87096774193548387"/>
    <x v="0"/>
    <x v="3"/>
    <x v="5"/>
    <x v="1"/>
  </r>
  <r>
    <n v="362733"/>
    <s v="RETROVISOR IZQUIERDO AZUL"/>
    <x v="4"/>
    <x v="4"/>
    <d v="2018-09-19T00:00:00"/>
    <n v="103"/>
    <n v="103"/>
    <n v="0"/>
    <n v="1"/>
    <x v="1"/>
    <x v="3"/>
    <x v="11"/>
    <x v="0"/>
  </r>
  <r>
    <n v="348438"/>
    <s v="CAJA UTILITARIA"/>
    <x v="2"/>
    <x v="2"/>
    <d v="2018-03-23T00:00:00"/>
    <n v="70"/>
    <n v="70"/>
    <n v="0"/>
    <n v="1"/>
    <x v="1"/>
    <x v="3"/>
    <x v="5"/>
    <x v="0"/>
  </r>
  <r>
    <n v="347995"/>
    <s v="BOTON INTERRUPTOR DE ARRANQUE"/>
    <x v="2"/>
    <x v="2"/>
    <d v="2019-04-20T00:00:00"/>
    <n v="5"/>
    <n v="4"/>
    <n v="1"/>
    <n v="0.8"/>
    <x v="2"/>
    <x v="9"/>
    <x v="6"/>
    <x v="1"/>
  </r>
  <r>
    <n v="348524"/>
    <s v="BALANCIN"/>
    <x v="8"/>
    <x v="8"/>
    <d v="2018-11-22T00:00:00"/>
    <n v="150"/>
    <n v="177"/>
    <n v="-27"/>
    <n v="0.82000000000000006"/>
    <x v="0"/>
    <x v="2"/>
    <x v="9"/>
    <x v="0"/>
  </r>
  <r>
    <n v="367827"/>
    <s v="CUBIERTA IZQ"/>
    <x v="7"/>
    <x v="7"/>
    <d v="2018-01-06T00:00:00"/>
    <n v="137"/>
    <n v="163"/>
    <n v="-26"/>
    <n v="0.81021897810218979"/>
    <x v="0"/>
    <x v="3"/>
    <x v="3"/>
    <x v="0"/>
  </r>
  <r>
    <n v="348642"/>
    <s v="EMPAQUETADURA CUB IZQ CARTER"/>
    <x v="1"/>
    <x v="1"/>
    <d v="2018-09-12T00:00:00"/>
    <n v="38"/>
    <n v="44"/>
    <n v="-6"/>
    <n v="0.84210526315789469"/>
    <x v="0"/>
    <x v="2"/>
    <x v="11"/>
    <x v="0"/>
  </r>
  <r>
    <n v="353540"/>
    <s v="EMPAQUETADURA CENTRAL CARTER"/>
    <x v="5"/>
    <x v="5"/>
    <d v="2019-02-24T00:00:00"/>
    <n v="105"/>
    <n v="113"/>
    <n v="-8"/>
    <n v="0.92380952380952386"/>
    <x v="0"/>
    <x v="10"/>
    <x v="0"/>
    <x v="1"/>
  </r>
  <r>
    <n v="348129"/>
    <s v="DISCO DE FRENO"/>
    <x v="5"/>
    <x v="5"/>
    <d v="2019-02-26T00:00:00"/>
    <n v="84"/>
    <n v="78"/>
    <n v="6"/>
    <n v="0.9285714285714286"/>
    <x v="2"/>
    <x v="12"/>
    <x v="0"/>
    <x v="1"/>
  </r>
  <r>
    <n v="348327"/>
    <s v="TELESCOPIO DE DIRECCION"/>
    <x v="7"/>
    <x v="7"/>
    <d v="2018-05-21T00:00:00"/>
    <n v="8"/>
    <n v="9"/>
    <n v="-1"/>
    <n v="0.875"/>
    <x v="0"/>
    <x v="7"/>
    <x v="2"/>
    <x v="0"/>
  </r>
  <r>
    <n v="362718"/>
    <s v="CUBIERTA FRONTAL INFERIOR AZUL"/>
    <x v="2"/>
    <x v="2"/>
    <d v="2019-01-23T00:00:00"/>
    <n v="109"/>
    <n v="122"/>
    <n v="-13"/>
    <n v="0.88073394495412849"/>
    <x v="0"/>
    <x v="3"/>
    <x v="3"/>
    <x v="1"/>
  </r>
  <r>
    <n v="348843"/>
    <s v="RIN DELANTERO/NEGRO/."/>
    <x v="7"/>
    <x v="7"/>
    <d v="2018-09-02T00:00:00"/>
    <n v="15"/>
    <n v="13"/>
    <n v="2"/>
    <n v="0.8666666666666667"/>
    <x v="2"/>
    <x v="8"/>
    <x v="11"/>
    <x v="0"/>
  </r>
  <r>
    <n v="348298"/>
    <s v="CABLE DE ACELERADOR"/>
    <x v="5"/>
    <x v="5"/>
    <d v="2018-10-20T00:00:00"/>
    <n v="42"/>
    <n v="42"/>
    <n v="0"/>
    <n v="1"/>
    <x v="1"/>
    <x v="9"/>
    <x v="8"/>
    <x v="0"/>
  </r>
  <r>
    <n v="348402"/>
    <s v="CUBIERTA FRONTAL GUANTERA"/>
    <x v="5"/>
    <x v="5"/>
    <d v="2018-08-25T00:00:00"/>
    <n v="162"/>
    <n v="173"/>
    <n v="-11"/>
    <n v="0.9320987654320988"/>
    <x v="0"/>
    <x v="3"/>
    <x v="10"/>
    <x v="0"/>
  </r>
  <r>
    <n v="347993"/>
    <s v="BOTON INTERRUPTOR DE FARO/LUCE"/>
    <x v="4"/>
    <x v="4"/>
    <d v="2018-04-25T00:00:00"/>
    <n v="40"/>
    <n v="46"/>
    <n v="-6"/>
    <n v="0.85"/>
    <x v="0"/>
    <x v="9"/>
    <x v="6"/>
    <x v="0"/>
  </r>
  <r>
    <n v="362712"/>
    <s v="CUBIERTA LATERAL DERECHA ROJA"/>
    <x v="1"/>
    <x v="1"/>
    <d v="2018-08-26T00:00:00"/>
    <n v="22"/>
    <n v="22"/>
    <n v="0"/>
    <n v="1"/>
    <x v="1"/>
    <x v="3"/>
    <x v="10"/>
    <x v="0"/>
  </r>
  <r>
    <n v="367840"/>
    <s v="CUBIERTA DELANTERA DERECHA VERDE Y NEGRO"/>
    <x v="4"/>
    <x v="4"/>
    <d v="2019-01-29T00:00:00"/>
    <n v="105"/>
    <n v="103"/>
    <n v="2"/>
    <n v="0.98095238095238091"/>
    <x v="2"/>
    <x v="3"/>
    <x v="3"/>
    <x v="1"/>
  </r>
  <r>
    <n v="348556"/>
    <s v="COMPONENTE DE CARTER DERECHO"/>
    <x v="4"/>
    <x v="4"/>
    <d v="2019-03-26T00:00:00"/>
    <n v="196"/>
    <n v="194"/>
    <n v="2"/>
    <n v="0.98979591836734693"/>
    <x v="2"/>
    <x v="10"/>
    <x v="5"/>
    <x v="1"/>
  </r>
  <r>
    <n v="348118"/>
    <s v="PEDAL DE FRENO"/>
    <x v="8"/>
    <x v="8"/>
    <d v="2018-02-16T00:00:00"/>
    <n v="125"/>
    <n v="120"/>
    <n v="5"/>
    <n v="0.96"/>
    <x v="2"/>
    <x v="4"/>
    <x v="0"/>
    <x v="0"/>
  </r>
  <r>
    <n v="348774"/>
    <s v="CUBIERTA MANDO FRONTAL AZUL"/>
    <x v="7"/>
    <x v="7"/>
    <d v="2019-03-06T00:00:00"/>
    <n v="196"/>
    <n v="235"/>
    <n v="-39"/>
    <n v="0.80102040816326525"/>
    <x v="0"/>
    <x v="3"/>
    <x v="5"/>
    <x v="1"/>
  </r>
  <r>
    <n v="347575"/>
    <s v="EMPAQUETADURA CENTRAL CARTER"/>
    <x v="7"/>
    <x v="7"/>
    <d v="2018-09-23T00:00:00"/>
    <n v="31"/>
    <n v="35"/>
    <n v="-4"/>
    <n v="0.87096774193548387"/>
    <x v="0"/>
    <x v="10"/>
    <x v="11"/>
    <x v="0"/>
  </r>
  <r>
    <n v="348526"/>
    <s v="IMPULSOR DE TENSOR DE CADENA"/>
    <x v="2"/>
    <x v="2"/>
    <d v="2018-09-01T00:00:00"/>
    <n v="94"/>
    <n v="91"/>
    <n v="3"/>
    <n v="0.96808510638297873"/>
    <x v="2"/>
    <x v="2"/>
    <x v="11"/>
    <x v="0"/>
  </r>
  <r>
    <n v="367857"/>
    <s v="RETROVISOR IZQUIERDO ROJO"/>
    <x v="6"/>
    <x v="6"/>
    <d v="2018-04-27T00:00:00"/>
    <n v="130"/>
    <n v="146"/>
    <n v="-16"/>
    <n v="0.87692307692307692"/>
    <x v="0"/>
    <x v="3"/>
    <x v="6"/>
    <x v="0"/>
  </r>
  <r>
    <n v="367834"/>
    <s v="CUBIERTA DERECHA"/>
    <x v="3"/>
    <x v="3"/>
    <d v="2019-01-26T00:00:00"/>
    <n v="106"/>
    <n v="126"/>
    <n v="-20"/>
    <n v="0.81132075471698117"/>
    <x v="0"/>
    <x v="3"/>
    <x v="3"/>
    <x v="1"/>
  </r>
  <r>
    <n v="364337"/>
    <s v="CONJUNTO DE DISCOS DE CLUTCH"/>
    <x v="5"/>
    <x v="5"/>
    <d v="2018-12-22T00:00:00"/>
    <n v="110"/>
    <n v="102"/>
    <n v="8"/>
    <n v="0.92727272727272725"/>
    <x v="2"/>
    <x v="12"/>
    <x v="7"/>
    <x v="0"/>
  </r>
  <r>
    <n v="348810"/>
    <s v="CUBIERTA TRASERA DER PLATA"/>
    <x v="6"/>
    <x v="6"/>
    <d v="2018-06-02T00:00:00"/>
    <n v="1"/>
    <n v="1"/>
    <n v="0"/>
    <n v="1"/>
    <x v="1"/>
    <x v="3"/>
    <x v="4"/>
    <x v="0"/>
  </r>
  <r>
    <n v="362588"/>
    <s v="CONJ POSAPIES FT 08"/>
    <x v="1"/>
    <x v="1"/>
    <d v="2018-11-18T00:00:00"/>
    <n v="108"/>
    <n v="119"/>
    <n v="-11"/>
    <n v="0.89814814814814814"/>
    <x v="0"/>
    <x v="4"/>
    <x v="9"/>
    <x v="0"/>
  </r>
  <r>
    <n v="347625"/>
    <s v="EMPAQUETADURA CABEZA CILINDRO"/>
    <x v="9"/>
    <x v="9"/>
    <d v="2018-02-08T00:00:00"/>
    <n v="72"/>
    <n v="71"/>
    <n v="1"/>
    <n v="0.98611111111111116"/>
    <x v="2"/>
    <x v="8"/>
    <x v="0"/>
    <x v="0"/>
  </r>
  <r>
    <n v="364423"/>
    <s v="GUARDA CADENA"/>
    <x v="5"/>
    <x v="5"/>
    <d v="2019-04-17T00:00:00"/>
    <n v="125"/>
    <n v="146"/>
    <n v="-21"/>
    <n v="0.83199999999999996"/>
    <x v="0"/>
    <x v="10"/>
    <x v="6"/>
    <x v="1"/>
  </r>
  <r>
    <n v="347753"/>
    <s v="EJE SECUNDARIO DE TRANSMISION"/>
    <x v="2"/>
    <x v="2"/>
    <d v="2018-02-09T00:00:00"/>
    <n v="116"/>
    <n v="116"/>
    <n v="0"/>
    <n v="1"/>
    <x v="1"/>
    <x v="2"/>
    <x v="0"/>
    <x v="0"/>
  </r>
  <r>
    <n v="362717"/>
    <s v="CUBIERTA DECORATIVA DELANTERA"/>
    <x v="4"/>
    <x v="4"/>
    <d v="2018-07-27T00:00:00"/>
    <n v="118"/>
    <n v="118"/>
    <n v="0"/>
    <n v="1"/>
    <x v="1"/>
    <x v="3"/>
    <x v="1"/>
    <x v="0"/>
  </r>
  <r>
    <n v="364330"/>
    <s v="RODAMIENTO GUIA DE CADENA"/>
    <x v="2"/>
    <x v="2"/>
    <d v="2019-01-22T00:00:00"/>
    <n v="182"/>
    <n v="212"/>
    <n v="-30"/>
    <n v="0.8351648351648352"/>
    <x v="0"/>
    <x v="2"/>
    <x v="3"/>
    <x v="1"/>
  </r>
  <r>
    <n v="347813"/>
    <s v="CONJUNTO DE CARBURADOR"/>
    <x v="7"/>
    <x v="7"/>
    <d v="2018-02-11T00:00:00"/>
    <n v="185"/>
    <n v="185"/>
    <n v="0"/>
    <n v="1"/>
    <x v="1"/>
    <x v="10"/>
    <x v="0"/>
    <x v="0"/>
  </r>
  <r>
    <n v="347848"/>
    <s v="PEDAL DE CAMBIOS"/>
    <x v="9"/>
    <x v="9"/>
    <d v="2018-10-25T00:00:00"/>
    <n v="76"/>
    <n v="69"/>
    <n v="7"/>
    <n v="0.90789473684210531"/>
    <x v="2"/>
    <x v="4"/>
    <x v="8"/>
    <x v="0"/>
  </r>
  <r>
    <n v="364334"/>
    <s v="DEFENSA TACONERA"/>
    <x v="3"/>
    <x v="3"/>
    <d v="2018-07-23T00:00:00"/>
    <n v="104"/>
    <n v="99"/>
    <n v="5"/>
    <n v="0.95192307692307687"/>
    <x v="2"/>
    <x v="4"/>
    <x v="1"/>
    <x v="0"/>
  </r>
  <r>
    <n v="348546"/>
    <s v="BUJE GOMA, SOPORTE MOTOR DEL."/>
    <x v="6"/>
    <x v="6"/>
    <d v="2019-04-29T00:00:00"/>
    <n v="133"/>
    <n v="119"/>
    <n v="14"/>
    <n v="0.89473684210526316"/>
    <x v="2"/>
    <x v="5"/>
    <x v="6"/>
    <x v="1"/>
  </r>
  <r>
    <n v="368038"/>
    <s v="UNIDAD CDI"/>
    <x v="2"/>
    <x v="2"/>
    <d v="2019-03-18T00:00:00"/>
    <n v="13"/>
    <n v="12"/>
    <n v="1"/>
    <n v="0.92307692307692313"/>
    <x v="2"/>
    <x v="1"/>
    <x v="5"/>
    <x v="1"/>
  </r>
  <r>
    <n v="347905"/>
    <s v="CRISTAL DEL FARO"/>
    <x v="3"/>
    <x v="3"/>
    <d v="2019-03-28T00:00:00"/>
    <n v="163"/>
    <n v="176"/>
    <n v="-13"/>
    <n v="0.92024539877300615"/>
    <x v="0"/>
    <x v="6"/>
    <x v="5"/>
    <x v="1"/>
  </r>
  <r>
    <n v="348068"/>
    <s v="DAMPER/CORONA DE TRACCION"/>
    <x v="9"/>
    <x v="9"/>
    <d v="2019-05-28T00:00:00"/>
    <n v="115"/>
    <n v="136"/>
    <n v="-21"/>
    <n v="0.81739130434782603"/>
    <x v="0"/>
    <x v="5"/>
    <x v="2"/>
    <x v="1"/>
  </r>
  <r>
    <n v="347889"/>
    <s v="CLAXON"/>
    <x v="2"/>
    <x v="2"/>
    <d v="2018-08-13T00:00:00"/>
    <n v="53"/>
    <n v="54"/>
    <n v="-1"/>
    <n v="0.98113207547169812"/>
    <x v="0"/>
    <x v="1"/>
    <x v="10"/>
    <x v="0"/>
  </r>
  <r>
    <n v="348593"/>
    <s v="RESORTE DE FRICCION DEL ARRANQ"/>
    <x v="1"/>
    <x v="1"/>
    <d v="2018-03-21T00:00:00"/>
    <n v="1"/>
    <n v="0"/>
    <n v="1"/>
    <n v="0"/>
    <x v="2"/>
    <x v="10"/>
    <x v="5"/>
    <x v="0"/>
  </r>
  <r>
    <n v="347983"/>
    <s v="BOTON INTERRUPTOR DE LUZ BAJA/"/>
    <x v="3"/>
    <x v="3"/>
    <d v="2018-09-20T00:00:00"/>
    <n v="1"/>
    <n v="1"/>
    <n v="0"/>
    <n v="1"/>
    <x v="1"/>
    <x v="9"/>
    <x v="11"/>
    <x v="0"/>
  </r>
  <r>
    <n v="347858"/>
    <s v="RELE DE ENCENDIDO"/>
    <x v="1"/>
    <x v="1"/>
    <d v="2018-09-25T00:00:00"/>
    <n v="80"/>
    <n v="86"/>
    <n v="-6"/>
    <n v="0.92500000000000004"/>
    <x v="0"/>
    <x v="1"/>
    <x v="11"/>
    <x v="0"/>
  </r>
  <r>
    <n v="347836"/>
    <s v="CONJUNTO DE TUBO DE ESCAPE"/>
    <x v="1"/>
    <x v="1"/>
    <d v="2018-06-08T00:00:00"/>
    <n v="39"/>
    <n v="39"/>
    <n v="0"/>
    <n v="1"/>
    <x v="1"/>
    <x v="4"/>
    <x v="4"/>
    <x v="0"/>
  </r>
  <r>
    <n v="348403"/>
    <s v="CUBIERTA FRONTAL GUANTERA"/>
    <x v="0"/>
    <x v="0"/>
    <d v="2019-03-03T00:00:00"/>
    <n v="13"/>
    <n v="13"/>
    <n v="0"/>
    <n v="1"/>
    <x v="1"/>
    <x v="3"/>
    <x v="5"/>
    <x v="1"/>
  </r>
  <r>
    <n v="348763"/>
    <s v="CUBIERTA DE PIERNA DER GRIS"/>
    <x v="2"/>
    <x v="2"/>
    <d v="2019-04-12T00:00:00"/>
    <n v="65"/>
    <n v="66"/>
    <n v="-1"/>
    <n v="0.98461538461538467"/>
    <x v="0"/>
    <x v="3"/>
    <x v="6"/>
    <x v="1"/>
  </r>
  <r>
    <n v="348543"/>
    <s v="ENGRANAJE IMPULSOR BOMBA DE AC"/>
    <x v="5"/>
    <x v="5"/>
    <d v="2019-01-13T00:00:00"/>
    <n v="41"/>
    <n v="41"/>
    <n v="0"/>
    <n v="1"/>
    <x v="1"/>
    <x v="0"/>
    <x v="3"/>
    <x v="1"/>
  </r>
  <r>
    <n v="348257"/>
    <s v="RESORTE PARADOR CENTRAL"/>
    <x v="6"/>
    <x v="6"/>
    <d v="2018-03-08T00:00:00"/>
    <n v="186"/>
    <n v="174"/>
    <n v="12"/>
    <n v="0.93548387096774199"/>
    <x v="2"/>
    <x v="4"/>
    <x v="5"/>
    <x v="0"/>
  </r>
  <r>
    <n v="362660"/>
    <s v="TAPABARRO DEL AZUL"/>
    <x v="1"/>
    <x v="1"/>
    <d v="2019-01-28T00:00:00"/>
    <n v="186"/>
    <n v="186"/>
    <n v="0"/>
    <n v="1"/>
    <x v="1"/>
    <x v="3"/>
    <x v="3"/>
    <x v="1"/>
  </r>
  <r>
    <n v="348140"/>
    <s v="CONJUNTO DE CALIPER"/>
    <x v="1"/>
    <x v="1"/>
    <d v="2019-05-11T00:00:00"/>
    <n v="72"/>
    <n v="81"/>
    <n v="-9"/>
    <n v="0.875"/>
    <x v="0"/>
    <x v="12"/>
    <x v="2"/>
    <x v="1"/>
  </r>
  <r>
    <n v="347689"/>
    <s v="FILTRO DE ACEITE"/>
    <x v="7"/>
    <x v="7"/>
    <d v="2019-05-12T00:00:00"/>
    <n v="148"/>
    <n v="158"/>
    <n v="-10"/>
    <n v="0.93243243243243246"/>
    <x v="0"/>
    <x v="0"/>
    <x v="2"/>
    <x v="1"/>
  </r>
  <r>
    <n v="348205"/>
    <s v="AMORTIGUADOR TRASERO CROMADO"/>
    <x v="8"/>
    <x v="8"/>
    <d v="2018-06-18T00:00:00"/>
    <n v="53"/>
    <n v="58"/>
    <n v="-5"/>
    <n v="0.90566037735849059"/>
    <x v="0"/>
    <x v="7"/>
    <x v="4"/>
    <x v="0"/>
  </r>
  <r>
    <n v="347937"/>
    <s v="FOCO DE DIRECCIONAL 12V/10W"/>
    <x v="9"/>
    <x v="9"/>
    <d v="2018-10-11T00:00:00"/>
    <n v="140"/>
    <n v="156"/>
    <n v="-16"/>
    <n v="0.88571428571428568"/>
    <x v="0"/>
    <x v="6"/>
    <x v="8"/>
    <x v="0"/>
  </r>
  <r>
    <n v="347955"/>
    <s v="CUBIERTA SUPERIOR DE MEDIDORES"/>
    <x v="9"/>
    <x v="9"/>
    <d v="2019-05-24T00:00:00"/>
    <n v="110"/>
    <n v="128"/>
    <n v="-18"/>
    <n v="0.83636363636363642"/>
    <x v="0"/>
    <x v="1"/>
    <x v="2"/>
    <x v="1"/>
  </r>
  <r>
    <n v="348133"/>
    <s v="INTERRUPTOR DE FRENO DERECHO"/>
    <x v="3"/>
    <x v="3"/>
    <d v="2019-02-06T00:00:00"/>
    <n v="130"/>
    <n v="130"/>
    <n v="0"/>
    <n v="1"/>
    <x v="1"/>
    <x v="12"/>
    <x v="0"/>
    <x v="1"/>
  </r>
  <r>
    <n v="347949"/>
    <s v="CONJUNTO VELOCIMETRO"/>
    <x v="9"/>
    <x v="9"/>
    <d v="2018-09-30T00:00:00"/>
    <n v="149"/>
    <n v="174"/>
    <n v="-25"/>
    <n v="0.83221476510067116"/>
    <x v="0"/>
    <x v="1"/>
    <x v="11"/>
    <x v="0"/>
  </r>
  <r>
    <n v="348235"/>
    <s v="BARRA DE POSAPIES"/>
    <x v="2"/>
    <x v="2"/>
    <d v="2018-03-14T00:00:00"/>
    <n v="72"/>
    <n v="66"/>
    <n v="6"/>
    <n v="0.91666666666666663"/>
    <x v="2"/>
    <x v="4"/>
    <x v="5"/>
    <x v="0"/>
  </r>
  <r>
    <n v="348627"/>
    <s v="CUBIERTA PROTECTORA SUPERIOR"/>
    <x v="3"/>
    <x v="3"/>
    <d v="2018-06-17T00:00:00"/>
    <n v="26"/>
    <n v="26"/>
    <n v="0"/>
    <n v="1"/>
    <x v="1"/>
    <x v="10"/>
    <x v="4"/>
    <x v="0"/>
  </r>
  <r>
    <n v="362713"/>
    <s v="CUBIERTA LATERAL DERECHA AZUL"/>
    <x v="9"/>
    <x v="9"/>
    <d v="2018-08-27T00:00:00"/>
    <n v="53"/>
    <n v="58"/>
    <n v="-5"/>
    <n v="0.90566037735849059"/>
    <x v="0"/>
    <x v="3"/>
    <x v="10"/>
    <x v="0"/>
  </r>
  <r>
    <n v="347612"/>
    <s v="CUBIERTA DE CABEZA DE CILINDRO"/>
    <x v="8"/>
    <x v="8"/>
    <d v="2019-03-13T00:00:00"/>
    <n v="105"/>
    <n v="113"/>
    <n v="-8"/>
    <n v="0.92380952380952386"/>
    <x v="0"/>
    <x v="2"/>
    <x v="5"/>
    <x v="1"/>
  </r>
  <r>
    <n v="348298"/>
    <s v="CABLE DE ACELERADOR"/>
    <x v="3"/>
    <x v="3"/>
    <d v="2018-12-23T00:00:00"/>
    <n v="46"/>
    <n v="55"/>
    <n v="-9"/>
    <n v="0.80434782608695654"/>
    <x v="0"/>
    <x v="9"/>
    <x v="7"/>
    <x v="0"/>
  </r>
  <r>
    <n v="347986"/>
    <s v="BOTON INTERRUPTOR DE CLAXON"/>
    <x v="4"/>
    <x v="4"/>
    <d v="2018-10-01T00:00:00"/>
    <n v="138"/>
    <n v="124"/>
    <n v="14"/>
    <n v="0.89855072463768115"/>
    <x v="2"/>
    <x v="9"/>
    <x v="8"/>
    <x v="0"/>
  </r>
  <r>
    <n v="347661"/>
    <s v="GUIA DE CADENA DE ARRANQUE"/>
    <x v="6"/>
    <x v="6"/>
    <d v="2018-06-14T00:00:00"/>
    <n v="140"/>
    <n v="130"/>
    <n v="10"/>
    <n v="0.9285714285714286"/>
    <x v="2"/>
    <x v="10"/>
    <x v="4"/>
    <x v="0"/>
  </r>
  <r>
    <n v="348289"/>
    <s v="PALANCA IZQUIERDA DE EMBRAGUE"/>
    <x v="0"/>
    <x v="0"/>
    <d v="2018-04-22T00:00:00"/>
    <n v="48"/>
    <n v="45"/>
    <n v="3"/>
    <n v="0.9375"/>
    <x v="2"/>
    <x v="9"/>
    <x v="6"/>
    <x v="0"/>
  </r>
  <r>
    <n v="367927"/>
    <s v="CUBIERTA IZQUIERDA DE CARTER"/>
    <x v="5"/>
    <x v="5"/>
    <d v="2018-05-29T00:00:00"/>
    <n v="102"/>
    <n v="102"/>
    <n v="0"/>
    <n v="1"/>
    <x v="1"/>
    <x v="2"/>
    <x v="2"/>
    <x v="0"/>
  </r>
  <r>
    <n v="347668"/>
    <s v="VALVULA DE ADMISION"/>
    <x v="7"/>
    <x v="7"/>
    <d v="2018-11-19T00:00:00"/>
    <n v="160"/>
    <n v="180"/>
    <n v="-20"/>
    <n v="0.875"/>
    <x v="0"/>
    <x v="2"/>
    <x v="9"/>
    <x v="0"/>
  </r>
  <r>
    <n v="348866"/>
    <s v="ESPEJO RETROVISOR IZQ"/>
    <x v="2"/>
    <x v="2"/>
    <d v="2018-06-04T00:00:00"/>
    <n v="36"/>
    <n v="35"/>
    <n v="1"/>
    <n v="0.97222222222222221"/>
    <x v="2"/>
    <x v="3"/>
    <x v="4"/>
    <x v="0"/>
  </r>
  <r>
    <n v="348595"/>
    <s v="RESORTE DEL PIN DE ADMISION DE"/>
    <x v="4"/>
    <x v="4"/>
    <d v="2019-04-10T00:00:00"/>
    <n v="158"/>
    <n v="178"/>
    <n v="-20"/>
    <n v="0.87341772151898733"/>
    <x v="0"/>
    <x v="10"/>
    <x v="6"/>
    <x v="1"/>
  </r>
  <r>
    <n v="362709"/>
    <s v="CUBIERTA LATERAL IZQ ROJA"/>
    <x v="6"/>
    <x v="6"/>
    <d v="2018-10-14T00:00:00"/>
    <n v="182"/>
    <n v="218"/>
    <n v="-36"/>
    <n v="0.80219780219780223"/>
    <x v="0"/>
    <x v="3"/>
    <x v="8"/>
    <x v="0"/>
  </r>
  <r>
    <n v="348393"/>
    <s v="PLACA DECORATIVA"/>
    <x v="2"/>
    <x v="2"/>
    <d v="2018-09-27T00:00:00"/>
    <n v="188"/>
    <n v="188"/>
    <n v="0"/>
    <n v="1"/>
    <x v="1"/>
    <x v="3"/>
    <x v="11"/>
    <x v="0"/>
  </r>
  <r>
    <n v="348585"/>
    <s v="CONJUNTO CAJA DE TRANSMISION"/>
    <x v="1"/>
    <x v="1"/>
    <d v="2018-11-06T00:00:00"/>
    <n v="78"/>
    <n v="78"/>
    <n v="0"/>
    <n v="1"/>
    <x v="1"/>
    <x v="2"/>
    <x v="9"/>
    <x v="0"/>
  </r>
  <r>
    <n v="348607"/>
    <s v="MOTOR DE ARRANQUE COMPLETO"/>
    <x v="0"/>
    <x v="0"/>
    <d v="2019-01-20T00:00:00"/>
    <n v="9"/>
    <n v="9"/>
    <n v="0"/>
    <n v="1"/>
    <x v="1"/>
    <x v="1"/>
    <x v="3"/>
    <x v="1"/>
  </r>
  <r>
    <n v="348267"/>
    <s v="BASE DE POSAPIES DERECHO"/>
    <x v="8"/>
    <x v="8"/>
    <d v="2018-06-07T00:00:00"/>
    <n v="72"/>
    <n v="81"/>
    <n v="-9"/>
    <n v="0.875"/>
    <x v="0"/>
    <x v="4"/>
    <x v="4"/>
    <x v="0"/>
  </r>
  <r>
    <n v="362727"/>
    <s v="CUBIERTA FRONTAL SUP ROJO"/>
    <x v="3"/>
    <x v="3"/>
    <d v="2019-01-16T00:00:00"/>
    <n v="63"/>
    <n v="57"/>
    <n v="6"/>
    <n v="0.90476190476190477"/>
    <x v="2"/>
    <x v="3"/>
    <x v="3"/>
    <x v="1"/>
  </r>
  <r>
    <n v="348369"/>
    <s v="LLAVE DE GASOLINA"/>
    <x v="2"/>
    <x v="2"/>
    <d v="2019-01-20T00:00:00"/>
    <n v="123"/>
    <n v="130"/>
    <n v="-7"/>
    <n v="0.94308943089430897"/>
    <x v="0"/>
    <x v="0"/>
    <x v="3"/>
    <x v="1"/>
  </r>
  <r>
    <n v="348570"/>
    <s v="MEDIDOR DE ACEITE"/>
    <x v="9"/>
    <x v="9"/>
    <d v="2018-10-06T00:00:00"/>
    <n v="49"/>
    <n v="48"/>
    <n v="1"/>
    <n v="0.97959183673469385"/>
    <x v="2"/>
    <x v="2"/>
    <x v="8"/>
    <x v="0"/>
  </r>
  <r>
    <n v="347708"/>
    <s v="DISCO DE EMBRAGUE"/>
    <x v="5"/>
    <x v="5"/>
    <d v="2018-05-08T00:00:00"/>
    <n v="102"/>
    <n v="102"/>
    <n v="0"/>
    <n v="1"/>
    <x v="1"/>
    <x v="12"/>
    <x v="2"/>
    <x v="0"/>
  </r>
  <r>
    <n v="347908"/>
    <s v="VISOR DE FARO"/>
    <x v="4"/>
    <x v="4"/>
    <d v="2019-02-03T00:00:00"/>
    <n v="170"/>
    <n v="175"/>
    <n v="-5"/>
    <n v="0.97058823529411764"/>
    <x v="0"/>
    <x v="6"/>
    <x v="0"/>
    <x v="1"/>
  </r>
  <r>
    <n v="353560"/>
    <s v="CLAXON"/>
    <x v="8"/>
    <x v="8"/>
    <d v="2019-03-18T00:00:00"/>
    <n v="195"/>
    <n v="187"/>
    <n v="8"/>
    <n v="0.95897435897435901"/>
    <x v="2"/>
    <x v="1"/>
    <x v="5"/>
    <x v="1"/>
  </r>
  <r>
    <n v="348303"/>
    <s v="CABLE DE ASIENTO"/>
    <x v="5"/>
    <x v="5"/>
    <d v="2018-11-29T00:00:00"/>
    <n v="78"/>
    <n v="92"/>
    <n v="-14"/>
    <n v="0.82051282051282048"/>
    <x v="0"/>
    <x v="9"/>
    <x v="9"/>
    <x v="0"/>
  </r>
  <r>
    <n v="366791"/>
    <s v="CONJUNTO DE MANDO DERECHO"/>
    <x v="7"/>
    <x v="7"/>
    <d v="2019-01-08T00:00:00"/>
    <n v="98"/>
    <n v="95"/>
    <n v="3"/>
    <n v="0.96938775510204078"/>
    <x v="2"/>
    <x v="9"/>
    <x v="3"/>
    <x v="1"/>
  </r>
  <r>
    <n v="348445"/>
    <s v="EJE DE LA RUEDA TRASERA"/>
    <x v="5"/>
    <x v="5"/>
    <d v="2018-08-16T00:00:00"/>
    <n v="200"/>
    <n v="198"/>
    <n v="2"/>
    <n v="0.99"/>
    <x v="2"/>
    <x v="8"/>
    <x v="10"/>
    <x v="0"/>
  </r>
  <r>
    <n v="366792"/>
    <s v="BATERIA"/>
    <x v="8"/>
    <x v="8"/>
    <d v="2018-09-28T00:00:00"/>
    <n v="116"/>
    <n v="116"/>
    <n v="0"/>
    <n v="1"/>
    <x v="1"/>
    <x v="11"/>
    <x v="11"/>
    <x v="0"/>
  </r>
  <r>
    <n v="348126"/>
    <s v="SISTEMA COMPLETO DE FRENO DELA"/>
    <x v="6"/>
    <x v="6"/>
    <d v="2019-03-04T00:00:00"/>
    <n v="70"/>
    <n v="78"/>
    <n v="-8"/>
    <n v="0.88571428571428568"/>
    <x v="0"/>
    <x v="12"/>
    <x v="5"/>
    <x v="1"/>
  </r>
  <r>
    <n v="348534"/>
    <s v="PIN DE PISTON"/>
    <x v="6"/>
    <x v="6"/>
    <d v="2018-10-08T00:00:00"/>
    <n v="191"/>
    <n v="204"/>
    <n v="-13"/>
    <n v="0.93193717277486909"/>
    <x v="0"/>
    <x v="2"/>
    <x v="8"/>
    <x v="0"/>
  </r>
  <r>
    <n v="348073"/>
    <s v="GUARDA DE GOMA RUEDA TRAS"/>
    <x v="9"/>
    <x v="9"/>
    <d v="2018-03-05T00:00:00"/>
    <n v="111"/>
    <n v="116"/>
    <n v="-5"/>
    <n v="0.95495495495495497"/>
    <x v="0"/>
    <x v="8"/>
    <x v="5"/>
    <x v="0"/>
  </r>
  <r>
    <n v="348562"/>
    <s v="EJE PRIMARIO DE TRANSMISION (1"/>
    <x v="2"/>
    <x v="2"/>
    <d v="2018-02-04T00:00:00"/>
    <n v="163"/>
    <n v="163"/>
    <n v="0"/>
    <n v="1"/>
    <x v="1"/>
    <x v="2"/>
    <x v="0"/>
    <x v="0"/>
  </r>
  <r>
    <n v="348028"/>
    <s v="RIN DELANTERO"/>
    <x v="7"/>
    <x v="7"/>
    <d v="2018-06-24T00:00:00"/>
    <n v="78"/>
    <n v="92"/>
    <n v="-14"/>
    <n v="0.82051282051282048"/>
    <x v="0"/>
    <x v="8"/>
    <x v="4"/>
    <x v="0"/>
  </r>
  <r>
    <n v="348164"/>
    <s v="CHASIS"/>
    <x v="1"/>
    <x v="1"/>
    <d v="2018-03-14T00:00:00"/>
    <n v="20"/>
    <n v="20"/>
    <n v="0"/>
    <n v="1"/>
    <x v="1"/>
    <x v="10"/>
    <x v="5"/>
    <x v="0"/>
  </r>
  <r>
    <n v="367773"/>
    <s v="CONJUNTO PEDALES Y POSPIE IZQ"/>
    <x v="0"/>
    <x v="0"/>
    <d v="2018-07-11T00:00:00"/>
    <n v="97"/>
    <n v="110"/>
    <n v="-13"/>
    <n v="0.865979381443299"/>
    <x v="0"/>
    <x v="4"/>
    <x v="1"/>
    <x v="0"/>
  </r>
  <r>
    <n v="347695"/>
    <s v="MEDIDOR DE ACEITE"/>
    <x v="3"/>
    <x v="3"/>
    <d v="2018-11-20T00:00:00"/>
    <n v="119"/>
    <n v="136"/>
    <n v="-17"/>
    <n v="0.85714285714285721"/>
    <x v="0"/>
    <x v="2"/>
    <x v="9"/>
    <x v="0"/>
  </r>
  <r>
    <n v="362717"/>
    <s v="CUBIERTA DECORATIVA DELANTERA"/>
    <x v="1"/>
    <x v="1"/>
    <d v="2018-12-17T00:00:00"/>
    <n v="140"/>
    <n v="159"/>
    <n v="-19"/>
    <n v="0.86428571428571432"/>
    <x v="0"/>
    <x v="3"/>
    <x v="7"/>
    <x v="0"/>
  </r>
  <r>
    <n v="348137"/>
    <s v="TORNILLO EJE DE MANIJAS"/>
    <x v="7"/>
    <x v="7"/>
    <d v="2018-03-31T00:00:00"/>
    <n v="94"/>
    <n v="84"/>
    <n v="10"/>
    <n v="0.8936170212765957"/>
    <x v="2"/>
    <x v="9"/>
    <x v="5"/>
    <x v="0"/>
  </r>
  <r>
    <n v="348880"/>
    <s v="CUBIERTA MEDIA/ROJO/."/>
    <x v="1"/>
    <x v="1"/>
    <d v="2018-01-24T00:00:00"/>
    <n v="119"/>
    <n v="109"/>
    <n v="10"/>
    <n v="0.91596638655462181"/>
    <x v="2"/>
    <x v="3"/>
    <x v="3"/>
    <x v="0"/>
  </r>
  <r>
    <n v="348194"/>
    <s v="AMORTIGUADOR DELANTERO DER"/>
    <x v="4"/>
    <x v="4"/>
    <d v="2018-11-10T00:00:00"/>
    <n v="95"/>
    <n v="93"/>
    <n v="2"/>
    <n v="0.97894736842105268"/>
    <x v="2"/>
    <x v="7"/>
    <x v="9"/>
    <x v="0"/>
  </r>
  <r>
    <n v="364411"/>
    <s v="BLOQUE REDUCTOR DE VIBRACION B"/>
    <x v="6"/>
    <x v="6"/>
    <d v="2019-02-19T00:00:00"/>
    <n v="115"/>
    <n v="115"/>
    <n v="0"/>
    <n v="1"/>
    <x v="1"/>
    <x v="2"/>
    <x v="0"/>
    <x v="1"/>
  </r>
  <r>
    <n v="348405"/>
    <s v="RECIPIENTE DE CAJUELA (NEGRO)"/>
    <x v="5"/>
    <x v="5"/>
    <d v="2018-10-10T00:00:00"/>
    <n v="83"/>
    <n v="78"/>
    <n v="5"/>
    <n v="0.93975903614457834"/>
    <x v="2"/>
    <x v="3"/>
    <x v="8"/>
    <x v="0"/>
  </r>
  <r>
    <n v="353564"/>
    <s v="VARILLA DE FRENO TRASERO"/>
    <x v="1"/>
    <x v="1"/>
    <d v="2018-01-01T00:00:00"/>
    <n v="3"/>
    <n v="3"/>
    <n v="0"/>
    <n v="1"/>
    <x v="1"/>
    <x v="4"/>
    <x v="3"/>
    <x v="0"/>
  </r>
  <r>
    <n v="348227"/>
    <s v="GUIA DE CADENA TRASERA"/>
    <x v="9"/>
    <x v="9"/>
    <d v="2018-09-11T00:00:00"/>
    <n v="175"/>
    <n v="175"/>
    <n v="0"/>
    <n v="1"/>
    <x v="1"/>
    <x v="8"/>
    <x v="11"/>
    <x v="0"/>
  </r>
  <r>
    <n v="348494"/>
    <s v="EMPAQUETADURA DE MULTIPLE"/>
    <x v="5"/>
    <x v="5"/>
    <d v="2019-05-08T00:00:00"/>
    <n v="186"/>
    <n v="212"/>
    <n v="-26"/>
    <n v="0.86021505376344087"/>
    <x v="0"/>
    <x v="2"/>
    <x v="2"/>
    <x v="1"/>
  </r>
  <r>
    <n v="348538"/>
    <s v="CUÑA 25*14*4"/>
    <x v="4"/>
    <x v="4"/>
    <d v="2018-01-20T00:00:00"/>
    <n v="81"/>
    <n v="74"/>
    <n v="7"/>
    <n v="0.91358024691358031"/>
    <x v="2"/>
    <x v="2"/>
    <x v="3"/>
    <x v="0"/>
  </r>
  <r>
    <n v="348356"/>
    <s v="AGARRADERA COPILOTO"/>
    <x v="6"/>
    <x v="6"/>
    <d v="2019-01-22T00:00:00"/>
    <n v="101"/>
    <n v="109"/>
    <n v="-8"/>
    <n v="0.92079207920792083"/>
    <x v="0"/>
    <x v="3"/>
    <x v="3"/>
    <x v="1"/>
  </r>
  <r>
    <n v="365173"/>
    <s v="BATERIA YUASA"/>
    <x v="9"/>
    <x v="9"/>
    <d v="2018-07-09T00:00:00"/>
    <n v="147"/>
    <n v="147"/>
    <n v="0"/>
    <n v="1"/>
    <x v="1"/>
    <x v="11"/>
    <x v="1"/>
    <x v="0"/>
  </r>
  <r>
    <n v="347625"/>
    <s v="EMPAQUETADURA CABEZA CILINDRO"/>
    <x v="2"/>
    <x v="2"/>
    <d v="2018-05-14T00:00:00"/>
    <n v="40"/>
    <n v="45"/>
    <n v="-5"/>
    <n v="0.875"/>
    <x v="0"/>
    <x v="8"/>
    <x v="2"/>
    <x v="0"/>
  </r>
  <r>
    <n v="362798"/>
    <s v="CUBIERTA IZQUIERDA AMARILLA"/>
    <x v="5"/>
    <x v="5"/>
    <d v="2019-02-28T00:00:00"/>
    <n v="92"/>
    <n v="90"/>
    <n v="2"/>
    <n v="0.97826086956521741"/>
    <x v="2"/>
    <x v="3"/>
    <x v="0"/>
    <x v="1"/>
  </r>
  <r>
    <n v="364370"/>
    <s v="TAPON DE INSPECCION"/>
    <x v="9"/>
    <x v="9"/>
    <d v="2018-07-15T00:00:00"/>
    <n v="147"/>
    <n v="169"/>
    <n v="-22"/>
    <n v="0.85034013605442182"/>
    <x v="0"/>
    <x v="2"/>
    <x v="1"/>
    <x v="0"/>
  </r>
  <r>
    <n v="348247"/>
    <s v="PARADOR LATERAL"/>
    <x v="8"/>
    <x v="8"/>
    <d v="2018-04-21T00:00:00"/>
    <n v="183"/>
    <n v="183"/>
    <n v="0"/>
    <n v="1"/>
    <x v="1"/>
    <x v="4"/>
    <x v="6"/>
    <x v="0"/>
  </r>
  <r>
    <n v="348301"/>
    <s v="CABLE DE ESTRANGULADOR"/>
    <x v="4"/>
    <x v="4"/>
    <d v="2018-09-18T00:00:00"/>
    <n v="47"/>
    <n v="43"/>
    <n v="4"/>
    <n v="0.91489361702127658"/>
    <x v="2"/>
    <x v="9"/>
    <x v="11"/>
    <x v="0"/>
  </r>
  <r>
    <n v="348897"/>
    <s v="CUBIERTA FRONTAL SUP GRIS"/>
    <x v="7"/>
    <x v="7"/>
    <d v="2019-04-26T00:00:00"/>
    <n v="55"/>
    <n v="55"/>
    <n v="0"/>
    <n v="1"/>
    <x v="1"/>
    <x v="3"/>
    <x v="6"/>
    <x v="1"/>
  </r>
  <r>
    <n v="347986"/>
    <s v="BOTON INTERRUPTOR DE CLAXON"/>
    <x v="2"/>
    <x v="2"/>
    <d v="2019-04-01T00:00:00"/>
    <n v="19"/>
    <n v="20"/>
    <n v="-1"/>
    <n v="0.94736842105263164"/>
    <x v="0"/>
    <x v="9"/>
    <x v="6"/>
    <x v="1"/>
  </r>
  <r>
    <n v="348204"/>
    <s v="AMORTIGUADOR TRASERO"/>
    <x v="8"/>
    <x v="8"/>
    <d v="2018-10-23T00:00:00"/>
    <n v="166"/>
    <n v="185"/>
    <n v="-19"/>
    <n v="0.88554216867469882"/>
    <x v="0"/>
    <x v="7"/>
    <x v="8"/>
    <x v="0"/>
  </r>
  <r>
    <n v="367859"/>
    <s v="RETROVISOR IZQUIERDO AMARILLO"/>
    <x v="7"/>
    <x v="7"/>
    <d v="2018-12-30T00:00:00"/>
    <n v="164"/>
    <n v="160"/>
    <n v="4"/>
    <n v="0.97560975609756095"/>
    <x v="2"/>
    <x v="3"/>
    <x v="7"/>
    <x v="0"/>
  </r>
  <r>
    <n v="347905"/>
    <s v="CRISTAL DEL FARO"/>
    <x v="6"/>
    <x v="6"/>
    <d v="2018-01-12T00:00:00"/>
    <n v="19"/>
    <n v="19"/>
    <n v="0"/>
    <n v="1"/>
    <x v="1"/>
    <x v="6"/>
    <x v="3"/>
    <x v="0"/>
  </r>
  <r>
    <n v="348590"/>
    <s v="RODAJE BOLA RADIAL,6202"/>
    <x v="3"/>
    <x v="3"/>
    <d v="2018-08-04T00:00:00"/>
    <n v="99"/>
    <n v="114"/>
    <n v="-15"/>
    <n v="0.84848484848484851"/>
    <x v="0"/>
    <x v="2"/>
    <x v="10"/>
    <x v="0"/>
  </r>
  <r>
    <n v="347573"/>
    <s v="TORNILLO &quot;B&quot; CILINDRO (BIRLO)"/>
    <x v="2"/>
    <x v="2"/>
    <d v="2018-09-03T00:00:00"/>
    <n v="8"/>
    <n v="9"/>
    <n v="-1"/>
    <n v="0.875"/>
    <x v="0"/>
    <x v="10"/>
    <x v="11"/>
    <x v="0"/>
  </r>
  <r>
    <n v="347848"/>
    <s v="PEDAL DE CAMBIOS"/>
    <x v="7"/>
    <x v="7"/>
    <d v="2018-08-09T00:00:00"/>
    <n v="89"/>
    <n v="103"/>
    <n v="-14"/>
    <n v="0.84269662921348321"/>
    <x v="0"/>
    <x v="4"/>
    <x v="10"/>
    <x v="0"/>
  </r>
  <r>
    <n v="348530"/>
    <s v="GUIA TENSORA DE CADENA"/>
    <x v="8"/>
    <x v="8"/>
    <d v="2018-06-10T00:00:00"/>
    <n v="143"/>
    <n v="161"/>
    <n v="-18"/>
    <n v="0.87412587412587417"/>
    <x v="0"/>
    <x v="2"/>
    <x v="4"/>
    <x v="0"/>
  </r>
  <r>
    <n v="353564"/>
    <s v="VARILLA DE FRENO TRASERO"/>
    <x v="1"/>
    <x v="1"/>
    <d v="2019-05-10T00:00:00"/>
    <n v="94"/>
    <n v="108"/>
    <n v="-14"/>
    <n v="0.85106382978723405"/>
    <x v="0"/>
    <x v="4"/>
    <x v="2"/>
    <x v="1"/>
  </r>
  <r>
    <n v="348140"/>
    <s v="CONJUNTO DE CALIPER"/>
    <x v="6"/>
    <x v="6"/>
    <d v="2018-08-17T00:00:00"/>
    <n v="98"/>
    <n v="98"/>
    <n v="0"/>
    <n v="1"/>
    <x v="1"/>
    <x v="12"/>
    <x v="10"/>
    <x v="0"/>
  </r>
  <r>
    <n v="348158"/>
    <s v="SUJETADOR"/>
    <x v="2"/>
    <x v="2"/>
    <d v="2018-06-14T00:00:00"/>
    <n v="22"/>
    <n v="22"/>
    <n v="0"/>
    <n v="1"/>
    <x v="1"/>
    <x v="10"/>
    <x v="4"/>
    <x v="0"/>
  </r>
  <r>
    <n v="348342"/>
    <s v="CABLE DE VELOCIMETRO"/>
    <x v="9"/>
    <x v="9"/>
    <d v="2018-03-03T00:00:00"/>
    <n v="157"/>
    <n v="142"/>
    <n v="15"/>
    <n v="0.90445859872611467"/>
    <x v="2"/>
    <x v="9"/>
    <x v="5"/>
    <x v="0"/>
  </r>
  <r>
    <n v="362725"/>
    <s v="CUBIERTA DE COLA DER ROJA"/>
    <x v="1"/>
    <x v="1"/>
    <d v="2018-04-28T00:00:00"/>
    <n v="81"/>
    <n v="77"/>
    <n v="4"/>
    <n v="0.95061728395061729"/>
    <x v="2"/>
    <x v="3"/>
    <x v="6"/>
    <x v="0"/>
  </r>
  <r>
    <n v="348562"/>
    <s v="EJE PRIMARIO DE TRANSMISION (1"/>
    <x v="6"/>
    <x v="6"/>
    <d v="2018-07-12T00:00:00"/>
    <n v="54"/>
    <n v="54"/>
    <n v="0"/>
    <n v="1"/>
    <x v="1"/>
    <x v="2"/>
    <x v="1"/>
    <x v="0"/>
  </r>
  <r>
    <n v="347797"/>
    <s v="ENGRANE IMPULSOR DE ARRANQUE"/>
    <x v="3"/>
    <x v="3"/>
    <d v="2019-03-19T00:00:00"/>
    <n v="102"/>
    <n v="116"/>
    <n v="-14"/>
    <n v="0.86274509803921573"/>
    <x v="0"/>
    <x v="10"/>
    <x v="5"/>
    <x v="1"/>
  </r>
  <r>
    <n v="347809"/>
    <s v="RESORTE DE RETORNO DE ARRANQUE"/>
    <x v="0"/>
    <x v="0"/>
    <d v="2019-05-30T00:00:00"/>
    <n v="11"/>
    <n v="11"/>
    <n v="0"/>
    <n v="1"/>
    <x v="1"/>
    <x v="2"/>
    <x v="2"/>
    <x v="1"/>
  </r>
  <r>
    <n v="348599"/>
    <s v="EJE GIRATORIO DE ARRANQUE DE P"/>
    <x v="3"/>
    <x v="3"/>
    <d v="2018-02-13T00:00:00"/>
    <n v="181"/>
    <n v="170"/>
    <n v="11"/>
    <n v="0.93922651933701662"/>
    <x v="2"/>
    <x v="10"/>
    <x v="0"/>
    <x v="0"/>
  </r>
  <r>
    <n v="369631"/>
    <s v="CALAVERA"/>
    <x v="0"/>
    <x v="0"/>
    <d v="2018-10-19T00:00:00"/>
    <n v="129"/>
    <n v="150"/>
    <n v="-21"/>
    <n v="0.83720930232558133"/>
    <x v="0"/>
    <x v="6"/>
    <x v="8"/>
    <x v="0"/>
  </r>
  <r>
    <n v="367836"/>
    <s v="CUBIERTA DELANTERA IZQ. ROJO Y NEGRO"/>
    <x v="7"/>
    <x v="7"/>
    <d v="2019-05-22T00:00:00"/>
    <n v="104"/>
    <n v="104"/>
    <n v="0"/>
    <n v="1"/>
    <x v="1"/>
    <x v="3"/>
    <x v="2"/>
    <x v="1"/>
  </r>
  <r>
    <n v="348645"/>
    <s v="CONJUNTO DE CARBURADOR"/>
    <x v="8"/>
    <x v="8"/>
    <d v="2018-09-09T00:00:00"/>
    <n v="74"/>
    <n v="74"/>
    <n v="0"/>
    <n v="1"/>
    <x v="1"/>
    <x v="10"/>
    <x v="11"/>
    <x v="0"/>
  </r>
  <r>
    <n v="348480"/>
    <s v="COMPONENTE INTERNO TAPABARRO"/>
    <x v="7"/>
    <x v="7"/>
    <d v="2018-01-27T00:00:00"/>
    <n v="164"/>
    <n v="172"/>
    <n v="-8"/>
    <n v="0.95121951219512191"/>
    <x v="0"/>
    <x v="3"/>
    <x v="3"/>
    <x v="0"/>
  </r>
  <r>
    <n v="348817"/>
    <s v="TAPABARRO DEL ROJO"/>
    <x v="3"/>
    <x v="3"/>
    <d v="2018-08-19T00:00:00"/>
    <n v="148"/>
    <n v="142"/>
    <n v="6"/>
    <n v="0.95945945945945943"/>
    <x v="2"/>
    <x v="3"/>
    <x v="10"/>
    <x v="0"/>
  </r>
  <r>
    <n v="348628"/>
    <s v="CONJUNTO DE CARBURADOR"/>
    <x v="4"/>
    <x v="4"/>
    <d v="2018-07-12T00:00:00"/>
    <n v="53"/>
    <n v="53"/>
    <n v="0"/>
    <n v="1"/>
    <x v="1"/>
    <x v="10"/>
    <x v="1"/>
    <x v="0"/>
  </r>
  <r>
    <n v="366784"/>
    <s v="JUEGO DE CERRADURA"/>
    <x v="6"/>
    <x v="6"/>
    <d v="2019-02-18T00:00:00"/>
    <n v="35"/>
    <n v="37"/>
    <n v="-2"/>
    <n v="0.94285714285714284"/>
    <x v="0"/>
    <x v="1"/>
    <x v="0"/>
    <x v="1"/>
  </r>
  <r>
    <n v="348417"/>
    <s v="PLATAFORMA POSAPIES"/>
    <x v="2"/>
    <x v="2"/>
    <d v="2019-02-05T00:00:00"/>
    <n v="173"/>
    <n v="190"/>
    <n v="-17"/>
    <n v="0.90173410404624277"/>
    <x v="0"/>
    <x v="3"/>
    <x v="0"/>
    <x v="1"/>
  </r>
  <r>
    <n v="347945"/>
    <s v="MICA DIRECCIONAL IZQUIERDA"/>
    <x v="1"/>
    <x v="1"/>
    <d v="2019-01-06T00:00:00"/>
    <n v="9"/>
    <n v="9"/>
    <n v="0"/>
    <n v="1"/>
    <x v="1"/>
    <x v="6"/>
    <x v="3"/>
    <x v="1"/>
  </r>
  <r>
    <n v="347689"/>
    <s v="FILTRO DE ACEITE"/>
    <x v="1"/>
    <x v="1"/>
    <d v="2018-09-14T00:00:00"/>
    <n v="97"/>
    <n v="95"/>
    <n v="2"/>
    <n v="0.97938144329896903"/>
    <x v="2"/>
    <x v="0"/>
    <x v="11"/>
    <x v="0"/>
  </r>
  <r>
    <n v="364334"/>
    <s v="DEFENSA TACONERA"/>
    <x v="2"/>
    <x v="2"/>
    <d v="2018-09-14T00:00:00"/>
    <n v="133"/>
    <n v="123"/>
    <n v="10"/>
    <n v="0.92481203007518797"/>
    <x v="2"/>
    <x v="4"/>
    <x v="11"/>
    <x v="0"/>
  </r>
  <r>
    <n v="347770"/>
    <s v="ENGRANE DE TRACCION (PIÑON)"/>
    <x v="8"/>
    <x v="8"/>
    <d v="2018-09-17T00:00:00"/>
    <n v="140"/>
    <n v="166"/>
    <n v="-26"/>
    <n v="0.81428571428571428"/>
    <x v="0"/>
    <x v="2"/>
    <x v="11"/>
    <x v="0"/>
  </r>
  <r>
    <n v="347945"/>
    <s v="MICA DIRECCIONAL IZQUIERDA"/>
    <x v="6"/>
    <x v="6"/>
    <d v="2018-08-18T00:00:00"/>
    <n v="113"/>
    <n v="113"/>
    <n v="0"/>
    <n v="1"/>
    <x v="1"/>
    <x v="6"/>
    <x v="10"/>
    <x v="0"/>
  </r>
  <r>
    <n v="348873"/>
    <s v="CUB. PIERNA DELANTERA IZQ GRIS"/>
    <x v="4"/>
    <x v="4"/>
    <d v="2018-10-22T00:00:00"/>
    <n v="67"/>
    <n v="67"/>
    <n v="0"/>
    <n v="1"/>
    <x v="1"/>
    <x v="3"/>
    <x v="8"/>
    <x v="0"/>
  </r>
  <r>
    <n v="348304"/>
    <s v="CABLE DE FRENO TRASERO"/>
    <x v="5"/>
    <x v="5"/>
    <d v="2018-12-01T00:00:00"/>
    <n v="128"/>
    <n v="145"/>
    <n v="-17"/>
    <n v="0.8671875"/>
    <x v="0"/>
    <x v="9"/>
    <x v="7"/>
    <x v="0"/>
  </r>
  <r>
    <n v="353561"/>
    <s v="CUBIERTA CALAVERA"/>
    <x v="4"/>
    <x v="4"/>
    <d v="2018-10-31T00:00:00"/>
    <n v="193"/>
    <n v="185"/>
    <n v="8"/>
    <n v="0.95854922279792742"/>
    <x v="2"/>
    <x v="6"/>
    <x v="8"/>
    <x v="0"/>
  </r>
  <r>
    <n v="348638"/>
    <s v="JUEGO DE ANILLOS DE PISTON"/>
    <x v="8"/>
    <x v="8"/>
    <d v="2018-02-08T00:00:00"/>
    <n v="120"/>
    <n v="127"/>
    <n v="-7"/>
    <n v="0.94166666666666665"/>
    <x v="0"/>
    <x v="2"/>
    <x v="0"/>
    <x v="0"/>
  </r>
  <r>
    <n v="347981"/>
    <s v="BOTON INTERRUPTOR DE DIRECCION"/>
    <x v="7"/>
    <x v="7"/>
    <d v="2018-07-23T00:00:00"/>
    <n v="43"/>
    <n v="43"/>
    <n v="0"/>
    <n v="1"/>
    <x v="1"/>
    <x v="9"/>
    <x v="1"/>
    <x v="0"/>
  </r>
  <r>
    <n v="362794"/>
    <s v="CUBIERTA DER SUP AMARILLA"/>
    <x v="7"/>
    <x v="7"/>
    <d v="2019-02-20T00:00:00"/>
    <n v="17"/>
    <n v="19"/>
    <n v="-2"/>
    <n v="0.88235294117647056"/>
    <x v="0"/>
    <x v="3"/>
    <x v="0"/>
    <x v="1"/>
  </r>
  <r>
    <n v="362577"/>
    <s v="CONJUNTO DE FARO."/>
    <x v="2"/>
    <x v="2"/>
    <d v="2018-12-08T00:00:00"/>
    <n v="122"/>
    <n v="136"/>
    <n v="-14"/>
    <n v="0.88524590163934425"/>
    <x v="0"/>
    <x v="6"/>
    <x v="7"/>
    <x v="0"/>
  </r>
  <r>
    <n v="348568"/>
    <s v="TAMBOR DE EMBRAGUE"/>
    <x v="7"/>
    <x v="7"/>
    <d v="2019-02-20T00:00:00"/>
    <n v="172"/>
    <n v="177"/>
    <n v="-5"/>
    <n v="0.97093023255813948"/>
    <x v="0"/>
    <x v="12"/>
    <x v="0"/>
    <x v="1"/>
  </r>
  <r>
    <n v="348578"/>
    <s v="BASE/TOPE PARADOR PRINCIPAL"/>
    <x v="4"/>
    <x v="4"/>
    <d v="2018-04-23T00:00:00"/>
    <n v="156"/>
    <n v="162"/>
    <n v="-6"/>
    <n v="0.96153846153846156"/>
    <x v="0"/>
    <x v="10"/>
    <x v="6"/>
    <x v="0"/>
  </r>
  <r>
    <n v="347897"/>
    <s v="CONJUNTO DE FARO"/>
    <x v="6"/>
    <x v="6"/>
    <d v="2018-06-21T00:00:00"/>
    <n v="171"/>
    <n v="186"/>
    <n v="-15"/>
    <n v="0.91228070175438591"/>
    <x v="0"/>
    <x v="6"/>
    <x v="4"/>
    <x v="0"/>
  </r>
  <r>
    <n v="347830"/>
    <s v="ELEMENTO DEL FILTRO DE AIRE"/>
    <x v="7"/>
    <x v="7"/>
    <d v="2019-04-29T00:00:00"/>
    <n v="79"/>
    <n v="89"/>
    <n v="-10"/>
    <n v="0.87341772151898733"/>
    <x v="0"/>
    <x v="0"/>
    <x v="6"/>
    <x v="1"/>
  </r>
  <r>
    <n v="362719"/>
    <s v="CUBIERTA FRONTAL INFERIOR ROJO"/>
    <x v="2"/>
    <x v="2"/>
    <d v="2019-04-03T00:00:00"/>
    <n v="111"/>
    <n v="118"/>
    <n v="-7"/>
    <n v="0.93693693693693691"/>
    <x v="0"/>
    <x v="3"/>
    <x v="6"/>
    <x v="1"/>
  </r>
  <r>
    <n v="347949"/>
    <s v="CONJUNTO VELOCIMETRO"/>
    <x v="2"/>
    <x v="2"/>
    <d v="2018-07-14T00:00:00"/>
    <n v="90"/>
    <n v="90"/>
    <n v="0"/>
    <n v="1"/>
    <x v="1"/>
    <x v="1"/>
    <x v="1"/>
    <x v="0"/>
  </r>
  <r>
    <n v="348266"/>
    <s v="SUJETADOR BASE DE POSAPIES IZQ"/>
    <x v="2"/>
    <x v="2"/>
    <d v="2018-02-05T00:00:00"/>
    <n v="30"/>
    <n v="34"/>
    <n v="-4"/>
    <n v="0.8666666666666667"/>
    <x v="0"/>
    <x v="4"/>
    <x v="0"/>
    <x v="0"/>
  </r>
  <r>
    <n v="367835"/>
    <s v="CUBIERTA DER ROJA"/>
    <x v="3"/>
    <x v="3"/>
    <d v="2018-10-02T00:00:00"/>
    <n v="101"/>
    <n v="117"/>
    <n v="-16"/>
    <n v="0.84158415841584155"/>
    <x v="0"/>
    <x v="3"/>
    <x v="8"/>
    <x v="0"/>
  </r>
  <r>
    <n v="348375"/>
    <s v="TAPABARRO INTERNO DELANTERO"/>
    <x v="6"/>
    <x v="6"/>
    <d v="2018-05-21T00:00:00"/>
    <n v="189"/>
    <n v="189"/>
    <n v="0"/>
    <n v="1"/>
    <x v="1"/>
    <x v="3"/>
    <x v="2"/>
    <x v="0"/>
  </r>
  <r>
    <n v="362725"/>
    <s v="CUBIERTA DE COLA DER ROJA"/>
    <x v="7"/>
    <x v="7"/>
    <d v="2018-07-20T00:00:00"/>
    <n v="147"/>
    <n v="144"/>
    <n v="3"/>
    <n v="0.97959183673469385"/>
    <x v="2"/>
    <x v="3"/>
    <x v="1"/>
    <x v="0"/>
  </r>
  <r>
    <n v="348613"/>
    <s v="PIEZAS INCRUSTABLES"/>
    <x v="8"/>
    <x v="8"/>
    <d v="2018-12-19T00:00:00"/>
    <n v="157"/>
    <n v="177"/>
    <n v="-20"/>
    <n v="0.87261146496815289"/>
    <x v="0"/>
    <x v="1"/>
    <x v="7"/>
    <x v="0"/>
  </r>
  <r>
    <n v="364290"/>
    <s v="EMPAQUETADU CUB LAT CABEZA DER"/>
    <x v="7"/>
    <x v="7"/>
    <d v="2019-02-17T00:00:00"/>
    <n v="153"/>
    <n v="137"/>
    <n v="16"/>
    <n v="0.89542483660130723"/>
    <x v="2"/>
    <x v="2"/>
    <x v="0"/>
    <x v="1"/>
  </r>
  <r>
    <n v="348141"/>
    <s v="PASTILLAS DE FRENO DEL"/>
    <x v="9"/>
    <x v="9"/>
    <d v="2018-01-03T00:00:00"/>
    <n v="12"/>
    <n v="11"/>
    <n v="1"/>
    <n v="0.91666666666666663"/>
    <x v="2"/>
    <x v="12"/>
    <x v="3"/>
    <x v="0"/>
  </r>
  <r>
    <n v="348597"/>
    <s v="ENGRANE DE TRANSMISION DE FUER"/>
    <x v="2"/>
    <x v="2"/>
    <d v="2018-12-28T00:00:00"/>
    <n v="96"/>
    <n v="96"/>
    <n v="0"/>
    <n v="1"/>
    <x v="1"/>
    <x v="10"/>
    <x v="7"/>
    <x v="0"/>
  </r>
  <r>
    <n v="348169"/>
    <s v="CERRADURA DE ASIENTO"/>
    <x v="5"/>
    <x v="5"/>
    <d v="2019-03-02T00:00:00"/>
    <n v="33"/>
    <n v="30"/>
    <n v="3"/>
    <n v="0.90909090909090906"/>
    <x v="2"/>
    <x v="10"/>
    <x v="5"/>
    <x v="1"/>
  </r>
  <r>
    <n v="347644"/>
    <s v="RODAJE RADIAL 63/28LUA"/>
    <x v="4"/>
    <x v="4"/>
    <d v="2018-12-03T00:00:00"/>
    <n v="189"/>
    <n v="185"/>
    <n v="4"/>
    <n v="0.97883597883597884"/>
    <x v="2"/>
    <x v="2"/>
    <x v="7"/>
    <x v="0"/>
  </r>
  <r>
    <n v="348607"/>
    <s v="MOTOR DE ARRANQUE COMPLETO"/>
    <x v="8"/>
    <x v="8"/>
    <d v="2018-06-12T00:00:00"/>
    <n v="187"/>
    <n v="187"/>
    <n v="0"/>
    <n v="1"/>
    <x v="1"/>
    <x v="1"/>
    <x v="4"/>
    <x v="0"/>
  </r>
  <r>
    <n v="353542"/>
    <s v="SEGURO DE PIN DE PISTON"/>
    <x v="1"/>
    <x v="1"/>
    <d v="2019-03-30T00:00:00"/>
    <n v="60"/>
    <n v="60"/>
    <n v="0"/>
    <n v="1"/>
    <x v="1"/>
    <x v="2"/>
    <x v="5"/>
    <x v="1"/>
  </r>
  <r>
    <n v="348391"/>
    <s v="MICA REFLECTORA TRASERA"/>
    <x v="4"/>
    <x v="4"/>
    <d v="2019-03-09T00:00:00"/>
    <n v="68"/>
    <n v="73"/>
    <n v="-5"/>
    <n v="0.92647058823529416"/>
    <x v="0"/>
    <x v="6"/>
    <x v="5"/>
    <x v="1"/>
  </r>
  <r>
    <n v="348416"/>
    <s v="BASE PLATAFORMA POSAPIES"/>
    <x v="9"/>
    <x v="9"/>
    <d v="2018-05-10T00:00:00"/>
    <n v="155"/>
    <n v="148"/>
    <n v="7"/>
    <n v="0.95483870967741935"/>
    <x v="2"/>
    <x v="3"/>
    <x v="2"/>
    <x v="0"/>
  </r>
  <r>
    <n v="348612"/>
    <s v="ELEVADOR DE PLACA"/>
    <x v="3"/>
    <x v="3"/>
    <d v="2018-02-19T00:00:00"/>
    <n v="33"/>
    <n v="31"/>
    <n v="2"/>
    <n v="0.93939393939393945"/>
    <x v="2"/>
    <x v="1"/>
    <x v="0"/>
    <x v="0"/>
  </r>
  <r>
    <n v="348639"/>
    <s v="COMPONENTE DE CARTER DERECHO"/>
    <x v="1"/>
    <x v="1"/>
    <d v="2019-02-03T00:00:00"/>
    <n v="44"/>
    <n v="51"/>
    <n v="-7"/>
    <n v="0.84090909090909094"/>
    <x v="0"/>
    <x v="10"/>
    <x v="0"/>
    <x v="1"/>
  </r>
  <r>
    <n v="348546"/>
    <s v="BUJE GOMA, SOPORTE MOTOR DEL."/>
    <x v="6"/>
    <x v="6"/>
    <d v="2019-01-26T00:00:00"/>
    <n v="200"/>
    <n v="196"/>
    <n v="4"/>
    <n v="0.98"/>
    <x v="2"/>
    <x v="5"/>
    <x v="3"/>
    <x v="1"/>
  </r>
  <r>
    <n v="348342"/>
    <s v="CABLE DE VELOCIMETRO"/>
    <x v="0"/>
    <x v="0"/>
    <d v="2018-03-10T00:00:00"/>
    <n v="122"/>
    <n v="122"/>
    <n v="0"/>
    <n v="1"/>
    <x v="1"/>
    <x v="9"/>
    <x v="5"/>
    <x v="0"/>
  </r>
  <r>
    <n v="347957"/>
    <s v="CUBIERTA INFERIOR"/>
    <x v="6"/>
    <x v="6"/>
    <d v="2018-09-22T00:00:00"/>
    <n v="138"/>
    <n v="157"/>
    <n v="-19"/>
    <n v="0.8623188405797102"/>
    <x v="0"/>
    <x v="1"/>
    <x v="11"/>
    <x v="0"/>
  </r>
  <r>
    <n v="348398"/>
    <s v="CUBIERTA DE TIMON DER"/>
    <x v="1"/>
    <x v="1"/>
    <d v="2019-05-19T00:00:00"/>
    <n v="112"/>
    <n v="131"/>
    <n v="-19"/>
    <n v="0.83035714285714279"/>
    <x v="0"/>
    <x v="3"/>
    <x v="2"/>
    <x v="1"/>
  </r>
  <r>
    <n v="348811"/>
    <s v="CUBIERTA IZQ ROJO"/>
    <x v="3"/>
    <x v="3"/>
    <d v="2018-10-07T00:00:00"/>
    <n v="130"/>
    <n v="154"/>
    <n v="-24"/>
    <n v="0.81538461538461537"/>
    <x v="0"/>
    <x v="3"/>
    <x v="8"/>
    <x v="0"/>
  </r>
  <r>
    <n v="348680"/>
    <s v="O-RING,27.4*2.4"/>
    <x v="9"/>
    <x v="9"/>
    <d v="2019-05-22T00:00:00"/>
    <n v="9"/>
    <n v="10"/>
    <n v="-1"/>
    <n v="0.88888888888888884"/>
    <x v="0"/>
    <x v="2"/>
    <x v="2"/>
    <x v="1"/>
  </r>
  <r>
    <n v="367859"/>
    <s v="RETROVISOR IZQUIERDO AMARILLO"/>
    <x v="7"/>
    <x v="7"/>
    <d v="2018-04-05T00:00:00"/>
    <n v="64"/>
    <n v="71"/>
    <n v="-7"/>
    <n v="0.890625"/>
    <x v="0"/>
    <x v="3"/>
    <x v="6"/>
    <x v="0"/>
  </r>
  <r>
    <n v="348637"/>
    <s v="PIN DE PISTON"/>
    <x v="9"/>
    <x v="9"/>
    <d v="2019-02-10T00:00:00"/>
    <n v="43"/>
    <n v="40"/>
    <n v="3"/>
    <n v="0.93023255813953487"/>
    <x v="2"/>
    <x v="2"/>
    <x v="0"/>
    <x v="1"/>
  </r>
  <r>
    <n v="348302"/>
    <s v="CABLE DE ASIENTO"/>
    <x v="1"/>
    <x v="1"/>
    <d v="2018-04-16T00:00:00"/>
    <n v="176"/>
    <n v="205"/>
    <n v="-29"/>
    <n v="0.83522727272727271"/>
    <x v="0"/>
    <x v="9"/>
    <x v="6"/>
    <x v="0"/>
  </r>
  <r>
    <n v="348895"/>
    <s v="RETROVISOR IZQUIER/AZUL/."/>
    <x v="5"/>
    <x v="5"/>
    <d v="2019-04-21T00:00:00"/>
    <n v="130"/>
    <n v="122"/>
    <n v="8"/>
    <n v="0.93846153846153846"/>
    <x v="2"/>
    <x v="3"/>
    <x v="6"/>
    <x v="1"/>
  </r>
  <r>
    <n v="347744"/>
    <s v="ENGRANAJE PRINCIPAL DE TERCERA"/>
    <x v="7"/>
    <x v="7"/>
    <d v="2018-09-10T00:00:00"/>
    <n v="135"/>
    <n v="122"/>
    <n v="13"/>
    <n v="0.90370370370370368"/>
    <x v="2"/>
    <x v="2"/>
    <x v="11"/>
    <x v="0"/>
  </r>
  <r>
    <n v="348327"/>
    <s v="TELESCOPIO DE DIRECCION"/>
    <x v="8"/>
    <x v="8"/>
    <d v="2018-10-20T00:00:00"/>
    <n v="196"/>
    <n v="196"/>
    <n v="0"/>
    <n v="1"/>
    <x v="1"/>
    <x v="7"/>
    <x v="8"/>
    <x v="0"/>
  </r>
  <r>
    <n v="348177"/>
    <s v="AMORTIGUADOR DELANTERO IZQUIER"/>
    <x v="6"/>
    <x v="6"/>
    <d v="2018-02-02T00:00:00"/>
    <n v="5"/>
    <n v="5"/>
    <n v="0"/>
    <n v="1"/>
    <x v="1"/>
    <x v="7"/>
    <x v="0"/>
    <x v="0"/>
  </r>
  <r>
    <n v="348594"/>
    <s v="PIN DE ADMISION DE CAMBIO DE A"/>
    <x v="0"/>
    <x v="0"/>
    <d v="2019-04-12T00:00:00"/>
    <n v="162"/>
    <n v="174"/>
    <n v="-12"/>
    <n v="0.92592592592592593"/>
    <x v="0"/>
    <x v="10"/>
    <x v="6"/>
    <x v="1"/>
  </r>
  <r>
    <n v="348683"/>
    <s v="O-RING,18*3.5"/>
    <x v="0"/>
    <x v="0"/>
    <d v="2019-04-04T00:00:00"/>
    <n v="40"/>
    <n v="36"/>
    <n v="4"/>
    <n v="0.9"/>
    <x v="2"/>
    <x v="2"/>
    <x v="6"/>
    <x v="1"/>
  </r>
  <r>
    <n v="348120"/>
    <s v="RESORTE DE PEDAL DE FRENO"/>
    <x v="3"/>
    <x v="3"/>
    <d v="2018-01-29T00:00:00"/>
    <n v="141"/>
    <n v="139"/>
    <n v="2"/>
    <n v="0.98581560283687941"/>
    <x v="2"/>
    <x v="4"/>
    <x v="3"/>
    <x v="0"/>
  </r>
  <r>
    <n v="366743"/>
    <s v="VALVULA DE ADMISION"/>
    <x v="9"/>
    <x v="9"/>
    <d v="2018-01-03T00:00:00"/>
    <n v="157"/>
    <n v="186"/>
    <n v="-29"/>
    <n v="0.8152866242038217"/>
    <x v="0"/>
    <x v="2"/>
    <x v="3"/>
    <x v="0"/>
  </r>
  <r>
    <n v="348518"/>
    <s v="ABRAZADERA MULTIPLE"/>
    <x v="9"/>
    <x v="9"/>
    <d v="2018-01-17T00:00:00"/>
    <n v="187"/>
    <n v="211"/>
    <n v="-24"/>
    <n v="0.87165775401069512"/>
    <x v="0"/>
    <x v="2"/>
    <x v="3"/>
    <x v="0"/>
  </r>
  <r>
    <n v="348062"/>
    <s v="RIN RUEDA TRASERA/ROJO/ALUMI"/>
    <x v="7"/>
    <x v="7"/>
    <d v="2018-04-16T00:00:00"/>
    <n v="43"/>
    <n v="51"/>
    <n v="-8"/>
    <n v="0.81395348837209303"/>
    <x v="0"/>
    <x v="8"/>
    <x v="6"/>
    <x v="0"/>
  </r>
  <r>
    <n v="348778"/>
    <s v="TAPABARRO DEL GRIS"/>
    <x v="6"/>
    <x v="6"/>
    <d v="2018-01-27T00:00:00"/>
    <n v="44"/>
    <n v="44"/>
    <n v="0"/>
    <n v="1"/>
    <x v="1"/>
    <x v="3"/>
    <x v="3"/>
    <x v="0"/>
  </r>
  <r>
    <n v="347969"/>
    <s v="SENSOR DE COMBUSTIBLE"/>
    <x v="2"/>
    <x v="2"/>
    <d v="2018-12-08T00:00:00"/>
    <n v="135"/>
    <n v="135"/>
    <n v="0"/>
    <n v="1"/>
    <x v="1"/>
    <x v="0"/>
    <x v="7"/>
    <x v="0"/>
  </r>
  <r>
    <n v="348071"/>
    <s v="LLANTA TRASERA 2.75/R17"/>
    <x v="5"/>
    <x v="5"/>
    <d v="2018-01-14T00:00:00"/>
    <n v="132"/>
    <n v="158"/>
    <n v="-26"/>
    <n v="0.80303030303030298"/>
    <x v="0"/>
    <x v="5"/>
    <x v="3"/>
    <x v="0"/>
  </r>
  <r>
    <n v="348388"/>
    <s v="TAPABARRO TRASERO"/>
    <x v="8"/>
    <x v="8"/>
    <d v="2019-02-22T00:00:00"/>
    <n v="191"/>
    <n v="191"/>
    <n v="0"/>
    <n v="1"/>
    <x v="1"/>
    <x v="3"/>
    <x v="0"/>
    <x v="1"/>
  </r>
  <r>
    <n v="362589"/>
    <s v="BARRA POSAPIES FT 08"/>
    <x v="9"/>
    <x v="9"/>
    <d v="2018-01-18T00:00:00"/>
    <n v="65"/>
    <n v="66"/>
    <n v="-1"/>
    <n v="0.98461538461538467"/>
    <x v="0"/>
    <x v="4"/>
    <x v="3"/>
    <x v="0"/>
  </r>
  <r>
    <n v="348811"/>
    <s v="CUBIERTA IZQ ROJO"/>
    <x v="8"/>
    <x v="8"/>
    <d v="2019-03-15T00:00:00"/>
    <n v="172"/>
    <n v="165"/>
    <n v="7"/>
    <n v="0.95930232558139539"/>
    <x v="2"/>
    <x v="3"/>
    <x v="5"/>
    <x v="1"/>
  </r>
  <r>
    <n v="348385"/>
    <s v="TAPABARRO INTERNO TRASERO"/>
    <x v="1"/>
    <x v="1"/>
    <d v="2019-02-19T00:00:00"/>
    <n v="193"/>
    <n v="202"/>
    <n v="-9"/>
    <n v="0.95336787564766845"/>
    <x v="0"/>
    <x v="3"/>
    <x v="0"/>
    <x v="1"/>
  </r>
  <r>
    <n v="348216"/>
    <s v="GUARDA CADENA SUPERIOR"/>
    <x v="6"/>
    <x v="6"/>
    <d v="2019-02-05T00:00:00"/>
    <n v="97"/>
    <n v="105"/>
    <n v="-8"/>
    <n v="0.91752577319587625"/>
    <x v="0"/>
    <x v="7"/>
    <x v="0"/>
    <x v="1"/>
  </r>
  <r>
    <n v="368070"/>
    <s v="CALAVERA TRASERA"/>
    <x v="0"/>
    <x v="0"/>
    <d v="2019-04-19T00:00:00"/>
    <n v="155"/>
    <n v="170"/>
    <n v="-15"/>
    <n v="0.90322580645161288"/>
    <x v="0"/>
    <x v="6"/>
    <x v="6"/>
    <x v="1"/>
  </r>
  <r>
    <n v="364373"/>
    <s v="ENGRANAJE GUIA DE CADENA"/>
    <x v="9"/>
    <x v="9"/>
    <d v="2018-01-31T00:00:00"/>
    <n v="132"/>
    <n v="132"/>
    <n v="0"/>
    <n v="1"/>
    <x v="1"/>
    <x v="2"/>
    <x v="3"/>
    <x v="0"/>
  </r>
  <r>
    <n v="348879"/>
    <s v="CUBIERTA MEDIA/GRIS/."/>
    <x v="6"/>
    <x v="6"/>
    <d v="2018-05-22T00:00:00"/>
    <n v="145"/>
    <n v="130"/>
    <n v="15"/>
    <n v="0.89655172413793105"/>
    <x v="2"/>
    <x v="3"/>
    <x v="2"/>
    <x v="0"/>
  </r>
  <r>
    <n v="348780"/>
    <s v="TAPABARRO DEL AMARILLO"/>
    <x v="3"/>
    <x v="3"/>
    <d v="2018-08-19T00:00:00"/>
    <n v="138"/>
    <n v="155"/>
    <n v="-17"/>
    <n v="0.87681159420289856"/>
    <x v="0"/>
    <x v="3"/>
    <x v="10"/>
    <x v="0"/>
  </r>
  <r>
    <n v="348897"/>
    <s v="CUBIERTA FRONTAL SUP GRIS"/>
    <x v="2"/>
    <x v="2"/>
    <d v="2018-01-14T00:00:00"/>
    <n v="119"/>
    <n v="119"/>
    <n v="0"/>
    <n v="1"/>
    <x v="1"/>
    <x v="3"/>
    <x v="3"/>
    <x v="0"/>
  </r>
  <r>
    <n v="364247"/>
    <s v="SEGURO DE PASADOR DE PISTON"/>
    <x v="4"/>
    <x v="4"/>
    <d v="2018-12-03T00:00:00"/>
    <n v="157"/>
    <n v="144"/>
    <n v="13"/>
    <n v="0.91719745222929938"/>
    <x v="2"/>
    <x v="2"/>
    <x v="7"/>
    <x v="0"/>
  </r>
  <r>
    <n v="347832"/>
    <s v="ELEMENTO DEL FILTRO DE AIRE"/>
    <x v="1"/>
    <x v="1"/>
    <d v="2018-09-22T00:00:00"/>
    <n v="89"/>
    <n v="85"/>
    <n v="4"/>
    <n v="0.9550561797752809"/>
    <x v="2"/>
    <x v="0"/>
    <x v="11"/>
    <x v="0"/>
  </r>
  <r>
    <n v="364163"/>
    <s v="PALANCA DERECHA DE FRENO"/>
    <x v="3"/>
    <x v="3"/>
    <d v="2019-03-01T00:00:00"/>
    <n v="144"/>
    <n v="146"/>
    <n v="-2"/>
    <n v="0.98611111111111116"/>
    <x v="0"/>
    <x v="9"/>
    <x v="5"/>
    <x v="1"/>
  </r>
  <r>
    <n v="347945"/>
    <s v="MICA DIRECCIONAL IZQUIERDA"/>
    <x v="4"/>
    <x v="4"/>
    <d v="2018-03-30T00:00:00"/>
    <n v="107"/>
    <n v="96"/>
    <n v="11"/>
    <n v="0.89719626168224298"/>
    <x v="2"/>
    <x v="6"/>
    <x v="5"/>
    <x v="0"/>
  </r>
  <r>
    <n v="348597"/>
    <s v="ENGRANE DE TRANSMISION DE FUER"/>
    <x v="5"/>
    <x v="5"/>
    <d v="2018-01-24T00:00:00"/>
    <n v="66"/>
    <n v="66"/>
    <n v="0"/>
    <n v="1"/>
    <x v="1"/>
    <x v="10"/>
    <x v="3"/>
    <x v="0"/>
  </r>
  <r>
    <n v="348811"/>
    <s v="CUBIERTA IZQ ROJO"/>
    <x v="0"/>
    <x v="0"/>
    <d v="2018-02-01T00:00:00"/>
    <n v="24"/>
    <n v="24"/>
    <n v="0"/>
    <n v="1"/>
    <x v="1"/>
    <x v="3"/>
    <x v="0"/>
    <x v="0"/>
  </r>
  <r>
    <n v="367902"/>
    <s v="CARTER IZQUIERDO NEGRO"/>
    <x v="8"/>
    <x v="8"/>
    <d v="2019-01-21T00:00:00"/>
    <n v="191"/>
    <n v="191"/>
    <n v="0"/>
    <n v="1"/>
    <x v="1"/>
    <x v="10"/>
    <x v="3"/>
    <x v="1"/>
  </r>
  <r>
    <n v="348816"/>
    <s v="CUBIERTA DER AZUL"/>
    <x v="9"/>
    <x v="9"/>
    <d v="2018-01-06T00:00:00"/>
    <n v="102"/>
    <n v="119"/>
    <n v="-17"/>
    <n v="0.83333333333333337"/>
    <x v="0"/>
    <x v="3"/>
    <x v="3"/>
    <x v="0"/>
  </r>
  <r>
    <n v="348298"/>
    <s v="CABLE DE ACELERADOR"/>
    <x v="6"/>
    <x v="6"/>
    <d v="2018-11-16T00:00:00"/>
    <n v="28"/>
    <n v="28"/>
    <n v="0"/>
    <n v="1"/>
    <x v="1"/>
    <x v="9"/>
    <x v="9"/>
    <x v="0"/>
  </r>
  <r>
    <n v="348681"/>
    <s v="O-RING,13.8*2.5"/>
    <x v="7"/>
    <x v="7"/>
    <d v="2019-01-25T00:00:00"/>
    <n v="196"/>
    <n v="235"/>
    <n v="-39"/>
    <n v="0.80102040816326525"/>
    <x v="0"/>
    <x v="2"/>
    <x v="3"/>
    <x v="1"/>
  </r>
  <r>
    <n v="348204"/>
    <s v="AMORTIGUADOR TRASERO"/>
    <x v="3"/>
    <x v="3"/>
    <d v="2019-04-09T00:00:00"/>
    <n v="161"/>
    <n v="161"/>
    <n v="0"/>
    <n v="1"/>
    <x v="1"/>
    <x v="7"/>
    <x v="6"/>
    <x v="1"/>
  </r>
  <r>
    <n v="348304"/>
    <s v="CABLE DE FRENO TRASERO"/>
    <x v="1"/>
    <x v="1"/>
    <d v="2018-06-17T00:00:00"/>
    <n v="117"/>
    <n v="134"/>
    <n v="-17"/>
    <n v="0.85470085470085466"/>
    <x v="0"/>
    <x v="9"/>
    <x v="4"/>
    <x v="0"/>
  </r>
  <r>
    <n v="348468"/>
    <s v="RODAJE BOLA RADIAL,6301"/>
    <x v="0"/>
    <x v="0"/>
    <d v="2018-06-24T00:00:00"/>
    <n v="168"/>
    <n v="168"/>
    <n v="0"/>
    <n v="1"/>
    <x v="1"/>
    <x v="8"/>
    <x v="4"/>
    <x v="0"/>
  </r>
  <r>
    <n v="347686"/>
    <s v="PANTALLA PARTICULAS FILTRO AC"/>
    <x v="6"/>
    <x v="6"/>
    <d v="2019-05-23T00:00:00"/>
    <n v="117"/>
    <n v="112"/>
    <n v="5"/>
    <n v="0.95726495726495731"/>
    <x v="2"/>
    <x v="0"/>
    <x v="2"/>
    <x v="1"/>
  </r>
  <r>
    <n v="362659"/>
    <s v="ASIENTO ROJO Y PLATA"/>
    <x v="0"/>
    <x v="0"/>
    <d v="2019-02-04T00:00:00"/>
    <n v="159"/>
    <n v="159"/>
    <n v="0"/>
    <n v="1"/>
    <x v="1"/>
    <x v="10"/>
    <x v="0"/>
    <x v="1"/>
  </r>
  <r>
    <n v="347932"/>
    <s v="DIRECCIONAL IZQUIERDA DELANTER"/>
    <x v="6"/>
    <x v="6"/>
    <d v="2019-03-10T00:00:00"/>
    <n v="112"/>
    <n v="107"/>
    <n v="5"/>
    <n v="0.9553571428571429"/>
    <x v="2"/>
    <x v="6"/>
    <x v="5"/>
    <x v="1"/>
  </r>
  <r>
    <n v="347658"/>
    <s v="PALANCA IMPULSORA DE BALANCIN"/>
    <x v="8"/>
    <x v="8"/>
    <d v="2018-09-28T00:00:00"/>
    <n v="18"/>
    <n v="18"/>
    <n v="0"/>
    <n v="1"/>
    <x v="1"/>
    <x v="2"/>
    <x v="11"/>
    <x v="0"/>
  </r>
  <r>
    <n v="348132"/>
    <s v="BOMBA DE FRENO DELANTERO"/>
    <x v="9"/>
    <x v="9"/>
    <d v="2018-11-20T00:00:00"/>
    <n v="105"/>
    <n v="105"/>
    <n v="0"/>
    <n v="1"/>
    <x v="1"/>
    <x v="12"/>
    <x v="9"/>
    <x v="0"/>
  </r>
  <r>
    <n v="347986"/>
    <s v="BOTON INTERRUPTOR DE CLAXON"/>
    <x v="0"/>
    <x v="0"/>
    <d v="2018-03-11T00:00:00"/>
    <n v="176"/>
    <n v="207"/>
    <n v="-31"/>
    <n v="0.82386363636363635"/>
    <x v="0"/>
    <x v="9"/>
    <x v="5"/>
    <x v="0"/>
  </r>
  <r>
    <n v="348884"/>
    <s v="RETROVISOR DERECHO/PLATA/."/>
    <x v="9"/>
    <x v="9"/>
    <d v="2019-02-09T00:00:00"/>
    <n v="178"/>
    <n v="174"/>
    <n v="4"/>
    <n v="0.97752808988764039"/>
    <x v="2"/>
    <x v="3"/>
    <x v="0"/>
    <x v="1"/>
  </r>
  <r>
    <n v="353718"/>
    <s v="CUBIERTAS IZQ GRIS"/>
    <x v="7"/>
    <x v="7"/>
    <d v="2018-11-16T00:00:00"/>
    <n v="57"/>
    <n v="62"/>
    <n v="-5"/>
    <n v="0.91228070175438591"/>
    <x v="0"/>
    <x v="3"/>
    <x v="9"/>
    <x v="0"/>
  </r>
  <r>
    <n v="348184"/>
    <s v="GUARDAPOLVO"/>
    <x v="8"/>
    <x v="8"/>
    <d v="2018-12-08T00:00:00"/>
    <n v="24"/>
    <n v="23"/>
    <n v="1"/>
    <n v="0.95833333333333337"/>
    <x v="2"/>
    <x v="7"/>
    <x v="7"/>
    <x v="0"/>
  </r>
  <r>
    <n v="348562"/>
    <s v="EJE PRIMARIO DE TRANSMISION (1"/>
    <x v="8"/>
    <x v="8"/>
    <d v="2018-01-27T00:00:00"/>
    <n v="2"/>
    <n v="2"/>
    <n v="0"/>
    <n v="1"/>
    <x v="1"/>
    <x v="2"/>
    <x v="3"/>
    <x v="0"/>
  </r>
  <r>
    <n v="347866"/>
    <s v="BATERIA CITY"/>
    <x v="2"/>
    <x v="2"/>
    <d v="2019-01-26T00:00:00"/>
    <n v="20"/>
    <n v="23"/>
    <n v="-3"/>
    <n v="0.85"/>
    <x v="0"/>
    <x v="11"/>
    <x v="3"/>
    <x v="1"/>
  </r>
  <r>
    <n v="366812"/>
    <s v="DIRECCIONAL IZQUIERDA DELANTER"/>
    <x v="1"/>
    <x v="1"/>
    <d v="2019-05-01T00:00:00"/>
    <n v="186"/>
    <n v="221"/>
    <n v="-35"/>
    <n v="0.81182795698924726"/>
    <x v="0"/>
    <x v="10"/>
    <x v="2"/>
    <x v="1"/>
  </r>
  <r>
    <n v="348653"/>
    <s v="TUERCA HEXAGONAL"/>
    <x v="4"/>
    <x v="4"/>
    <d v="2018-03-15T00:00:00"/>
    <n v="158"/>
    <n v="184"/>
    <n v="-26"/>
    <n v="0.83544303797468356"/>
    <x v="0"/>
    <x v="8"/>
    <x v="5"/>
    <x v="0"/>
  </r>
  <r>
    <n v="362701"/>
    <s v="MEDIDOR DE VELOCIMETRO"/>
    <x v="6"/>
    <x v="6"/>
    <d v="2019-04-11T00:00:00"/>
    <n v="178"/>
    <n v="208"/>
    <n v="-30"/>
    <n v="0.8314606741573034"/>
    <x v="0"/>
    <x v="8"/>
    <x v="6"/>
    <x v="1"/>
  </r>
  <r>
    <n v="348019"/>
    <s v="ARO DEL RIN RUEDA DELANTERA"/>
    <x v="5"/>
    <x v="5"/>
    <d v="2019-02-24T00:00:00"/>
    <n v="63"/>
    <n v="60"/>
    <n v="3"/>
    <n v="0.95238095238095233"/>
    <x v="2"/>
    <x v="8"/>
    <x v="0"/>
    <x v="1"/>
  </r>
  <r>
    <n v="348497"/>
    <s v="PIN DE MARTILLO DE ESCAPE"/>
    <x v="0"/>
    <x v="0"/>
    <d v="2018-11-25T00:00:00"/>
    <n v="75"/>
    <n v="87"/>
    <n v="-12"/>
    <n v="0.84"/>
    <x v="0"/>
    <x v="2"/>
    <x v="9"/>
    <x v="0"/>
  </r>
  <r>
    <n v="347727"/>
    <s v="ACCIONADOR DE EMBRAGUE"/>
    <x v="9"/>
    <x v="9"/>
    <d v="2019-02-26T00:00:00"/>
    <n v="96"/>
    <n v="96"/>
    <n v="0"/>
    <n v="1"/>
    <x v="1"/>
    <x v="10"/>
    <x v="0"/>
    <x v="1"/>
  </r>
  <r>
    <n v="348027"/>
    <s v="RIN DELANTERO"/>
    <x v="2"/>
    <x v="2"/>
    <d v="2018-03-10T00:00:00"/>
    <n v="193"/>
    <n v="193"/>
    <n v="0"/>
    <n v="1"/>
    <x v="1"/>
    <x v="8"/>
    <x v="5"/>
    <x v="0"/>
  </r>
  <r>
    <n v="348117"/>
    <s v="PEDAL DE FRENO"/>
    <x v="5"/>
    <x v="5"/>
    <d v="2018-02-14T00:00:00"/>
    <n v="129"/>
    <n v="149"/>
    <n v="-20"/>
    <n v="0.84496124031007747"/>
    <x v="0"/>
    <x v="4"/>
    <x v="0"/>
    <x v="0"/>
  </r>
  <r>
    <n v="348765"/>
    <s v="CUB TIMON IZQUI/GRIS/."/>
    <x v="6"/>
    <x v="6"/>
    <d v="2018-05-04T00:00:00"/>
    <n v="169"/>
    <n v="169"/>
    <n v="0"/>
    <n v="1"/>
    <x v="1"/>
    <x v="3"/>
    <x v="2"/>
    <x v="0"/>
  </r>
  <r>
    <n v="348437"/>
    <s v="PORTA OBJETOS"/>
    <x v="7"/>
    <x v="7"/>
    <d v="2018-10-07T00:00:00"/>
    <n v="108"/>
    <n v="118"/>
    <n v="-10"/>
    <n v="0.90740740740740744"/>
    <x v="0"/>
    <x v="3"/>
    <x v="8"/>
    <x v="0"/>
  </r>
  <r>
    <n v="348530"/>
    <s v="GUIA TENSORA DE CADENA"/>
    <x v="5"/>
    <x v="5"/>
    <d v="2019-04-05T00:00:00"/>
    <n v="166"/>
    <n v="187"/>
    <n v="-21"/>
    <n v="0.87349397590361444"/>
    <x v="0"/>
    <x v="2"/>
    <x v="6"/>
    <x v="1"/>
  </r>
  <r>
    <n v="362654"/>
    <s v="FOCO DE LUZ FARO 12V/25W/25W"/>
    <x v="7"/>
    <x v="7"/>
    <d v="2018-11-18T00:00:00"/>
    <n v="9"/>
    <n v="9"/>
    <n v="0"/>
    <n v="1"/>
    <x v="1"/>
    <x v="6"/>
    <x v="9"/>
    <x v="0"/>
  </r>
  <r>
    <n v="367840"/>
    <s v="CUBIERTA DELANTERA DERECHA VERDE Y NEGRO"/>
    <x v="7"/>
    <x v="7"/>
    <d v="2019-05-26T00:00:00"/>
    <n v="4"/>
    <n v="4"/>
    <n v="0"/>
    <n v="1"/>
    <x v="1"/>
    <x v="3"/>
    <x v="2"/>
    <x v="1"/>
  </r>
  <r>
    <n v="347728"/>
    <s v="ACCIONADOR DE EMBRAGUE"/>
    <x v="0"/>
    <x v="0"/>
    <d v="2018-10-11T00:00:00"/>
    <n v="62"/>
    <n v="62"/>
    <n v="0"/>
    <n v="1"/>
    <x v="1"/>
    <x v="2"/>
    <x v="8"/>
    <x v="0"/>
  </r>
  <r>
    <n v="367835"/>
    <s v="CUBIERTA DER ROJA"/>
    <x v="0"/>
    <x v="0"/>
    <d v="2019-03-15T00:00:00"/>
    <n v="187"/>
    <n v="187"/>
    <n v="0"/>
    <n v="1"/>
    <x v="1"/>
    <x v="3"/>
    <x v="5"/>
    <x v="1"/>
  </r>
  <r>
    <n v="348884"/>
    <s v="RETROVISOR DERECHO/PLATA/."/>
    <x v="4"/>
    <x v="4"/>
    <d v="2018-09-17T00:00:00"/>
    <n v="194"/>
    <n v="215"/>
    <n v="-21"/>
    <n v="0.89175257731958757"/>
    <x v="0"/>
    <x v="3"/>
    <x v="11"/>
    <x v="0"/>
  </r>
  <r>
    <n v="367759"/>
    <s v="AMORTIGUADOR DELANTERO DERECHO"/>
    <x v="4"/>
    <x v="4"/>
    <d v="2019-03-19T00:00:00"/>
    <n v="7"/>
    <n v="6"/>
    <n v="1"/>
    <n v="0.85714285714285721"/>
    <x v="2"/>
    <x v="7"/>
    <x v="5"/>
    <x v="1"/>
  </r>
  <r>
    <n v="348537"/>
    <s v="CONJUNTO DE CIGÜEÑAL"/>
    <x v="3"/>
    <x v="3"/>
    <d v="2018-01-05T00:00:00"/>
    <n v="25"/>
    <n v="25"/>
    <n v="0"/>
    <n v="1"/>
    <x v="1"/>
    <x v="2"/>
    <x v="3"/>
    <x v="0"/>
  </r>
  <r>
    <n v="347889"/>
    <s v="CLAXON"/>
    <x v="4"/>
    <x v="4"/>
    <d v="2019-05-11T00:00:00"/>
    <n v="109"/>
    <n v="109"/>
    <n v="0"/>
    <n v="1"/>
    <x v="1"/>
    <x v="1"/>
    <x v="2"/>
    <x v="1"/>
  </r>
  <r>
    <n v="366749"/>
    <s v="EMPAQUE DE CENTRAL DE CARTER"/>
    <x v="6"/>
    <x v="6"/>
    <d v="2018-07-15T00:00:00"/>
    <n v="85"/>
    <n v="85"/>
    <n v="0"/>
    <n v="1"/>
    <x v="1"/>
    <x v="10"/>
    <x v="1"/>
    <x v="0"/>
  </r>
  <r>
    <n v="348888"/>
    <s v="CUBIERTA LATERAL DER ROJO"/>
    <x v="1"/>
    <x v="1"/>
    <d v="2018-10-25T00:00:00"/>
    <n v="63"/>
    <n v="68"/>
    <n v="-5"/>
    <n v="0.92063492063492069"/>
    <x v="0"/>
    <x v="3"/>
    <x v="8"/>
    <x v="0"/>
  </r>
  <r>
    <n v="348280"/>
    <s v="PUÑO IZQUIERDO"/>
    <x v="9"/>
    <x v="9"/>
    <d v="2018-06-01T00:00:00"/>
    <n v="156"/>
    <n v="173"/>
    <n v="-17"/>
    <n v="0.89102564102564097"/>
    <x v="0"/>
    <x v="5"/>
    <x v="4"/>
    <x v="0"/>
  </r>
  <r>
    <n v="348645"/>
    <s v="CONJUNTO DE CARBURADOR"/>
    <x v="3"/>
    <x v="3"/>
    <d v="2018-02-01T00:00:00"/>
    <n v="30"/>
    <n v="35"/>
    <n v="-5"/>
    <n v="0.83333333333333337"/>
    <x v="0"/>
    <x v="10"/>
    <x v="0"/>
    <x v="0"/>
  </r>
  <r>
    <n v="348802"/>
    <s v="CUBIERTA TRASERA DER PLATA"/>
    <x v="3"/>
    <x v="3"/>
    <d v="2018-09-11T00:00:00"/>
    <n v="126"/>
    <n v="137"/>
    <n v="-11"/>
    <n v="0.91269841269841268"/>
    <x v="0"/>
    <x v="3"/>
    <x v="11"/>
    <x v="0"/>
  </r>
  <r>
    <n v="347615"/>
    <s v="CUBIERTA IZQ DE CABEZA CILINDR"/>
    <x v="4"/>
    <x v="4"/>
    <d v="2018-05-14T00:00:00"/>
    <n v="5"/>
    <n v="5"/>
    <n v="0"/>
    <n v="1"/>
    <x v="1"/>
    <x v="2"/>
    <x v="2"/>
    <x v="0"/>
  </r>
  <r>
    <n v="348341"/>
    <s v="CABLE DE VELOCIMETRO"/>
    <x v="2"/>
    <x v="2"/>
    <d v="2018-05-17T00:00:00"/>
    <n v="200"/>
    <n v="218"/>
    <n v="-18"/>
    <n v="0.91"/>
    <x v="0"/>
    <x v="9"/>
    <x v="2"/>
    <x v="0"/>
  </r>
  <r>
    <n v="348583"/>
    <s v="BUJE DE EJE GIRATORIO 14*18*16"/>
    <x v="6"/>
    <x v="6"/>
    <d v="2018-11-14T00:00:00"/>
    <n v="77"/>
    <n v="77"/>
    <n v="0"/>
    <n v="1"/>
    <x v="1"/>
    <x v="10"/>
    <x v="9"/>
    <x v="0"/>
  </r>
  <r>
    <n v="362722"/>
    <s v="CUBIERTA DE COLA IZQ AZUL"/>
    <x v="4"/>
    <x v="4"/>
    <d v="2019-04-14T00:00:00"/>
    <n v="133"/>
    <n v="133"/>
    <n v="0"/>
    <n v="1"/>
    <x v="1"/>
    <x v="3"/>
    <x v="6"/>
    <x v="1"/>
  </r>
  <r>
    <n v="362795"/>
    <s v="CUBIERTA FRONT SUP NARANJA"/>
    <x v="3"/>
    <x v="3"/>
    <d v="2019-03-09T00:00:00"/>
    <n v="95"/>
    <n v="95"/>
    <n v="0"/>
    <n v="1"/>
    <x v="1"/>
    <x v="3"/>
    <x v="5"/>
    <x v="1"/>
  </r>
  <r>
    <n v="364396"/>
    <s v="CUBIERTA CILINDRO ROJO"/>
    <x v="3"/>
    <x v="3"/>
    <d v="2018-03-26T00:00:00"/>
    <n v="22"/>
    <n v="25"/>
    <n v="-3"/>
    <n v="0.86363636363636365"/>
    <x v="0"/>
    <x v="3"/>
    <x v="5"/>
    <x v="0"/>
  </r>
  <r>
    <n v="348120"/>
    <s v="RESORTE DE PEDAL DE FRENO"/>
    <x v="9"/>
    <x v="9"/>
    <d v="2018-05-19T00:00:00"/>
    <n v="128"/>
    <n v="115"/>
    <n v="13"/>
    <n v="0.8984375"/>
    <x v="2"/>
    <x v="4"/>
    <x v="2"/>
    <x v="0"/>
  </r>
  <r>
    <n v="347983"/>
    <s v="BOTON INTERRUPTOR DE LUZ BAJA/"/>
    <x v="8"/>
    <x v="8"/>
    <d v="2018-11-29T00:00:00"/>
    <n v="34"/>
    <n v="39"/>
    <n v="-5"/>
    <n v="0.8529411764705882"/>
    <x v="0"/>
    <x v="9"/>
    <x v="9"/>
    <x v="0"/>
  </r>
  <r>
    <n v="348375"/>
    <s v="TAPABARRO INTERNO DELANTERO"/>
    <x v="5"/>
    <x v="5"/>
    <d v="2018-04-20T00:00:00"/>
    <n v="45"/>
    <n v="45"/>
    <n v="0"/>
    <n v="1"/>
    <x v="1"/>
    <x v="3"/>
    <x v="6"/>
    <x v="0"/>
  </r>
  <r>
    <n v="364185"/>
    <s v="ESCAPE ROJO"/>
    <x v="5"/>
    <x v="5"/>
    <d v="2019-05-17T00:00:00"/>
    <n v="120"/>
    <n v="116"/>
    <n v="4"/>
    <n v="0.96666666666666667"/>
    <x v="2"/>
    <x v="4"/>
    <x v="2"/>
    <x v="1"/>
  </r>
  <r>
    <n v="348141"/>
    <s v="PASTILLAS DE FRENO DEL"/>
    <x v="5"/>
    <x v="5"/>
    <d v="2018-09-08T00:00:00"/>
    <n v="14"/>
    <n v="14"/>
    <n v="0"/>
    <n v="1"/>
    <x v="1"/>
    <x v="12"/>
    <x v="11"/>
    <x v="0"/>
  </r>
  <r>
    <n v="347797"/>
    <s v="ENGRANE IMPULSOR DE ARRANQUE"/>
    <x v="9"/>
    <x v="9"/>
    <d v="2018-03-08T00:00:00"/>
    <n v="86"/>
    <n v="97"/>
    <n v="-11"/>
    <n v="0.87209302325581395"/>
    <x v="0"/>
    <x v="10"/>
    <x v="5"/>
    <x v="0"/>
  </r>
  <r>
    <n v="348469"/>
    <s v="BUJE DE LA RUEDA TRASERA"/>
    <x v="2"/>
    <x v="2"/>
    <d v="2018-09-08T00:00:00"/>
    <n v="135"/>
    <n v="135"/>
    <n v="0"/>
    <n v="1"/>
    <x v="1"/>
    <x v="8"/>
    <x v="11"/>
    <x v="0"/>
  </r>
  <r>
    <n v="347879"/>
    <s v="ARNES DE CABLES"/>
    <x v="8"/>
    <x v="8"/>
    <d v="2018-07-02T00:00:00"/>
    <n v="77"/>
    <n v="70"/>
    <n v="7"/>
    <n v="0.90909090909090906"/>
    <x v="2"/>
    <x v="1"/>
    <x v="1"/>
    <x v="0"/>
  </r>
  <r>
    <n v="348303"/>
    <s v="CABLE DE ASIENTO"/>
    <x v="8"/>
    <x v="8"/>
    <d v="2018-12-24T00:00:00"/>
    <n v="183"/>
    <n v="183"/>
    <n v="0"/>
    <n v="1"/>
    <x v="1"/>
    <x v="9"/>
    <x v="7"/>
    <x v="0"/>
  </r>
  <r>
    <n v="347742"/>
    <s v="ENGRANAJE PRINCIPAL DE SEGUNDA"/>
    <x v="1"/>
    <x v="1"/>
    <d v="2019-01-16T00:00:00"/>
    <n v="39"/>
    <n v="35"/>
    <n v="4"/>
    <n v="0.89743589743589747"/>
    <x v="2"/>
    <x v="2"/>
    <x v="3"/>
    <x v="1"/>
  </r>
  <r>
    <n v="367902"/>
    <s v="CARTER IZQUIERDO NEGRO"/>
    <x v="9"/>
    <x v="9"/>
    <d v="2018-11-02T00:00:00"/>
    <n v="166"/>
    <n v="197"/>
    <n v="-31"/>
    <n v="0.81325301204819278"/>
    <x v="0"/>
    <x v="10"/>
    <x v="9"/>
    <x v="0"/>
  </r>
  <r>
    <n v="348613"/>
    <s v="PIEZAS INCRUSTABLES"/>
    <x v="4"/>
    <x v="4"/>
    <d v="2018-09-03T00:00:00"/>
    <n v="92"/>
    <n v="92"/>
    <n v="0"/>
    <n v="1"/>
    <x v="1"/>
    <x v="1"/>
    <x v="11"/>
    <x v="0"/>
  </r>
  <r>
    <n v="366796"/>
    <s v="RECTIFICADOR CONJUNTO"/>
    <x v="2"/>
    <x v="2"/>
    <d v="2019-04-16T00:00:00"/>
    <n v="88"/>
    <n v="79"/>
    <n v="9"/>
    <n v="0.89772727272727271"/>
    <x v="2"/>
    <x v="1"/>
    <x v="6"/>
    <x v="1"/>
  </r>
  <r>
    <n v="369672"/>
    <s v="CUBIERTAS DE TANQUE IZQU AZUL"/>
    <x v="2"/>
    <x v="2"/>
    <d v="2018-06-16T00:00:00"/>
    <n v="103"/>
    <n v="92"/>
    <n v="11"/>
    <n v="0.89320388349514568"/>
    <x v="2"/>
    <x v="3"/>
    <x v="4"/>
    <x v="0"/>
  </r>
  <r>
    <n v="347683"/>
    <s v="COMPONENTE INTERNO DE EMBRAGUE"/>
    <x v="1"/>
    <x v="1"/>
    <d v="2018-06-19T00:00:00"/>
    <n v="105"/>
    <n v="105"/>
    <n v="0"/>
    <n v="1"/>
    <x v="1"/>
    <x v="0"/>
    <x v="4"/>
    <x v="0"/>
  </r>
  <r>
    <n v="364202"/>
    <s v="CUBIERTA DE MASTER AZUL"/>
    <x v="7"/>
    <x v="7"/>
    <d v="2018-06-09T00:00:00"/>
    <n v="63"/>
    <n v="68"/>
    <n v="-5"/>
    <n v="0.92063492063492069"/>
    <x v="0"/>
    <x v="3"/>
    <x v="4"/>
    <x v="0"/>
  </r>
  <r>
    <n v="348047"/>
    <s v="CAMARA DE AIRE RUEDA DEL R17"/>
    <x v="6"/>
    <x v="6"/>
    <d v="2018-02-07T00:00:00"/>
    <n v="67"/>
    <n v="62"/>
    <n v="5"/>
    <n v="0.92537313432835822"/>
    <x v="2"/>
    <x v="5"/>
    <x v="0"/>
    <x v="0"/>
  </r>
  <r>
    <n v="348445"/>
    <s v="EJE DE LA RUEDA TRASERA"/>
    <x v="5"/>
    <x v="5"/>
    <d v="2018-10-14T00:00:00"/>
    <n v="129"/>
    <n v="129"/>
    <n v="0"/>
    <n v="1"/>
    <x v="1"/>
    <x v="8"/>
    <x v="8"/>
    <x v="0"/>
  </r>
  <r>
    <n v="347969"/>
    <s v="SENSOR DE COMBUSTIBLE"/>
    <x v="3"/>
    <x v="3"/>
    <d v="2019-03-20T00:00:00"/>
    <n v="192"/>
    <n v="230"/>
    <n v="-38"/>
    <n v="0.80208333333333337"/>
    <x v="0"/>
    <x v="0"/>
    <x v="5"/>
    <x v="1"/>
  </r>
  <r>
    <n v="348509"/>
    <s v="TORNILLO DE AJUSTE DE VALVULAS"/>
    <x v="1"/>
    <x v="1"/>
    <d v="2019-03-03T00:00:00"/>
    <n v="51"/>
    <n v="51"/>
    <n v="0"/>
    <n v="1"/>
    <x v="1"/>
    <x v="2"/>
    <x v="5"/>
    <x v="1"/>
  </r>
  <r>
    <n v="348585"/>
    <s v="CONJUNTO CAJA DE TRANSMISION"/>
    <x v="4"/>
    <x v="4"/>
    <d v="2018-07-27T00:00:00"/>
    <n v="26"/>
    <n v="24"/>
    <n v="2"/>
    <n v="0.92307692307692313"/>
    <x v="2"/>
    <x v="2"/>
    <x v="1"/>
    <x v="0"/>
  </r>
  <r>
    <n v="348018"/>
    <s v="ARO RUEDA DELANTERA COMPLETO"/>
    <x v="1"/>
    <x v="1"/>
    <d v="2018-07-30T00:00:00"/>
    <n v="112"/>
    <n v="112"/>
    <n v="0"/>
    <n v="1"/>
    <x v="1"/>
    <x v="8"/>
    <x v="1"/>
    <x v="0"/>
  </r>
  <r>
    <n v="362723"/>
    <s v="CUBIERTA DE COLA IZQ ROJA"/>
    <x v="2"/>
    <x v="2"/>
    <d v="2019-03-25T00:00:00"/>
    <n v="146"/>
    <n v="141"/>
    <n v="5"/>
    <n v="0.96575342465753422"/>
    <x v="2"/>
    <x v="3"/>
    <x v="5"/>
    <x v="1"/>
  </r>
  <r>
    <n v="347684"/>
    <s v="EMPAQUETADURA CUERPO BOMBA AC"/>
    <x v="3"/>
    <x v="3"/>
    <d v="2018-12-18T00:00:00"/>
    <n v="186"/>
    <n v="186"/>
    <n v="0"/>
    <n v="1"/>
    <x v="1"/>
    <x v="0"/>
    <x v="7"/>
    <x v="0"/>
  </r>
  <r>
    <n v="347744"/>
    <s v="ENGRANAJE PRINCIPAL DE TERCERA"/>
    <x v="7"/>
    <x v="7"/>
    <d v="2018-03-26T00:00:00"/>
    <n v="53"/>
    <n v="53"/>
    <n v="0"/>
    <n v="1"/>
    <x v="1"/>
    <x v="2"/>
    <x v="5"/>
    <x v="0"/>
  </r>
  <r>
    <n v="348505"/>
    <s v="RESORTE EXTERNO DE VALVULA"/>
    <x v="6"/>
    <x v="6"/>
    <d v="2018-08-18T00:00:00"/>
    <n v="200"/>
    <n v="204"/>
    <n v="-4"/>
    <n v="0.98"/>
    <x v="0"/>
    <x v="2"/>
    <x v="10"/>
    <x v="0"/>
  </r>
  <r>
    <n v="366792"/>
    <s v="BATERIA"/>
    <x v="4"/>
    <x v="4"/>
    <d v="2018-02-23T00:00:00"/>
    <n v="126"/>
    <n v="117"/>
    <n v="9"/>
    <n v="0.9285714285714286"/>
    <x v="2"/>
    <x v="11"/>
    <x v="0"/>
    <x v="0"/>
  </r>
  <r>
    <n v="348609"/>
    <s v="JUEGO COMPLETO DE DISCO DE ARR"/>
    <x v="9"/>
    <x v="9"/>
    <d v="2018-05-10T00:00:00"/>
    <n v="44"/>
    <n v="39"/>
    <n v="5"/>
    <n v="0.88636363636363635"/>
    <x v="2"/>
    <x v="1"/>
    <x v="2"/>
    <x v="0"/>
  </r>
  <r>
    <n v="347836"/>
    <s v="CONJUNTO DE TUBO DE ESCAPE"/>
    <x v="8"/>
    <x v="8"/>
    <d v="2018-12-15T00:00:00"/>
    <n v="98"/>
    <n v="110"/>
    <n v="-12"/>
    <n v="0.87755102040816324"/>
    <x v="0"/>
    <x v="4"/>
    <x v="7"/>
    <x v="0"/>
  </r>
  <r>
    <n v="368004"/>
    <s v="PLACA SUJETADORA DE TAMBOR DE"/>
    <x v="5"/>
    <x v="5"/>
    <d v="2018-04-21T00:00:00"/>
    <n v="110"/>
    <n v="113"/>
    <n v="-3"/>
    <n v="0.97272727272727277"/>
    <x v="0"/>
    <x v="10"/>
    <x v="6"/>
    <x v="0"/>
  </r>
  <r>
    <n v="348008"/>
    <s v="ALTERNADOR"/>
    <x v="9"/>
    <x v="9"/>
    <d v="2018-09-26T00:00:00"/>
    <n v="76"/>
    <n v="82"/>
    <n v="-6"/>
    <n v="0.92105263157894735"/>
    <x v="0"/>
    <x v="1"/>
    <x v="11"/>
    <x v="0"/>
  </r>
  <r>
    <n v="348610"/>
    <s v="BUJE DEL EJE DEL DISCO DE TRAC"/>
    <x v="2"/>
    <x v="2"/>
    <d v="2019-02-02T00:00:00"/>
    <n v="39"/>
    <n v="44"/>
    <n v="-5"/>
    <n v="0.87179487179487181"/>
    <x v="0"/>
    <x v="1"/>
    <x v="0"/>
    <x v="1"/>
  </r>
  <r>
    <n v="364241"/>
    <s v="RETROVISOR IZQUIERDO VINO"/>
    <x v="9"/>
    <x v="9"/>
    <d v="2018-01-02T00:00:00"/>
    <n v="120"/>
    <n v="136"/>
    <n v="-16"/>
    <n v="0.8666666666666667"/>
    <x v="0"/>
    <x v="3"/>
    <x v="3"/>
    <x v="0"/>
  </r>
  <r>
    <n v="348289"/>
    <s v="PALANCA IZQUIERDA DE EMBRAGUE"/>
    <x v="7"/>
    <x v="7"/>
    <d v="2018-01-19T00:00:00"/>
    <n v="97"/>
    <n v="97"/>
    <n v="0"/>
    <n v="1"/>
    <x v="1"/>
    <x v="9"/>
    <x v="3"/>
    <x v="0"/>
  </r>
  <r>
    <n v="347873"/>
    <s v="UNIDAD CDI"/>
    <x v="3"/>
    <x v="3"/>
    <d v="2018-03-16T00:00:00"/>
    <n v="127"/>
    <n v="127"/>
    <n v="0"/>
    <n v="1"/>
    <x v="1"/>
    <x v="1"/>
    <x v="5"/>
    <x v="0"/>
  </r>
  <r>
    <n v="348270"/>
    <s v="TOPE POSAPIE IZQUIERDA"/>
    <x v="6"/>
    <x v="6"/>
    <d v="2018-04-23T00:00:00"/>
    <n v="178"/>
    <n v="160"/>
    <n v="18"/>
    <n v="0.898876404494382"/>
    <x v="2"/>
    <x v="4"/>
    <x v="6"/>
    <x v="0"/>
  </r>
  <r>
    <n v="362801"/>
    <s v="ASIENTO CONFORT AMARILLO"/>
    <x v="5"/>
    <x v="5"/>
    <d v="2018-07-22T00:00:00"/>
    <n v="194"/>
    <n v="209"/>
    <n v="-15"/>
    <n v="0.92268041237113407"/>
    <x v="0"/>
    <x v="10"/>
    <x v="1"/>
    <x v="0"/>
  </r>
  <r>
    <n v="347953"/>
    <s v="CONJUNTO VELOCIMETRO"/>
    <x v="0"/>
    <x v="0"/>
    <d v="2019-03-05T00:00:00"/>
    <n v="66"/>
    <n v="66"/>
    <n v="0"/>
    <n v="1"/>
    <x v="1"/>
    <x v="1"/>
    <x v="5"/>
    <x v="1"/>
  </r>
  <r>
    <n v="348277"/>
    <s v="TIMON"/>
    <x v="2"/>
    <x v="2"/>
    <d v="2019-03-02T00:00:00"/>
    <n v="69"/>
    <n v="75"/>
    <n v="-6"/>
    <n v="0.91304347826086962"/>
    <x v="0"/>
    <x v="3"/>
    <x v="5"/>
    <x v="1"/>
  </r>
  <r>
    <n v="347991"/>
    <s v="CONJUNTO DE MANDO DERECHO"/>
    <x v="7"/>
    <x v="7"/>
    <d v="2019-01-26T00:00:00"/>
    <n v="161"/>
    <n v="159"/>
    <n v="2"/>
    <n v="0.98757763975155277"/>
    <x v="2"/>
    <x v="9"/>
    <x v="3"/>
    <x v="1"/>
  </r>
  <r>
    <n v="347643"/>
    <s v="ENGRANE DE TIEMPO"/>
    <x v="6"/>
    <x v="6"/>
    <d v="2019-01-27T00:00:00"/>
    <n v="130"/>
    <n v="124"/>
    <n v="6"/>
    <n v="0.95384615384615379"/>
    <x v="2"/>
    <x v="2"/>
    <x v="3"/>
    <x v="1"/>
  </r>
  <r>
    <n v="348869"/>
    <s v="CUBIERTA DE COLA PLATA"/>
    <x v="1"/>
    <x v="1"/>
    <d v="2018-08-05T00:00:00"/>
    <n v="48"/>
    <n v="49"/>
    <n v="-1"/>
    <n v="0.97916666666666663"/>
    <x v="0"/>
    <x v="3"/>
    <x v="10"/>
    <x v="0"/>
  </r>
  <r>
    <n v="348115"/>
    <s v="VARILLA DE FRENO TRASERO"/>
    <x v="8"/>
    <x v="8"/>
    <d v="2019-03-14T00:00:00"/>
    <n v="181"/>
    <n v="195"/>
    <n v="-14"/>
    <n v="0.92265193370165743"/>
    <x v="0"/>
    <x v="4"/>
    <x v="5"/>
    <x v="1"/>
  </r>
  <r>
    <n v="362799"/>
    <s v="CUBIERTA IZQUIERDA NARANJA"/>
    <x v="4"/>
    <x v="4"/>
    <d v="2018-04-12T00:00:00"/>
    <n v="1"/>
    <n v="0"/>
    <n v="1"/>
    <n v="0"/>
    <x v="2"/>
    <x v="3"/>
    <x v="6"/>
    <x v="0"/>
  </r>
  <r>
    <n v="348248"/>
    <s v="PARADOR LATERAL"/>
    <x v="5"/>
    <x v="5"/>
    <d v="2018-08-17T00:00:00"/>
    <n v="80"/>
    <n v="80"/>
    <n v="0"/>
    <n v="1"/>
    <x v="1"/>
    <x v="4"/>
    <x v="10"/>
    <x v="0"/>
  </r>
  <r>
    <n v="347993"/>
    <s v="BOTON INTERRUPTOR DE FARO/LUCE"/>
    <x v="3"/>
    <x v="3"/>
    <d v="2018-09-19T00:00:00"/>
    <n v="34"/>
    <n v="33"/>
    <n v="1"/>
    <n v="0.97058823529411764"/>
    <x v="2"/>
    <x v="9"/>
    <x v="11"/>
    <x v="0"/>
  </r>
  <r>
    <n v="348178"/>
    <s v="BOTA INFERIOR IZQUIERDA"/>
    <x v="8"/>
    <x v="8"/>
    <d v="2018-11-08T00:00:00"/>
    <n v="153"/>
    <n v="163"/>
    <n v="-10"/>
    <n v="0.934640522875817"/>
    <x v="0"/>
    <x v="7"/>
    <x v="9"/>
    <x v="0"/>
  </r>
  <r>
    <n v="348820"/>
    <s v="ASIENTO DOBLE/GR/NE/."/>
    <x v="4"/>
    <x v="4"/>
    <d v="2018-10-07T00:00:00"/>
    <n v="175"/>
    <n v="173"/>
    <n v="2"/>
    <n v="0.98857142857142855"/>
    <x v="2"/>
    <x v="10"/>
    <x v="8"/>
    <x v="0"/>
  </r>
  <r>
    <n v="347621"/>
    <s v="UNIDAD MEDIDORA DE TACOMETRO"/>
    <x v="6"/>
    <x v="6"/>
    <d v="2019-05-21T00:00:00"/>
    <n v="57"/>
    <n v="57"/>
    <n v="0"/>
    <n v="1"/>
    <x v="1"/>
    <x v="2"/>
    <x v="2"/>
    <x v="1"/>
  </r>
  <r>
    <n v="364342"/>
    <s v="SISTEMA DE FRENO DEL ABS"/>
    <x v="0"/>
    <x v="0"/>
    <d v="2019-05-05T00:00:00"/>
    <n v="131"/>
    <n v="142"/>
    <n v="-11"/>
    <n v="0.91603053435114501"/>
    <x v="0"/>
    <x v="12"/>
    <x v="2"/>
    <x v="1"/>
  </r>
  <r>
    <n v="362714"/>
    <s v="PARABRISAS"/>
    <x v="9"/>
    <x v="9"/>
    <d v="2019-01-25T00:00:00"/>
    <n v="149"/>
    <n v="171"/>
    <n v="-22"/>
    <n v="0.8523489932885906"/>
    <x v="0"/>
    <x v="3"/>
    <x v="3"/>
    <x v="1"/>
  </r>
  <r>
    <n v="347939"/>
    <s v="DIRECCIONAL DERECHA"/>
    <x v="3"/>
    <x v="3"/>
    <d v="2018-10-12T00:00:00"/>
    <n v="194"/>
    <n v="199"/>
    <n v="-5"/>
    <n v="0.97422680412371132"/>
    <x v="0"/>
    <x v="6"/>
    <x v="8"/>
    <x v="0"/>
  </r>
  <r>
    <n v="348211"/>
    <s v="PLACA CONECTORA AMORTIGUADOR"/>
    <x v="9"/>
    <x v="9"/>
    <d v="2019-04-07T00:00:00"/>
    <n v="75"/>
    <n v="75"/>
    <n v="0"/>
    <n v="1"/>
    <x v="1"/>
    <x v="10"/>
    <x v="6"/>
    <x v="1"/>
  </r>
  <r>
    <n v="348285"/>
    <s v="PUÑO ACELERADOR"/>
    <x v="8"/>
    <x v="8"/>
    <d v="2019-04-07T00:00:00"/>
    <n v="192"/>
    <n v="205"/>
    <n v="-13"/>
    <n v="0.93229166666666663"/>
    <x v="0"/>
    <x v="5"/>
    <x v="6"/>
    <x v="1"/>
  </r>
  <r>
    <n v="347683"/>
    <s v="COMPONENTE INTERNO DE EMBRAGUE"/>
    <x v="1"/>
    <x v="1"/>
    <d v="2018-12-04T00:00:00"/>
    <n v="75"/>
    <n v="87"/>
    <n v="-12"/>
    <n v="0.84"/>
    <x v="0"/>
    <x v="0"/>
    <x v="7"/>
    <x v="0"/>
  </r>
  <r>
    <n v="348599"/>
    <s v="EJE GIRATORIO DE ARRANQUE DE P"/>
    <x v="8"/>
    <x v="8"/>
    <d v="2018-11-04T00:00:00"/>
    <n v="57"/>
    <n v="57"/>
    <n v="0"/>
    <n v="1"/>
    <x v="1"/>
    <x v="10"/>
    <x v="9"/>
    <x v="0"/>
  </r>
  <r>
    <n v="348437"/>
    <s v="PORTA OBJETOS"/>
    <x v="0"/>
    <x v="0"/>
    <d v="2018-12-23T00:00:00"/>
    <n v="68"/>
    <n v="68"/>
    <n v="0"/>
    <n v="1"/>
    <x v="1"/>
    <x v="3"/>
    <x v="7"/>
    <x v="0"/>
  </r>
  <r>
    <n v="348814"/>
    <s v="CUBIERTA DER ROJO"/>
    <x v="8"/>
    <x v="8"/>
    <d v="2019-01-26T00:00:00"/>
    <n v="185"/>
    <n v="207"/>
    <n v="-22"/>
    <n v="0.88108108108108107"/>
    <x v="0"/>
    <x v="3"/>
    <x v="3"/>
    <x v="1"/>
  </r>
  <r>
    <n v="366791"/>
    <s v="CONJUNTO DE MANDO DERECHO"/>
    <x v="9"/>
    <x v="9"/>
    <d v="2018-08-14T00:00:00"/>
    <n v="46"/>
    <n v="46"/>
    <n v="0"/>
    <n v="1"/>
    <x v="1"/>
    <x v="9"/>
    <x v="10"/>
    <x v="0"/>
  </r>
  <r>
    <n v="353561"/>
    <s v="CUBIERTA CALAVERA"/>
    <x v="5"/>
    <x v="5"/>
    <d v="2018-04-01T00:00:00"/>
    <n v="122"/>
    <n v="123"/>
    <n v="-1"/>
    <n v="0.99180327868852458"/>
    <x v="0"/>
    <x v="6"/>
    <x v="6"/>
    <x v="0"/>
  </r>
  <r>
    <n v="347647"/>
    <s v="PIN DE CIGÜEÑAL"/>
    <x v="5"/>
    <x v="5"/>
    <d v="2018-08-19T00:00:00"/>
    <n v="147"/>
    <n v="176"/>
    <n v="-29"/>
    <n v="0.80272108843537415"/>
    <x v="0"/>
    <x v="2"/>
    <x v="10"/>
    <x v="0"/>
  </r>
  <r>
    <n v="348526"/>
    <s v="IMPULSOR DE TENSOR DE CADENA"/>
    <x v="1"/>
    <x v="1"/>
    <d v="2018-05-04T00:00:00"/>
    <n v="189"/>
    <n v="200"/>
    <n v="-11"/>
    <n v="0.94179894179894186"/>
    <x v="0"/>
    <x v="2"/>
    <x v="2"/>
    <x v="0"/>
  </r>
  <r>
    <n v="348329"/>
    <s v="CARRERA DE COPA SUP E INF"/>
    <x v="2"/>
    <x v="2"/>
    <d v="2018-10-27T00:00:00"/>
    <n v="155"/>
    <n v="155"/>
    <n v="0"/>
    <n v="1"/>
    <x v="1"/>
    <x v="7"/>
    <x v="8"/>
    <x v="0"/>
  </r>
  <r>
    <n v="362729"/>
    <s v="RETROVISOR DERECHO AZUL"/>
    <x v="4"/>
    <x v="4"/>
    <d v="2018-10-16T00:00:00"/>
    <n v="26"/>
    <n v="29"/>
    <n v="-3"/>
    <n v="0.88461538461538458"/>
    <x v="0"/>
    <x v="3"/>
    <x v="8"/>
    <x v="0"/>
  </r>
  <r>
    <n v="348821"/>
    <s v="ASIENTO DOBLE/GR/RO/."/>
    <x v="3"/>
    <x v="3"/>
    <d v="2019-01-02T00:00:00"/>
    <n v="80"/>
    <n v="80"/>
    <n v="0"/>
    <n v="1"/>
    <x v="1"/>
    <x v="10"/>
    <x v="3"/>
    <x v="1"/>
  </r>
  <r>
    <n v="348556"/>
    <s v="COMPONENTE DE CARTER DERECHO"/>
    <x v="6"/>
    <x v="6"/>
    <d v="2018-05-17T00:00:00"/>
    <n v="88"/>
    <n v="81"/>
    <n v="7"/>
    <n v="0.92045454545454541"/>
    <x v="2"/>
    <x v="10"/>
    <x v="2"/>
    <x v="0"/>
  </r>
  <r>
    <n v="348506"/>
    <s v="RESORTE INTERNO DE VALVULA"/>
    <x v="3"/>
    <x v="3"/>
    <d v="2018-05-06T00:00:00"/>
    <n v="120"/>
    <n v="120"/>
    <n v="0"/>
    <n v="1"/>
    <x v="1"/>
    <x v="2"/>
    <x v="2"/>
    <x v="0"/>
  </r>
  <r>
    <n v="347657"/>
    <s v="CADENA DE CAMARA"/>
    <x v="8"/>
    <x v="8"/>
    <d v="2018-12-25T00:00:00"/>
    <n v="35"/>
    <n v="39"/>
    <n v="-4"/>
    <n v="0.88571428571428568"/>
    <x v="0"/>
    <x v="2"/>
    <x v="7"/>
    <x v="0"/>
  </r>
  <r>
    <n v="348762"/>
    <s v="CUB TIMON DER/ROJO/."/>
    <x v="0"/>
    <x v="0"/>
    <d v="2019-03-10T00:00:00"/>
    <n v="192"/>
    <n v="203"/>
    <n v="-11"/>
    <n v="0.94270833333333337"/>
    <x v="0"/>
    <x v="3"/>
    <x v="5"/>
    <x v="1"/>
  </r>
  <r>
    <n v="348874"/>
    <s v="CUB. PIERNA DELANTERA IZQ ROJA"/>
    <x v="2"/>
    <x v="2"/>
    <d v="2018-08-08T00:00:00"/>
    <n v="100"/>
    <n v="118"/>
    <n v="-18"/>
    <n v="0.82000000000000006"/>
    <x v="0"/>
    <x v="3"/>
    <x v="10"/>
    <x v="0"/>
  </r>
  <r>
    <n v="362584"/>
    <s v="RIN ALUMINIO DEL"/>
    <x v="1"/>
    <x v="1"/>
    <d v="2019-05-11T00:00:00"/>
    <n v="33"/>
    <n v="33"/>
    <n v="0"/>
    <n v="1"/>
    <x v="1"/>
    <x v="8"/>
    <x v="2"/>
    <x v="1"/>
  </r>
  <r>
    <n v="369683"/>
    <s v="DISCO DE FRENO"/>
    <x v="6"/>
    <x v="6"/>
    <d v="2018-05-27T00:00:00"/>
    <n v="179"/>
    <n v="213"/>
    <n v="-34"/>
    <n v="0.81005586592178769"/>
    <x v="0"/>
    <x v="12"/>
    <x v="2"/>
    <x v="0"/>
  </r>
  <r>
    <n v="347766"/>
    <s v="ENGRANAJE SECUNDARIO DE CUARTA"/>
    <x v="0"/>
    <x v="0"/>
    <d v="2018-05-22T00:00:00"/>
    <n v="86"/>
    <n v="102"/>
    <n v="-16"/>
    <n v="0.81395348837209303"/>
    <x v="0"/>
    <x v="2"/>
    <x v="2"/>
    <x v="0"/>
  </r>
  <r>
    <n v="348384"/>
    <s v="PLACA DER FIJACION TAPABARRO"/>
    <x v="6"/>
    <x v="6"/>
    <d v="2018-07-12T00:00:00"/>
    <n v="15"/>
    <n v="15"/>
    <n v="0"/>
    <n v="1"/>
    <x v="1"/>
    <x v="3"/>
    <x v="1"/>
    <x v="0"/>
  </r>
  <r>
    <n v="347798"/>
    <s v="CADENA DE ARRANQUE"/>
    <x v="0"/>
    <x v="0"/>
    <d v="2018-10-07T00:00:00"/>
    <n v="165"/>
    <n v="155"/>
    <n v="10"/>
    <n v="0.93939393939393945"/>
    <x v="2"/>
    <x v="10"/>
    <x v="8"/>
    <x v="0"/>
  </r>
  <r>
    <n v="348780"/>
    <s v="TAPABARRO DEL AMARILLO"/>
    <x v="5"/>
    <x v="5"/>
    <d v="2018-08-21T00:00:00"/>
    <n v="149"/>
    <n v="153"/>
    <n v="-4"/>
    <n v="0.97315436241610742"/>
    <x v="0"/>
    <x v="3"/>
    <x v="10"/>
    <x v="0"/>
  </r>
  <r>
    <n v="347575"/>
    <s v="EMPAQUETADURA CENTRAL CARTER"/>
    <x v="5"/>
    <x v="5"/>
    <d v="2019-03-17T00:00:00"/>
    <n v="14"/>
    <n v="16"/>
    <n v="-2"/>
    <n v="0.85714285714285721"/>
    <x v="0"/>
    <x v="10"/>
    <x v="5"/>
    <x v="1"/>
  </r>
  <r>
    <n v="348503"/>
    <s v="VALVULA DE ESCAPE"/>
    <x v="6"/>
    <x v="6"/>
    <d v="2018-10-07T00:00:00"/>
    <n v="106"/>
    <n v="125"/>
    <n v="-19"/>
    <n v="0.82075471698113212"/>
    <x v="0"/>
    <x v="2"/>
    <x v="8"/>
    <x v="0"/>
  </r>
  <r>
    <n v="347694"/>
    <s v="MEDIDOR DE ACEITE"/>
    <x v="3"/>
    <x v="3"/>
    <d v="2019-02-10T00:00:00"/>
    <n v="196"/>
    <n v="231"/>
    <n v="-35"/>
    <n v="0.8214285714285714"/>
    <x v="0"/>
    <x v="2"/>
    <x v="0"/>
    <x v="1"/>
  </r>
  <r>
    <n v="348519"/>
    <s v="CUBIERTA DE CABEZA DE CILINDRO"/>
    <x v="4"/>
    <x v="4"/>
    <d v="2018-02-20T00:00:00"/>
    <n v="24"/>
    <n v="25"/>
    <n v="-1"/>
    <n v="0.95833333333333337"/>
    <x v="0"/>
    <x v="2"/>
    <x v="0"/>
    <x v="0"/>
  </r>
  <r>
    <n v="347568"/>
    <s v="COMPONENTE IZQUIERDO DE CARTER"/>
    <x v="0"/>
    <x v="0"/>
    <d v="2018-03-01T00:00:00"/>
    <n v="50"/>
    <n v="46"/>
    <n v="4"/>
    <n v="0.92"/>
    <x v="2"/>
    <x v="10"/>
    <x v="5"/>
    <x v="0"/>
  </r>
  <r>
    <n v="348779"/>
    <s v="TAPABARRO DEL ROJO"/>
    <x v="5"/>
    <x v="5"/>
    <d v="2018-09-27T00:00:00"/>
    <n v="5"/>
    <n v="5"/>
    <n v="0"/>
    <n v="1"/>
    <x v="1"/>
    <x v="3"/>
    <x v="11"/>
    <x v="0"/>
  </r>
  <r>
    <n v="362792"/>
    <s v="CUBIERTA IZQ SUP NARANJA"/>
    <x v="1"/>
    <x v="1"/>
    <d v="2018-03-07T00:00:00"/>
    <n v="200"/>
    <n v="204"/>
    <n v="-4"/>
    <n v="0.98"/>
    <x v="0"/>
    <x v="3"/>
    <x v="5"/>
    <x v="0"/>
  </r>
  <r>
    <n v="353540"/>
    <s v="EMPAQUETADURA CENTRAL CARTER"/>
    <x v="1"/>
    <x v="1"/>
    <d v="2018-11-09T00:00:00"/>
    <n v="20"/>
    <n v="18"/>
    <n v="2"/>
    <n v="0.9"/>
    <x v="2"/>
    <x v="10"/>
    <x v="9"/>
    <x v="0"/>
  </r>
  <r>
    <n v="348651"/>
    <s v="TUERCA HEXAGONAL"/>
    <x v="3"/>
    <x v="3"/>
    <d v="2019-04-19T00:00:00"/>
    <n v="78"/>
    <n v="78"/>
    <n v="0"/>
    <n v="1"/>
    <x v="1"/>
    <x v="8"/>
    <x v="6"/>
    <x v="1"/>
  </r>
  <r>
    <n v="348613"/>
    <s v="PIEZAS INCRUSTABLES"/>
    <x v="7"/>
    <x v="7"/>
    <d v="2018-05-23T00:00:00"/>
    <n v="1"/>
    <n v="1"/>
    <n v="0"/>
    <n v="1"/>
    <x v="1"/>
    <x v="1"/>
    <x v="2"/>
    <x v="0"/>
  </r>
  <r>
    <n v="348178"/>
    <s v="BOTA INFERIOR IZQUIERDA"/>
    <x v="1"/>
    <x v="1"/>
    <d v="2019-01-21T00:00:00"/>
    <n v="114"/>
    <n v="104"/>
    <n v="10"/>
    <n v="0.91228070175438591"/>
    <x v="2"/>
    <x v="7"/>
    <x v="3"/>
    <x v="1"/>
  </r>
  <r>
    <n v="348553"/>
    <s v="RETEN DE ACEITE 19.8*30*5"/>
    <x v="8"/>
    <x v="8"/>
    <d v="2019-03-31T00:00:00"/>
    <n v="61"/>
    <n v="61"/>
    <n v="0"/>
    <n v="1"/>
    <x v="1"/>
    <x v="10"/>
    <x v="5"/>
    <x v="1"/>
  </r>
  <r>
    <n v="347727"/>
    <s v="ACCIONADOR DE EMBRAGUE"/>
    <x v="0"/>
    <x v="0"/>
    <d v="2018-04-03T00:00:00"/>
    <n v="150"/>
    <n v="159"/>
    <n v="-9"/>
    <n v="0.94"/>
    <x v="0"/>
    <x v="10"/>
    <x v="6"/>
    <x v="0"/>
  </r>
  <r>
    <n v="348174"/>
    <s v="AMORTIGUADOR DELANTERO"/>
    <x v="9"/>
    <x v="9"/>
    <d v="2018-08-14T00:00:00"/>
    <n v="39"/>
    <n v="35"/>
    <n v="4"/>
    <n v="0.89743589743589747"/>
    <x v="2"/>
    <x v="7"/>
    <x v="10"/>
    <x v="0"/>
  </r>
  <r>
    <n v="362715"/>
    <s v="CUBIERTA MANDO FRONTAL ROJA"/>
    <x v="9"/>
    <x v="9"/>
    <d v="2018-09-01T00:00:00"/>
    <n v="88"/>
    <n v="101"/>
    <n v="-13"/>
    <n v="0.85227272727272729"/>
    <x v="0"/>
    <x v="3"/>
    <x v="11"/>
    <x v="0"/>
  </r>
  <r>
    <n v="348560"/>
    <s v="PANTALLA DE PARTICULAS FILTRO"/>
    <x v="9"/>
    <x v="9"/>
    <d v="2018-01-05T00:00:00"/>
    <n v="200"/>
    <n v="200"/>
    <n v="0"/>
    <n v="1"/>
    <x v="1"/>
    <x v="2"/>
    <x v="3"/>
    <x v="0"/>
  </r>
  <r>
    <n v="362793"/>
    <s v="CUBIERTA IZQ SUP AMARILLA"/>
    <x v="6"/>
    <x v="6"/>
    <d v="2019-01-29T00:00:00"/>
    <n v="178"/>
    <n v="178"/>
    <n v="0"/>
    <n v="1"/>
    <x v="1"/>
    <x v="3"/>
    <x v="3"/>
    <x v="1"/>
  </r>
  <r>
    <n v="362728"/>
    <s v="PEDAL DE ARRANQUE"/>
    <x v="6"/>
    <x v="6"/>
    <d v="2018-04-28T00:00:00"/>
    <n v="65"/>
    <n v="70"/>
    <n v="-5"/>
    <n v="0.92307692307692313"/>
    <x v="0"/>
    <x v="4"/>
    <x v="6"/>
    <x v="0"/>
  </r>
  <r>
    <n v="347915"/>
    <s v="FARO TRASERO"/>
    <x v="9"/>
    <x v="9"/>
    <d v="2019-04-04T00:00:00"/>
    <n v="160"/>
    <n v="185"/>
    <n v="-25"/>
    <n v="0.84375"/>
    <x v="0"/>
    <x v="6"/>
    <x v="6"/>
    <x v="1"/>
  </r>
  <r>
    <n v="348798"/>
    <s v="RIN RUEDA TRASERA/PLATA/RAYO"/>
    <x v="5"/>
    <x v="5"/>
    <d v="2018-02-09T00:00:00"/>
    <n v="89"/>
    <n v="83"/>
    <n v="6"/>
    <n v="0.93258426966292141"/>
    <x v="2"/>
    <x v="8"/>
    <x v="0"/>
    <x v="0"/>
  </r>
  <r>
    <n v="348773"/>
    <s v="CUBIERTA DER NEGRO"/>
    <x v="2"/>
    <x v="2"/>
    <d v="2018-09-04T00:00:00"/>
    <n v="168"/>
    <n v="174"/>
    <n v="-6"/>
    <n v="0.9642857142857143"/>
    <x v="0"/>
    <x v="3"/>
    <x v="11"/>
    <x v="0"/>
  </r>
  <r>
    <n v="353559"/>
    <s v="BUJIA"/>
    <x v="0"/>
    <x v="0"/>
    <d v="2018-05-05T00:00:00"/>
    <n v="153"/>
    <n v="182"/>
    <n v="-29"/>
    <n v="0.81045751633986929"/>
    <x v="0"/>
    <x v="13"/>
    <x v="2"/>
    <x v="0"/>
  </r>
  <r>
    <n v="348150"/>
    <s v="CAJA DE VELOCIMETRO ROJO"/>
    <x v="7"/>
    <x v="7"/>
    <d v="2018-07-31T00:00:00"/>
    <n v="35"/>
    <n v="35"/>
    <n v="0"/>
    <n v="1"/>
    <x v="1"/>
    <x v="8"/>
    <x v="1"/>
    <x v="0"/>
  </r>
  <r>
    <n v="348143"/>
    <s v="PASTILLAS DE FRENO DEL"/>
    <x v="4"/>
    <x v="4"/>
    <d v="2018-07-06T00:00:00"/>
    <n v="12"/>
    <n v="12"/>
    <n v="0"/>
    <n v="1"/>
    <x v="1"/>
    <x v="12"/>
    <x v="1"/>
    <x v="0"/>
  </r>
  <r>
    <n v="362650"/>
    <s v="ESCAPE AZUL"/>
    <x v="4"/>
    <x v="4"/>
    <d v="2018-11-17T00:00:00"/>
    <n v="139"/>
    <n v="150"/>
    <n v="-11"/>
    <n v="0.92086330935251803"/>
    <x v="0"/>
    <x v="4"/>
    <x v="9"/>
    <x v="0"/>
  </r>
  <r>
    <n v="348334"/>
    <s v="CARRERA DE COPA INFERIOR"/>
    <x v="3"/>
    <x v="3"/>
    <d v="2019-01-17T00:00:00"/>
    <n v="51"/>
    <n v="51"/>
    <n v="0"/>
    <n v="1"/>
    <x v="1"/>
    <x v="7"/>
    <x v="3"/>
    <x v="1"/>
  </r>
  <r>
    <n v="347742"/>
    <s v="ENGRANAJE PRINCIPAL DE SEGUNDA"/>
    <x v="7"/>
    <x v="7"/>
    <d v="2019-05-18T00:00:00"/>
    <n v="101"/>
    <n v="118"/>
    <n v="-17"/>
    <n v="0.83168316831683164"/>
    <x v="0"/>
    <x v="2"/>
    <x v="2"/>
    <x v="1"/>
  </r>
  <r>
    <n v="348566"/>
    <s v="CONJUNTO DE EMBRAGUE"/>
    <x v="9"/>
    <x v="9"/>
    <d v="2018-01-26T00:00:00"/>
    <n v="117"/>
    <n v="108"/>
    <n v="9"/>
    <n v="0.92307692307692313"/>
    <x v="2"/>
    <x v="12"/>
    <x v="3"/>
    <x v="0"/>
  </r>
  <r>
    <n v="348123"/>
    <s v="RESORTE DEL INTERRUPTOR DE FRE"/>
    <x v="1"/>
    <x v="1"/>
    <d v="2018-12-09T00:00:00"/>
    <n v="56"/>
    <n v="53"/>
    <n v="3"/>
    <n v="0.9464285714285714"/>
    <x v="2"/>
    <x v="4"/>
    <x v="7"/>
    <x v="0"/>
  </r>
  <r>
    <n v="348077"/>
    <s v="CAMARA DE AIRE RUEDA TRA R17"/>
    <x v="5"/>
    <x v="5"/>
    <d v="2018-09-01T00:00:00"/>
    <n v="138"/>
    <n v="158"/>
    <n v="-20"/>
    <n v="0.85507246376811596"/>
    <x v="0"/>
    <x v="5"/>
    <x v="11"/>
    <x v="0"/>
  </r>
  <r>
    <n v="348832"/>
    <s v="CUBIERTA TRASERA C/ROJO/."/>
    <x v="2"/>
    <x v="2"/>
    <d v="2018-07-19T00:00:00"/>
    <n v="31"/>
    <n v="32"/>
    <n v="-1"/>
    <n v="0.967741935483871"/>
    <x v="0"/>
    <x v="3"/>
    <x v="1"/>
    <x v="0"/>
  </r>
  <r>
    <n v="347683"/>
    <s v="COMPONENTE INTERNO DE EMBRAGUE"/>
    <x v="7"/>
    <x v="7"/>
    <d v="2019-03-18T00:00:00"/>
    <n v="101"/>
    <n v="101"/>
    <n v="0"/>
    <n v="1"/>
    <x v="1"/>
    <x v="0"/>
    <x v="5"/>
    <x v="1"/>
  </r>
  <r>
    <n v="348631"/>
    <s v="VALVULA DE ADMISION"/>
    <x v="8"/>
    <x v="8"/>
    <d v="2018-03-01T00:00:00"/>
    <n v="115"/>
    <n v="115"/>
    <n v="0"/>
    <n v="1"/>
    <x v="1"/>
    <x v="2"/>
    <x v="5"/>
    <x v="0"/>
  </r>
  <r>
    <n v="348605"/>
    <s v="VOLANTE"/>
    <x v="2"/>
    <x v="2"/>
    <d v="2019-03-14T00:00:00"/>
    <n v="46"/>
    <n v="45"/>
    <n v="1"/>
    <n v="0.97826086956521741"/>
    <x v="2"/>
    <x v="1"/>
    <x v="5"/>
    <x v="1"/>
  </r>
  <r>
    <n v="364186"/>
    <s v="PLACA DE COLOCACION DE ESCAPES"/>
    <x v="0"/>
    <x v="0"/>
    <d v="2018-01-29T00:00:00"/>
    <n v="34"/>
    <n v="36"/>
    <n v="-2"/>
    <n v="0.94117647058823528"/>
    <x v="0"/>
    <x v="4"/>
    <x v="3"/>
    <x v="0"/>
  </r>
  <r>
    <n v="347771"/>
    <s v="PLACA SUJETADORA DE ENGRANE DE"/>
    <x v="6"/>
    <x v="6"/>
    <d v="2019-03-28T00:00:00"/>
    <n v="99"/>
    <n v="99"/>
    <n v="0"/>
    <n v="1"/>
    <x v="1"/>
    <x v="2"/>
    <x v="5"/>
    <x v="1"/>
  </r>
  <r>
    <n v="362830"/>
    <s v="CUBIERTA FRONTAL INF PLATA"/>
    <x v="8"/>
    <x v="8"/>
    <d v="2019-03-14T00:00:00"/>
    <n v="56"/>
    <n v="62"/>
    <n v="-6"/>
    <n v="0.8928571428571429"/>
    <x v="0"/>
    <x v="3"/>
    <x v="5"/>
    <x v="1"/>
  </r>
  <r>
    <n v="347649"/>
    <s v="RODAJE DE BIELA"/>
    <x v="7"/>
    <x v="7"/>
    <d v="2018-04-18T00:00:00"/>
    <n v="168"/>
    <n v="186"/>
    <n v="-18"/>
    <n v="0.8928571428571429"/>
    <x v="0"/>
    <x v="2"/>
    <x v="6"/>
    <x v="0"/>
  </r>
  <r>
    <n v="348450"/>
    <s v="EJE DEL PARADOR CENTRAL"/>
    <x v="8"/>
    <x v="8"/>
    <d v="2019-01-09T00:00:00"/>
    <n v="194"/>
    <n v="194"/>
    <n v="0"/>
    <n v="1"/>
    <x v="1"/>
    <x v="4"/>
    <x v="3"/>
    <x v="1"/>
  </r>
  <r>
    <n v="362712"/>
    <s v="CUBIERTA LATERAL DERECHA ROJA"/>
    <x v="5"/>
    <x v="5"/>
    <d v="2018-12-15T00:00:00"/>
    <n v="179"/>
    <n v="162"/>
    <n v="17"/>
    <n v="0.9050279329608939"/>
    <x v="2"/>
    <x v="3"/>
    <x v="7"/>
    <x v="0"/>
  </r>
  <r>
    <n v="347621"/>
    <s v="UNIDAD MEDIDORA DE TACOMETRO"/>
    <x v="3"/>
    <x v="3"/>
    <d v="2018-09-17T00:00:00"/>
    <n v="71"/>
    <n v="66"/>
    <n v="5"/>
    <n v="0.92957746478873238"/>
    <x v="2"/>
    <x v="2"/>
    <x v="11"/>
    <x v="0"/>
  </r>
  <r>
    <n v="367979"/>
    <s v="TANQUE DE COMBUSTIBLE  ROJO"/>
    <x v="4"/>
    <x v="4"/>
    <d v="2019-05-16T00:00:00"/>
    <n v="118"/>
    <n v="133"/>
    <n v="-15"/>
    <n v="0.8728813559322034"/>
    <x v="0"/>
    <x v="3"/>
    <x v="2"/>
    <x v="1"/>
  </r>
  <r>
    <n v="348816"/>
    <s v="CUBIERTA DER AZUL"/>
    <x v="1"/>
    <x v="1"/>
    <d v="2018-02-21T00:00:00"/>
    <n v="84"/>
    <n v="78"/>
    <n v="6"/>
    <n v="0.9285714285714286"/>
    <x v="2"/>
    <x v="3"/>
    <x v="0"/>
    <x v="0"/>
  </r>
  <r>
    <n v="348141"/>
    <s v="PASTILLAS DE FRENO DEL"/>
    <x v="6"/>
    <x v="6"/>
    <d v="2018-07-22T00:00:00"/>
    <n v="112"/>
    <n v="112"/>
    <n v="0"/>
    <n v="1"/>
    <x v="1"/>
    <x v="12"/>
    <x v="1"/>
    <x v="0"/>
  </r>
  <r>
    <n v="348643"/>
    <s v="CUBIERTA IZQUIERDA DE CARTER"/>
    <x v="6"/>
    <x v="6"/>
    <d v="2018-08-16T00:00:00"/>
    <n v="80"/>
    <n v="95"/>
    <n v="-15"/>
    <n v="0.8125"/>
    <x v="0"/>
    <x v="2"/>
    <x v="10"/>
    <x v="0"/>
  </r>
  <r>
    <n v="348358"/>
    <s v="TANQUE DE COMBUSTIBLE"/>
    <x v="4"/>
    <x v="4"/>
    <d v="2018-11-14T00:00:00"/>
    <n v="172"/>
    <n v="170"/>
    <n v="2"/>
    <n v="0.98837209302325579"/>
    <x v="2"/>
    <x v="3"/>
    <x v="9"/>
    <x v="0"/>
  </r>
  <r>
    <n v="347889"/>
    <s v="CLAXON"/>
    <x v="0"/>
    <x v="0"/>
    <d v="2018-10-24T00:00:00"/>
    <n v="86"/>
    <n v="86"/>
    <n v="0"/>
    <n v="1"/>
    <x v="1"/>
    <x v="1"/>
    <x v="8"/>
    <x v="0"/>
  </r>
  <r>
    <n v="347885"/>
    <s v="PROTECTOR DE CORRIENTE"/>
    <x v="1"/>
    <x v="1"/>
    <d v="2018-01-27T00:00:00"/>
    <n v="145"/>
    <n v="145"/>
    <n v="0"/>
    <n v="1"/>
    <x v="1"/>
    <x v="1"/>
    <x v="3"/>
    <x v="0"/>
  </r>
  <r>
    <n v="365172"/>
    <s v="BATERIA YUASA"/>
    <x v="6"/>
    <x v="6"/>
    <d v="2018-10-15T00:00:00"/>
    <n v="110"/>
    <n v="110"/>
    <n v="0"/>
    <n v="1"/>
    <x v="1"/>
    <x v="11"/>
    <x v="8"/>
    <x v="0"/>
  </r>
  <r>
    <n v="347587"/>
    <s v="CUBIERTA TRASERA IZQUIERDA DE"/>
    <x v="3"/>
    <x v="3"/>
    <d v="2018-05-09T00:00:00"/>
    <n v="69"/>
    <n v="79"/>
    <n v="-10"/>
    <n v="0.85507246376811596"/>
    <x v="0"/>
    <x v="10"/>
    <x v="2"/>
    <x v="0"/>
  </r>
  <r>
    <n v="348159"/>
    <s v="BASE CUBIERTA DELANTERA"/>
    <x v="7"/>
    <x v="7"/>
    <d v="2018-06-10T00:00:00"/>
    <n v="40"/>
    <n v="45"/>
    <n v="-5"/>
    <n v="0.875"/>
    <x v="0"/>
    <x v="10"/>
    <x v="4"/>
    <x v="0"/>
  </r>
  <r>
    <n v="348534"/>
    <s v="PIN DE PISTON"/>
    <x v="2"/>
    <x v="2"/>
    <d v="2018-04-26T00:00:00"/>
    <n v="22"/>
    <n v="25"/>
    <n v="-3"/>
    <n v="0.86363636363636365"/>
    <x v="0"/>
    <x v="2"/>
    <x v="6"/>
    <x v="0"/>
  </r>
  <r>
    <n v="347945"/>
    <s v="MICA DIRECCIONAL IZQUIERDA"/>
    <x v="7"/>
    <x v="7"/>
    <d v="2018-07-05T00:00:00"/>
    <n v="14"/>
    <n v="13"/>
    <n v="1"/>
    <n v="0.9285714285714286"/>
    <x v="2"/>
    <x v="6"/>
    <x v="1"/>
    <x v="0"/>
  </r>
  <r>
    <n v="348603"/>
    <s v="PLATO EXTERNO EMBRAGUE DE ARRA"/>
    <x v="9"/>
    <x v="9"/>
    <d v="2018-03-28T00:00:00"/>
    <n v="135"/>
    <n v="135"/>
    <n v="0"/>
    <n v="1"/>
    <x v="1"/>
    <x v="10"/>
    <x v="5"/>
    <x v="0"/>
  </r>
  <r>
    <n v="348539"/>
    <s v="EMPAQUETADURA CENTRAL CARTER"/>
    <x v="3"/>
    <x v="3"/>
    <d v="2018-04-28T00:00:00"/>
    <n v="161"/>
    <n v="148"/>
    <n v="13"/>
    <n v="0.91925465838509313"/>
    <x v="2"/>
    <x v="10"/>
    <x v="6"/>
    <x v="0"/>
  </r>
  <r>
    <n v="365175"/>
    <s v="BATERIA YUASA"/>
    <x v="8"/>
    <x v="8"/>
    <d v="2019-04-23T00:00:00"/>
    <n v="124"/>
    <n v="133"/>
    <n v="-9"/>
    <n v="0.92741935483870963"/>
    <x v="0"/>
    <x v="11"/>
    <x v="6"/>
    <x v="1"/>
  </r>
  <r>
    <n v="348264"/>
    <s v="BASE DE POSAPIES IZQUIERDO"/>
    <x v="0"/>
    <x v="0"/>
    <d v="2018-12-15T00:00:00"/>
    <n v="180"/>
    <n v="194"/>
    <n v="-14"/>
    <n v="0.92222222222222228"/>
    <x v="0"/>
    <x v="4"/>
    <x v="7"/>
    <x v="0"/>
  </r>
  <r>
    <n v="364434"/>
    <s v="CUBIERTA TRASERA AZUL"/>
    <x v="7"/>
    <x v="7"/>
    <d v="2019-04-03T00:00:00"/>
    <n v="116"/>
    <n v="131"/>
    <n v="-15"/>
    <n v="0.87068965517241381"/>
    <x v="0"/>
    <x v="3"/>
    <x v="6"/>
    <x v="1"/>
  </r>
  <r>
    <n v="367776"/>
    <s v="GOMA POSAPIES"/>
    <x v="8"/>
    <x v="8"/>
    <d v="2019-01-11T00:00:00"/>
    <n v="103"/>
    <n v="103"/>
    <n v="0"/>
    <n v="1"/>
    <x v="1"/>
    <x v="5"/>
    <x v="3"/>
    <x v="1"/>
  </r>
  <r>
    <n v="347763"/>
    <s v="ENGRANAJE SECUNDARIO DE TERCER"/>
    <x v="3"/>
    <x v="3"/>
    <d v="2018-10-29T00:00:00"/>
    <n v="170"/>
    <n v="178"/>
    <n v="-8"/>
    <n v="0.95294117647058818"/>
    <x v="0"/>
    <x v="2"/>
    <x v="8"/>
    <x v="0"/>
  </r>
  <r>
    <n v="348899"/>
    <s v="CUBIERTA IZQ AMARILLO"/>
    <x v="9"/>
    <x v="9"/>
    <d v="2019-02-16T00:00:00"/>
    <n v="53"/>
    <n v="53"/>
    <n v="0"/>
    <n v="1"/>
    <x v="1"/>
    <x v="3"/>
    <x v="0"/>
    <x v="1"/>
  </r>
  <r>
    <n v="348025"/>
    <s v="RAYO INTERNO RUEDA"/>
    <x v="7"/>
    <x v="7"/>
    <d v="2018-12-07T00:00:00"/>
    <n v="30"/>
    <n v="30"/>
    <n v="0"/>
    <n v="1"/>
    <x v="1"/>
    <x v="8"/>
    <x v="7"/>
    <x v="0"/>
  </r>
  <r>
    <n v="362724"/>
    <s v="CUBIERTA DE COLA DER AZUL"/>
    <x v="0"/>
    <x v="0"/>
    <d v="2018-01-16T00:00:00"/>
    <n v="81"/>
    <n v="93"/>
    <n v="-12"/>
    <n v="0.85185185185185186"/>
    <x v="0"/>
    <x v="3"/>
    <x v="3"/>
    <x v="0"/>
  </r>
  <r>
    <n v="364435"/>
    <s v="CUBIERTA TRASERA ROJO"/>
    <x v="6"/>
    <x v="6"/>
    <d v="2018-05-18T00:00:00"/>
    <n v="93"/>
    <n v="93"/>
    <n v="0"/>
    <n v="1"/>
    <x v="1"/>
    <x v="3"/>
    <x v="2"/>
    <x v="0"/>
  </r>
  <r>
    <n v="365175"/>
    <s v="BATERIA YUASA"/>
    <x v="6"/>
    <x v="6"/>
    <d v="2019-02-03T00:00:00"/>
    <n v="160"/>
    <n v="160"/>
    <n v="0"/>
    <n v="1"/>
    <x v="1"/>
    <x v="11"/>
    <x v="0"/>
    <x v="1"/>
  </r>
  <r>
    <n v="348497"/>
    <s v="PIN DE MARTILLO DE ESCAPE"/>
    <x v="5"/>
    <x v="5"/>
    <d v="2018-06-13T00:00:00"/>
    <n v="122"/>
    <n v="122"/>
    <n v="0"/>
    <n v="1"/>
    <x v="1"/>
    <x v="2"/>
    <x v="4"/>
    <x v="0"/>
  </r>
  <r>
    <n v="348773"/>
    <s v="CUBIERTA DER NEGRO"/>
    <x v="5"/>
    <x v="5"/>
    <d v="2018-08-28T00:00:00"/>
    <n v="83"/>
    <n v="83"/>
    <n v="0"/>
    <n v="1"/>
    <x v="1"/>
    <x v="3"/>
    <x v="10"/>
    <x v="0"/>
  </r>
  <r>
    <n v="348354"/>
    <s v="PARILLA DE CARGA COMBINADA"/>
    <x v="9"/>
    <x v="9"/>
    <d v="2018-03-18T00:00:00"/>
    <n v="140"/>
    <n v="163"/>
    <n v="-23"/>
    <n v="0.83571428571428574"/>
    <x v="0"/>
    <x v="3"/>
    <x v="5"/>
    <x v="0"/>
  </r>
  <r>
    <n v="348568"/>
    <s v="TAMBOR DE EMBRAGUE"/>
    <x v="6"/>
    <x v="6"/>
    <d v="2019-02-18T00:00:00"/>
    <n v="72"/>
    <n v="74"/>
    <n v="-2"/>
    <n v="0.97222222222222221"/>
    <x v="0"/>
    <x v="12"/>
    <x v="0"/>
    <x v="1"/>
  </r>
  <r>
    <n v="367756"/>
    <s v="AMORTIGUADOR DELANTERO IZQUIERDO"/>
    <x v="5"/>
    <x v="5"/>
    <d v="2018-07-23T00:00:00"/>
    <n v="176"/>
    <n v="202"/>
    <n v="-26"/>
    <n v="0.85227272727272729"/>
    <x v="0"/>
    <x v="7"/>
    <x v="1"/>
    <x v="0"/>
  </r>
  <r>
    <n v="348399"/>
    <s v="CUBIERTA CILINDRO MAESTRO"/>
    <x v="8"/>
    <x v="8"/>
    <d v="2018-06-23T00:00:00"/>
    <n v="89"/>
    <n v="98"/>
    <n v="-9"/>
    <n v="0.898876404494382"/>
    <x v="0"/>
    <x v="3"/>
    <x v="4"/>
    <x v="0"/>
  </r>
  <r>
    <n v="347626"/>
    <s v="EMPAQUETADURA CABEZA CILINDRO"/>
    <x v="5"/>
    <x v="5"/>
    <d v="2018-04-17T00:00:00"/>
    <n v="128"/>
    <n v="115"/>
    <n v="13"/>
    <n v="0.8984375"/>
    <x v="2"/>
    <x v="2"/>
    <x v="6"/>
    <x v="0"/>
  </r>
  <r>
    <n v="362736"/>
    <s v="RAYO EXTERNO RUEDA DEL"/>
    <x v="0"/>
    <x v="0"/>
    <d v="2018-11-08T00:00:00"/>
    <n v="118"/>
    <n v="110"/>
    <n v="8"/>
    <n v="0.93220338983050843"/>
    <x v="2"/>
    <x v="8"/>
    <x v="9"/>
    <x v="0"/>
  </r>
  <r>
    <n v="347977"/>
    <s v="CONJ. DE INTERRUPTOR Y MANIJA"/>
    <x v="2"/>
    <x v="2"/>
    <d v="2019-05-27T00:00:00"/>
    <n v="164"/>
    <n v="164"/>
    <n v="0"/>
    <n v="1"/>
    <x v="1"/>
    <x v="9"/>
    <x v="2"/>
    <x v="1"/>
  </r>
  <r>
    <n v="348611"/>
    <s v="CONTRA PESO"/>
    <x v="3"/>
    <x v="3"/>
    <d v="2019-03-03T00:00:00"/>
    <n v="161"/>
    <n v="183"/>
    <n v="-22"/>
    <n v="0.86335403726708071"/>
    <x v="0"/>
    <x v="1"/>
    <x v="5"/>
    <x v="1"/>
  </r>
  <r>
    <n v="348816"/>
    <s v="CUBIERTA DER AZUL"/>
    <x v="3"/>
    <x v="3"/>
    <d v="2019-03-16T00:00:00"/>
    <n v="4"/>
    <n v="4"/>
    <n v="0"/>
    <n v="1"/>
    <x v="1"/>
    <x v="3"/>
    <x v="5"/>
    <x v="1"/>
  </r>
  <r>
    <n v="367826"/>
    <s v="CUBIERTA IZQUIERDA ROJA"/>
    <x v="1"/>
    <x v="1"/>
    <d v="2018-05-01T00:00:00"/>
    <n v="101"/>
    <n v="110"/>
    <n v="-9"/>
    <n v="0.91089108910891092"/>
    <x v="0"/>
    <x v="3"/>
    <x v="2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57">
  <r>
    <d v="2018-04-23T00:00:00"/>
    <n v="347910"/>
    <s v="CARCASA DE FARO"/>
    <x v="0"/>
    <x v="0"/>
    <n v="22"/>
    <x v="0"/>
    <d v="1899-12-30T15:20:00"/>
    <d v="1899-12-30T17:20:00"/>
    <n v="120"/>
    <x v="0"/>
    <x v="0"/>
    <x v="0"/>
  </r>
  <r>
    <d v="2018-06-07T00:00:00"/>
    <n v="348008"/>
    <s v="ALTERNADOR"/>
    <x v="1"/>
    <x v="1"/>
    <n v="24"/>
    <x v="0"/>
    <d v="1899-12-30T15:18:00"/>
    <d v="1899-12-30T17:47:00"/>
    <n v="149"/>
    <x v="1"/>
    <x v="1"/>
    <x v="0"/>
  </r>
  <r>
    <d v="2019-01-19T00:00:00"/>
    <n v="347995"/>
    <s v="BOTON INTERRUPTOR DE ARRANQUE"/>
    <x v="2"/>
    <x v="2"/>
    <n v="33"/>
    <x v="0"/>
    <d v="1899-12-30T16:23:00"/>
    <d v="1899-12-30T18:41:00"/>
    <n v="138"/>
    <x v="2"/>
    <x v="2"/>
    <x v="1"/>
  </r>
  <r>
    <d v="2019-04-29T00:00:00"/>
    <n v="362722"/>
    <s v="CUBIERTA DE COLA IZQ AZUL"/>
    <x v="3"/>
    <x v="3"/>
    <n v="91"/>
    <x v="1"/>
    <d v="1899-12-30T09:07:00"/>
    <d v="1899-12-30T09:28:00"/>
    <n v="21"/>
    <x v="3"/>
    <x v="0"/>
    <x v="1"/>
  </r>
  <r>
    <d v="2018-10-01T00:00:00"/>
    <n v="348252"/>
    <s v="PARADOR CENTRAL"/>
    <x v="4"/>
    <x v="4"/>
    <n v="48"/>
    <x v="0"/>
    <d v="1899-12-30T11:13:00"/>
    <d v="1899-12-30T11:58:00"/>
    <n v="45"/>
    <x v="4"/>
    <x v="3"/>
    <x v="0"/>
  </r>
  <r>
    <d v="2018-06-25T00:00:00"/>
    <n v="347906"/>
    <s v="CRISTAL DEL FARO"/>
    <x v="5"/>
    <x v="5"/>
    <n v="78"/>
    <x v="0"/>
    <d v="1899-12-30T15:24:00"/>
    <d v="1899-12-30T15:46:00"/>
    <n v="22"/>
    <x v="0"/>
    <x v="1"/>
    <x v="0"/>
  </r>
  <r>
    <d v="2018-04-17T00:00:00"/>
    <n v="348306"/>
    <s v="RESORTE DE CHICOTE DE FRENO"/>
    <x v="6"/>
    <x v="6"/>
    <n v="62"/>
    <x v="0"/>
    <d v="1899-12-30T17:38:00"/>
    <d v="1899-12-30T18:51:00"/>
    <n v="73"/>
    <x v="2"/>
    <x v="0"/>
    <x v="0"/>
  </r>
  <r>
    <d v="2019-03-13T00:00:00"/>
    <n v="348349"/>
    <s v="ASIENTO DOBLE PLATA NEGRO"/>
    <x v="7"/>
    <x v="7"/>
    <n v="92"/>
    <x v="0"/>
    <d v="1899-12-30T13:41:00"/>
    <d v="1899-12-30T15:33:00"/>
    <n v="112"/>
    <x v="5"/>
    <x v="4"/>
    <x v="1"/>
  </r>
  <r>
    <d v="2018-06-10T00:00:00"/>
    <n v="348422"/>
    <s v="TAPETE DE GOMA POSAPIES"/>
    <x v="3"/>
    <x v="8"/>
    <n v="50"/>
    <x v="0"/>
    <d v="1899-12-30T11:36:00"/>
    <d v="1899-12-30T12:19:00"/>
    <n v="43"/>
    <x v="6"/>
    <x v="1"/>
    <x v="0"/>
  </r>
  <r>
    <d v="2019-05-20T00:00:00"/>
    <n v="362737"/>
    <s v="RAYO INTERNO RUEDA DEL"/>
    <x v="0"/>
    <x v="8"/>
    <n v="33"/>
    <x v="0"/>
    <d v="1899-12-30T17:08:00"/>
    <d v="1899-12-30T18:05:00"/>
    <n v="57"/>
    <x v="7"/>
    <x v="5"/>
    <x v="1"/>
  </r>
  <r>
    <d v="2018-04-08T00:00:00"/>
    <n v="348593"/>
    <s v="RESORTE DE FRICCION DEL ARRANQ"/>
    <x v="4"/>
    <x v="1"/>
    <n v="99"/>
    <x v="0"/>
    <d v="1899-12-30T08:46:00"/>
    <d v="1899-12-30T10:53:00"/>
    <n v="127"/>
    <x v="5"/>
    <x v="0"/>
    <x v="0"/>
  </r>
  <r>
    <d v="2018-04-11T00:00:00"/>
    <n v="348544"/>
    <s v="TORNILLO TAPON DE DRENADO"/>
    <x v="8"/>
    <x v="8"/>
    <n v="55"/>
    <x v="0"/>
    <d v="1899-12-30T10:08:00"/>
    <d v="1899-12-30T11:44:00"/>
    <n v="96"/>
    <x v="5"/>
    <x v="0"/>
    <x v="0"/>
  </r>
  <r>
    <d v="2018-02-21T00:00:00"/>
    <n v="362720"/>
    <s v="PLACA DE VENTILACION IZQUIERDA"/>
    <x v="4"/>
    <x v="9"/>
    <n v="12"/>
    <x v="0"/>
    <d v="1899-12-30T11:48:00"/>
    <d v="1899-12-30T13:07:00"/>
    <n v="79"/>
    <x v="3"/>
    <x v="6"/>
    <x v="0"/>
  </r>
  <r>
    <d v="2018-05-13T00:00:00"/>
    <n v="348040"/>
    <s v="LLANTA DELANTERA 2.75/R18"/>
    <x v="9"/>
    <x v="1"/>
    <n v="67"/>
    <x v="0"/>
    <d v="1899-12-30T10:22:00"/>
    <d v="1899-12-30T12:45:00"/>
    <n v="143"/>
    <x v="6"/>
    <x v="5"/>
    <x v="0"/>
  </r>
  <r>
    <d v="2018-07-02T00:00:00"/>
    <n v="348388"/>
    <s v="TAPABARRO TRASERO"/>
    <x v="6"/>
    <x v="3"/>
    <n v="21"/>
    <x v="1"/>
    <d v="1899-12-30T11:18:00"/>
    <d v="1899-12-30T12:33:00"/>
    <n v="75"/>
    <x v="3"/>
    <x v="7"/>
    <x v="0"/>
  </r>
  <r>
    <d v="2018-11-30T00:00:00"/>
    <n v="348468"/>
    <s v="RODAJE BOLA RADIAL,6301"/>
    <x v="2"/>
    <x v="6"/>
    <n v="83"/>
    <x v="0"/>
    <d v="1899-12-30T15:42:00"/>
    <d v="1899-12-30T18:06:00"/>
    <n v="144"/>
    <x v="7"/>
    <x v="8"/>
    <x v="0"/>
  </r>
  <r>
    <d v="2018-12-24T00:00:00"/>
    <n v="366809"/>
    <s v="DIRECCIONAL TRAS IZQ"/>
    <x v="4"/>
    <x v="10"/>
    <n v="55"/>
    <x v="0"/>
    <d v="1899-12-30T17:40:00"/>
    <d v="1899-12-30T18:17:00"/>
    <n v="37"/>
    <x v="0"/>
    <x v="9"/>
    <x v="0"/>
  </r>
  <r>
    <d v="2019-03-25T00:00:00"/>
    <n v="348047"/>
    <s v="CAMARA DE AIRE RUEDA DEL R17"/>
    <x v="3"/>
    <x v="7"/>
    <n v="35"/>
    <x v="0"/>
    <d v="1899-12-30T17:27:00"/>
    <d v="1899-12-30T19:06:00"/>
    <n v="99"/>
    <x v="6"/>
    <x v="4"/>
    <x v="1"/>
  </r>
  <r>
    <d v="2018-04-30T00:00:00"/>
    <n v="362588"/>
    <s v="CONJ POSAPIES FT 08"/>
    <x v="9"/>
    <x v="7"/>
    <n v="31"/>
    <x v="0"/>
    <d v="1899-12-30T12:28:00"/>
    <d v="1899-12-30T13:37:00"/>
    <n v="69"/>
    <x v="4"/>
    <x v="0"/>
    <x v="0"/>
  </r>
  <r>
    <d v="2018-03-28T00:00:00"/>
    <n v="348373"/>
    <s v="TAPA TANQUE DE GASOLINA"/>
    <x v="7"/>
    <x v="4"/>
    <n v="71"/>
    <x v="1"/>
    <d v="1899-12-30T17:34:00"/>
    <d v="1899-12-30T17:51:00"/>
    <n v="17"/>
    <x v="3"/>
    <x v="4"/>
    <x v="0"/>
  </r>
  <r>
    <d v="2019-04-12T00:00:00"/>
    <n v="348000"/>
    <s v="INTERRUPTOR DE FRENO TRASERO"/>
    <x v="7"/>
    <x v="11"/>
    <n v="63"/>
    <x v="0"/>
    <d v="1899-12-30T16:36:00"/>
    <d v="1899-12-30T18:18:00"/>
    <n v="102"/>
    <x v="8"/>
    <x v="0"/>
    <x v="1"/>
  </r>
  <r>
    <d v="2018-10-02T00:00:00"/>
    <n v="348164"/>
    <s v="CHASIS"/>
    <x v="0"/>
    <x v="11"/>
    <n v="72"/>
    <x v="1"/>
    <d v="1899-12-30T15:11:00"/>
    <d v="1899-12-30T16:19:00"/>
    <n v="68"/>
    <x v="5"/>
    <x v="3"/>
    <x v="0"/>
  </r>
  <r>
    <d v="2018-03-01T00:00:00"/>
    <n v="348135"/>
    <s v="PALANCA DERECHA DE FRENO"/>
    <x v="8"/>
    <x v="10"/>
    <n v="92"/>
    <x v="1"/>
    <d v="1899-12-30T12:46:00"/>
    <d v="1899-12-30T13:02:00"/>
    <n v="16"/>
    <x v="2"/>
    <x v="4"/>
    <x v="0"/>
  </r>
  <r>
    <d v="2019-02-23T00:00:00"/>
    <n v="347941"/>
    <s v="DIRECCIONAL DELANTERA"/>
    <x v="2"/>
    <x v="12"/>
    <n v="76"/>
    <x v="0"/>
    <d v="1899-12-30T13:14:00"/>
    <d v="1899-12-30T14:04:00"/>
    <n v="50"/>
    <x v="0"/>
    <x v="6"/>
    <x v="1"/>
  </r>
  <r>
    <d v="2018-09-01T00:00:00"/>
    <n v="348130"/>
    <s v="DISCO DE FRENO"/>
    <x v="5"/>
    <x v="3"/>
    <n v="84"/>
    <x v="1"/>
    <d v="1899-12-30T11:12:00"/>
    <d v="1899-12-30T12:48:00"/>
    <n v="96"/>
    <x v="8"/>
    <x v="10"/>
    <x v="0"/>
  </r>
  <r>
    <d v="2018-04-09T00:00:00"/>
    <n v="347879"/>
    <s v="ARNES DE CABLES"/>
    <x v="8"/>
    <x v="9"/>
    <n v="38"/>
    <x v="0"/>
    <d v="1899-12-30T13:24:00"/>
    <d v="1899-12-30T14:55:00"/>
    <n v="91"/>
    <x v="1"/>
    <x v="0"/>
    <x v="0"/>
  </r>
  <r>
    <d v="2018-04-20T00:00:00"/>
    <n v="347590"/>
    <s v="CUBIERTA DERECHA DE CARTER"/>
    <x v="7"/>
    <x v="4"/>
    <n v="80"/>
    <x v="0"/>
    <d v="1899-12-30T14:38:00"/>
    <d v="1899-12-30T16:11:00"/>
    <n v="93"/>
    <x v="9"/>
    <x v="0"/>
    <x v="0"/>
  </r>
  <r>
    <d v="2018-07-29T00:00:00"/>
    <n v="348554"/>
    <s v="RETEN DE ACEITE 27*42*7"/>
    <x v="3"/>
    <x v="13"/>
    <n v="39"/>
    <x v="0"/>
    <d v="1899-12-30T08:47:00"/>
    <d v="1899-12-30T10:58:00"/>
    <n v="131"/>
    <x v="6"/>
    <x v="7"/>
    <x v="0"/>
  </r>
  <r>
    <d v="2018-05-20T00:00:00"/>
    <n v="348640"/>
    <s v="COMPONENTE DE CARTER IZQUIERDO"/>
    <x v="5"/>
    <x v="12"/>
    <n v="90"/>
    <x v="0"/>
    <d v="1899-12-30T14:36:00"/>
    <d v="1899-12-30T15:31:00"/>
    <n v="55"/>
    <x v="5"/>
    <x v="5"/>
    <x v="0"/>
  </r>
  <r>
    <d v="2018-08-23T00:00:00"/>
    <n v="347920"/>
    <s v="FOCO DE FARO 12V/21W/5W"/>
    <x v="4"/>
    <x v="8"/>
    <n v="49"/>
    <x v="1"/>
    <d v="1899-12-30T14:23:00"/>
    <d v="1899-12-30T16:53:00"/>
    <n v="150"/>
    <x v="0"/>
    <x v="11"/>
    <x v="0"/>
  </r>
  <r>
    <d v="2018-09-07T00:00:00"/>
    <n v="348613"/>
    <s v="PIEZAS INCRUSTABLES"/>
    <x v="6"/>
    <x v="3"/>
    <n v="35"/>
    <x v="1"/>
    <d v="1899-12-30T15:34:00"/>
    <d v="1899-12-30T16:33:00"/>
    <n v="59"/>
    <x v="1"/>
    <x v="10"/>
    <x v="0"/>
  </r>
  <r>
    <d v="2018-01-02T00:00:00"/>
    <n v="348567"/>
    <s v="RESORTE DE EMBRAGUE"/>
    <x v="8"/>
    <x v="14"/>
    <n v="71"/>
    <x v="1"/>
    <d v="1899-12-30T09:05:00"/>
    <d v="1899-12-30T09:40:00"/>
    <n v="35"/>
    <x v="8"/>
    <x v="2"/>
    <x v="0"/>
  </r>
  <r>
    <d v="2018-09-05T00:00:00"/>
    <n v="347952"/>
    <s v="CONJUNTO VELOCIMETRO"/>
    <x v="2"/>
    <x v="9"/>
    <n v="17"/>
    <x v="1"/>
    <d v="1899-12-30T09:30:00"/>
    <d v="1899-12-30T11:00:00"/>
    <n v="90"/>
    <x v="1"/>
    <x v="10"/>
    <x v="0"/>
  </r>
  <r>
    <d v="2018-02-04T00:00:00"/>
    <n v="362803"/>
    <s v="CUBIERTA DERECHA AMARILLA"/>
    <x v="9"/>
    <x v="10"/>
    <n v="29"/>
    <x v="0"/>
    <d v="1899-12-30T15:05:00"/>
    <d v="1899-12-30T16:03:00"/>
    <n v="58"/>
    <x v="3"/>
    <x v="6"/>
    <x v="0"/>
  </r>
  <r>
    <d v="2018-05-30T00:00:00"/>
    <n v="348433"/>
    <s v="CUBIERTA DE NUMERO DE SERIE"/>
    <x v="4"/>
    <x v="9"/>
    <n v="55"/>
    <x v="0"/>
    <d v="1899-12-30T13:42:00"/>
    <d v="1899-12-30T14:10:00"/>
    <n v="28"/>
    <x v="3"/>
    <x v="5"/>
    <x v="0"/>
  </r>
  <r>
    <d v="2018-12-23T00:00:00"/>
    <n v="362650"/>
    <s v="ESCAPE AZUL"/>
    <x v="3"/>
    <x v="2"/>
    <n v="76"/>
    <x v="0"/>
    <d v="1899-12-30T16:16:00"/>
    <d v="1899-12-30T17:54:00"/>
    <n v="98"/>
    <x v="4"/>
    <x v="9"/>
    <x v="0"/>
  </r>
  <r>
    <d v="2019-03-10T00:00:00"/>
    <n v="348497"/>
    <s v="PIN DE MARTILLO DE ESCAPE"/>
    <x v="0"/>
    <x v="15"/>
    <n v="53"/>
    <x v="0"/>
    <d v="1899-12-30T12:27:00"/>
    <d v="1899-12-30T13:12:00"/>
    <n v="45"/>
    <x v="9"/>
    <x v="4"/>
    <x v="1"/>
  </r>
  <r>
    <d v="2018-08-09T00:00:00"/>
    <n v="347809"/>
    <s v="RESORTE DE RETORNO DE ARRANQUE"/>
    <x v="4"/>
    <x v="9"/>
    <n v="44"/>
    <x v="0"/>
    <d v="1899-12-30T12:22:00"/>
    <d v="1899-12-30T14:01:00"/>
    <n v="99"/>
    <x v="9"/>
    <x v="11"/>
    <x v="0"/>
  </r>
  <r>
    <d v="2019-05-23T00:00:00"/>
    <n v="348480"/>
    <s v="COMPONENTE INTERNO TAPABARRO"/>
    <x v="9"/>
    <x v="2"/>
    <n v="89"/>
    <x v="0"/>
    <d v="1899-12-30T17:48:00"/>
    <d v="1899-12-30T18:37:00"/>
    <n v="49"/>
    <x v="3"/>
    <x v="5"/>
    <x v="1"/>
  </r>
  <r>
    <d v="2019-03-10T00:00:00"/>
    <n v="348680"/>
    <s v="O-RING,27.4*2.4"/>
    <x v="4"/>
    <x v="1"/>
    <n v="62"/>
    <x v="0"/>
    <d v="1899-12-30T17:37:00"/>
    <d v="1899-12-30T19:49:00"/>
    <n v="132"/>
    <x v="9"/>
    <x v="4"/>
    <x v="1"/>
  </r>
  <r>
    <d v="2018-05-19T00:00:00"/>
    <n v="348885"/>
    <s v="TAPABARRO INTERNO DEL AMARILLO"/>
    <x v="8"/>
    <x v="6"/>
    <n v="73"/>
    <x v="1"/>
    <d v="1899-12-30T09:40:00"/>
    <d v="1899-12-30T10:27:00"/>
    <n v="47"/>
    <x v="3"/>
    <x v="5"/>
    <x v="0"/>
  </r>
  <r>
    <d v="2019-04-22T00:00:00"/>
    <n v="348011"/>
    <s v="MOTOR DE ARRANQUE COMPLETO"/>
    <x v="1"/>
    <x v="1"/>
    <n v="32"/>
    <x v="0"/>
    <d v="1899-12-30T12:21:00"/>
    <d v="1899-12-30T14:19:00"/>
    <n v="118"/>
    <x v="1"/>
    <x v="0"/>
    <x v="1"/>
  </r>
  <r>
    <d v="2018-09-10T00:00:00"/>
    <n v="348592"/>
    <s v="RODAJE BOLA RADIAL,6204"/>
    <x v="1"/>
    <x v="11"/>
    <n v="50"/>
    <x v="0"/>
    <d v="1899-12-30T16:48:00"/>
    <d v="1899-12-30T17:49:00"/>
    <n v="61"/>
    <x v="9"/>
    <x v="10"/>
    <x v="0"/>
  </r>
  <r>
    <d v="2019-01-07T00:00:00"/>
    <n v="348887"/>
    <s v="CUBIERTA LATERAL DER GRIS"/>
    <x v="4"/>
    <x v="1"/>
    <n v="44"/>
    <x v="0"/>
    <d v="1899-12-30T12:20:00"/>
    <d v="1899-12-30T14:26:00"/>
    <n v="126"/>
    <x v="3"/>
    <x v="2"/>
    <x v="1"/>
  </r>
  <r>
    <d v="2018-11-08T00:00:00"/>
    <n v="347920"/>
    <s v="FOCO DE FARO 12V/21W/5W"/>
    <x v="5"/>
    <x v="4"/>
    <n v="47"/>
    <x v="0"/>
    <d v="1899-12-30T14:09:00"/>
    <d v="1899-12-30T14:26:00"/>
    <n v="17"/>
    <x v="0"/>
    <x v="8"/>
    <x v="0"/>
  </r>
  <r>
    <d v="2018-09-23T00:00:00"/>
    <n v="369672"/>
    <s v="CUBIERTAS DE TANQUE IZQU AZUL"/>
    <x v="0"/>
    <x v="9"/>
    <n v="10"/>
    <x v="0"/>
    <d v="1899-12-30T13:12:00"/>
    <d v="1899-12-30T13:42:00"/>
    <n v="30"/>
    <x v="3"/>
    <x v="10"/>
    <x v="0"/>
  </r>
  <r>
    <d v="2018-04-22T00:00:00"/>
    <n v="347894"/>
    <s v="CONJUNTO DE FARO DELANTERO"/>
    <x v="9"/>
    <x v="7"/>
    <n v="77"/>
    <x v="1"/>
    <d v="1899-12-30T16:21:00"/>
    <d v="1899-12-30T18:13:00"/>
    <n v="112"/>
    <x v="0"/>
    <x v="0"/>
    <x v="0"/>
  </r>
  <r>
    <d v="2018-05-27T00:00:00"/>
    <n v="348875"/>
    <s v="CUBIERTA TRASERA IZQ AZUL"/>
    <x v="0"/>
    <x v="0"/>
    <n v="90"/>
    <x v="0"/>
    <d v="1899-12-30T15:20:00"/>
    <d v="1899-12-30T17:20:00"/>
    <n v="120"/>
    <x v="3"/>
    <x v="5"/>
    <x v="0"/>
  </r>
  <r>
    <d v="2018-06-06T00:00:00"/>
    <n v="367862"/>
    <s v="RETROVISOR DERECHO AMARILLO"/>
    <x v="1"/>
    <x v="1"/>
    <n v="37"/>
    <x v="0"/>
    <d v="1899-12-30T15:18:00"/>
    <d v="1899-12-30T17:47:00"/>
    <n v="149"/>
    <x v="3"/>
    <x v="1"/>
    <x v="0"/>
  </r>
  <r>
    <d v="2018-06-29T00:00:00"/>
    <n v="347769"/>
    <s v="ENGRANE DE TRACCION"/>
    <x v="4"/>
    <x v="2"/>
    <n v="83"/>
    <x v="1"/>
    <d v="1899-12-30T16:23:00"/>
    <d v="1899-12-30T18:41:00"/>
    <n v="138"/>
    <x v="9"/>
    <x v="1"/>
    <x v="0"/>
  </r>
  <r>
    <d v="2018-09-17T00:00:00"/>
    <n v="347641"/>
    <s v="BIELA"/>
    <x v="8"/>
    <x v="3"/>
    <n v="83"/>
    <x v="0"/>
    <d v="1899-12-30T09:07:00"/>
    <d v="1899-12-30T09:28:00"/>
    <n v="21"/>
    <x v="9"/>
    <x v="10"/>
    <x v="0"/>
  </r>
  <r>
    <d v="2018-07-30T00:00:00"/>
    <n v="347629"/>
    <s v="PISTON"/>
    <x v="5"/>
    <x v="4"/>
    <n v="65"/>
    <x v="1"/>
    <d v="1899-12-30T11:13:00"/>
    <d v="1899-12-30T11:58:00"/>
    <n v="45"/>
    <x v="9"/>
    <x v="7"/>
    <x v="0"/>
  </r>
  <r>
    <d v="2019-04-01T00:00:00"/>
    <n v="365174"/>
    <s v="BATERIA YUASA"/>
    <x v="2"/>
    <x v="5"/>
    <n v="69"/>
    <x v="0"/>
    <d v="1899-12-30T15:24:00"/>
    <d v="1899-12-30T15:46:00"/>
    <n v="22"/>
    <x v="10"/>
    <x v="0"/>
    <x v="1"/>
  </r>
  <r>
    <d v="2018-07-20T00:00:00"/>
    <n v="348601"/>
    <s v="EJE DE REDUCCION DE MARCHA"/>
    <x v="7"/>
    <x v="6"/>
    <n v="25"/>
    <x v="0"/>
    <d v="1899-12-30T17:38:00"/>
    <d v="1899-12-30T18:51:00"/>
    <n v="73"/>
    <x v="5"/>
    <x v="7"/>
    <x v="0"/>
  </r>
  <r>
    <d v="2019-03-28T00:00:00"/>
    <n v="348073"/>
    <s v="GUARDA DE GOMA RUEDA TRAS"/>
    <x v="3"/>
    <x v="7"/>
    <n v="99"/>
    <x v="0"/>
    <d v="1899-12-30T13:41:00"/>
    <d v="1899-12-30T15:33:00"/>
    <n v="112"/>
    <x v="7"/>
    <x v="4"/>
    <x v="1"/>
  </r>
  <r>
    <d v="2019-04-23T00:00:00"/>
    <n v="369628"/>
    <s v="DIRECCIONAL IZQ DELANTERA"/>
    <x v="9"/>
    <x v="8"/>
    <n v="76"/>
    <x v="0"/>
    <d v="1899-12-30T11:36:00"/>
    <d v="1899-12-30T12:19:00"/>
    <n v="43"/>
    <x v="0"/>
    <x v="0"/>
    <x v="1"/>
  </r>
  <r>
    <d v="2018-07-26T00:00:00"/>
    <n v="348643"/>
    <s v="CUBIERTA IZQUIERDA DE CARTER"/>
    <x v="7"/>
    <x v="8"/>
    <n v="70"/>
    <x v="0"/>
    <d v="1899-12-30T17:08:00"/>
    <d v="1899-12-30T18:05:00"/>
    <n v="57"/>
    <x v="9"/>
    <x v="7"/>
    <x v="0"/>
  </r>
  <r>
    <d v="2019-05-03T00:00:00"/>
    <n v="348224"/>
    <s v="RESTRICCION DE MOVIMIENTO DE H"/>
    <x v="9"/>
    <x v="1"/>
    <n v="98"/>
    <x v="0"/>
    <d v="1899-12-30T08:46:00"/>
    <d v="1899-12-30T10:53:00"/>
    <n v="127"/>
    <x v="6"/>
    <x v="5"/>
    <x v="1"/>
  </r>
  <r>
    <d v="2018-07-23T00:00:00"/>
    <n v="347827"/>
    <s v="CARCASA DEL FILTRO DE AIRE"/>
    <x v="1"/>
    <x v="8"/>
    <n v="71"/>
    <x v="0"/>
    <d v="1899-12-30T10:08:00"/>
    <d v="1899-12-30T11:44:00"/>
    <n v="96"/>
    <x v="11"/>
    <x v="7"/>
    <x v="0"/>
  </r>
  <r>
    <d v="2018-12-11T00:00:00"/>
    <n v="347887"/>
    <s v="RELE DE DIRECCIONALES"/>
    <x v="8"/>
    <x v="9"/>
    <n v="31"/>
    <x v="1"/>
    <d v="1899-12-30T11:48:00"/>
    <d v="1899-12-30T13:07:00"/>
    <n v="79"/>
    <x v="1"/>
    <x v="9"/>
    <x v="0"/>
  </r>
  <r>
    <d v="2018-03-16T00:00:00"/>
    <n v="347752"/>
    <s v="EJE SECUNDARIO DE TRANSMISION"/>
    <x v="1"/>
    <x v="1"/>
    <n v="63"/>
    <x v="0"/>
    <d v="1899-12-30T10:22:00"/>
    <d v="1899-12-30T12:45:00"/>
    <n v="143"/>
    <x v="9"/>
    <x v="4"/>
    <x v="0"/>
  </r>
  <r>
    <d v="2019-01-24T00:00:00"/>
    <n v="364241"/>
    <s v="RETROVISOR IZQUIERDO VINO"/>
    <x v="1"/>
    <x v="3"/>
    <n v="54"/>
    <x v="0"/>
    <d v="1899-12-30T11:18:00"/>
    <d v="1899-12-30T12:33:00"/>
    <n v="75"/>
    <x v="3"/>
    <x v="2"/>
    <x v="1"/>
  </r>
  <r>
    <d v="2018-05-07T00:00:00"/>
    <n v="348842"/>
    <s v="RIN DELANTERO/AZUL/."/>
    <x v="7"/>
    <x v="6"/>
    <n v="65"/>
    <x v="0"/>
    <d v="1899-12-30T15:42:00"/>
    <d v="1899-12-30T18:06:00"/>
    <n v="144"/>
    <x v="7"/>
    <x v="5"/>
    <x v="0"/>
  </r>
  <r>
    <d v="2018-05-19T00:00:00"/>
    <n v="362786"/>
    <s v="CUBIERTA FRONTAL INF NARANJA"/>
    <x v="4"/>
    <x v="10"/>
    <n v="96"/>
    <x v="0"/>
    <d v="1899-12-30T17:40:00"/>
    <d v="1899-12-30T18:17:00"/>
    <n v="37"/>
    <x v="3"/>
    <x v="5"/>
    <x v="0"/>
  </r>
  <r>
    <d v="2018-03-03T00:00:00"/>
    <n v="347668"/>
    <s v="VALVULA DE ADMISION"/>
    <x v="1"/>
    <x v="7"/>
    <n v="48"/>
    <x v="0"/>
    <d v="1899-12-30T17:27:00"/>
    <d v="1899-12-30T19:06:00"/>
    <n v="99"/>
    <x v="9"/>
    <x v="4"/>
    <x v="0"/>
  </r>
  <r>
    <d v="2018-03-22T00:00:00"/>
    <n v="348243"/>
    <s v="GOMA POSAPIE FT"/>
    <x v="7"/>
    <x v="7"/>
    <n v="81"/>
    <x v="0"/>
    <d v="1899-12-30T12:28:00"/>
    <d v="1899-12-30T13:37:00"/>
    <n v="69"/>
    <x v="6"/>
    <x v="4"/>
    <x v="0"/>
  </r>
  <r>
    <d v="2019-03-29T00:00:00"/>
    <n v="347932"/>
    <s v="DIRECCIONAL IZQUIERDA DELANTER"/>
    <x v="1"/>
    <x v="4"/>
    <n v="25"/>
    <x v="0"/>
    <d v="1899-12-30T17:34:00"/>
    <d v="1899-12-30T17:51:00"/>
    <n v="17"/>
    <x v="0"/>
    <x v="4"/>
    <x v="1"/>
  </r>
  <r>
    <d v="2019-03-09T00:00:00"/>
    <n v="348555"/>
    <s v="RODAJE BOLA RADIAL,6002"/>
    <x v="9"/>
    <x v="11"/>
    <n v="20"/>
    <x v="0"/>
    <d v="1899-12-30T16:36:00"/>
    <d v="1899-12-30T18:18:00"/>
    <n v="102"/>
    <x v="5"/>
    <x v="4"/>
    <x v="1"/>
  </r>
  <r>
    <d v="2019-02-17T00:00:00"/>
    <n v="367756"/>
    <s v="AMORTIGUADOR DELANTERO IZQUIERDO"/>
    <x v="8"/>
    <x v="11"/>
    <n v="50"/>
    <x v="1"/>
    <d v="1899-12-30T15:11:00"/>
    <d v="1899-12-30T16:19:00"/>
    <n v="68"/>
    <x v="12"/>
    <x v="6"/>
    <x v="1"/>
  </r>
  <r>
    <d v="2019-01-15T00:00:00"/>
    <n v="362714"/>
    <s v="PARABRISAS"/>
    <x v="4"/>
    <x v="10"/>
    <n v="15"/>
    <x v="0"/>
    <d v="1899-12-30T12:46:00"/>
    <d v="1899-12-30T13:02:00"/>
    <n v="16"/>
    <x v="3"/>
    <x v="2"/>
    <x v="1"/>
  </r>
  <r>
    <d v="2018-04-27T00:00:00"/>
    <n v="347794"/>
    <s v="RESORTE DEL ACCIONADOR DE CAMB"/>
    <x v="6"/>
    <x v="12"/>
    <n v="48"/>
    <x v="0"/>
    <d v="1899-12-30T13:14:00"/>
    <d v="1899-12-30T14:04:00"/>
    <n v="50"/>
    <x v="5"/>
    <x v="0"/>
    <x v="0"/>
  </r>
  <r>
    <d v="2018-12-01T00:00:00"/>
    <n v="367902"/>
    <s v="CARTER IZQUIERDO NEGRO"/>
    <x v="9"/>
    <x v="3"/>
    <n v="48"/>
    <x v="0"/>
    <d v="1899-12-30T11:12:00"/>
    <d v="1899-12-30T12:48:00"/>
    <n v="96"/>
    <x v="5"/>
    <x v="9"/>
    <x v="0"/>
  </r>
  <r>
    <d v="2018-07-05T00:00:00"/>
    <n v="348544"/>
    <s v="TORNILLO TAPON DE DRENADO"/>
    <x v="8"/>
    <x v="9"/>
    <n v="91"/>
    <x v="0"/>
    <d v="1899-12-30T13:24:00"/>
    <d v="1899-12-30T14:55:00"/>
    <n v="91"/>
    <x v="5"/>
    <x v="7"/>
    <x v="0"/>
  </r>
  <r>
    <d v="2019-02-28T00:00:00"/>
    <n v="347865"/>
    <s v="BATERIA FORZA"/>
    <x v="1"/>
    <x v="4"/>
    <n v="93"/>
    <x v="0"/>
    <d v="1899-12-30T14:38:00"/>
    <d v="1899-12-30T16:11:00"/>
    <n v="93"/>
    <x v="10"/>
    <x v="6"/>
    <x v="1"/>
  </r>
  <r>
    <d v="2018-12-28T00:00:00"/>
    <n v="348205"/>
    <s v="AMORTIGUADOR TRASERO CROMADO"/>
    <x v="1"/>
    <x v="13"/>
    <n v="19"/>
    <x v="1"/>
    <d v="1899-12-30T08:47:00"/>
    <d v="1899-12-30T10:58:00"/>
    <n v="131"/>
    <x v="12"/>
    <x v="9"/>
    <x v="0"/>
  </r>
  <r>
    <d v="2018-08-16T00:00:00"/>
    <n v="348573"/>
    <s v="EMPAQUETADURA CUB DER CARTER"/>
    <x v="7"/>
    <x v="12"/>
    <n v="55"/>
    <x v="0"/>
    <d v="1899-12-30T14:36:00"/>
    <d v="1899-12-30T15:31:00"/>
    <n v="55"/>
    <x v="9"/>
    <x v="11"/>
    <x v="0"/>
  </r>
  <r>
    <d v="2018-10-17T00:00:00"/>
    <n v="348599"/>
    <s v="EJE GIRATORIO DE ARRANQUE DE P"/>
    <x v="8"/>
    <x v="8"/>
    <n v="80"/>
    <x v="0"/>
    <d v="1899-12-30T14:23:00"/>
    <d v="1899-12-30T16:53:00"/>
    <n v="150"/>
    <x v="5"/>
    <x v="3"/>
    <x v="0"/>
  </r>
  <r>
    <d v="2018-12-21T00:00:00"/>
    <n v="362658"/>
    <s v="ASIENTO AZUL Y PLATA"/>
    <x v="1"/>
    <x v="3"/>
    <n v="41"/>
    <x v="0"/>
    <d v="1899-12-30T15:34:00"/>
    <d v="1899-12-30T16:33:00"/>
    <n v="59"/>
    <x v="5"/>
    <x v="9"/>
    <x v="0"/>
  </r>
  <r>
    <d v="2019-02-27T00:00:00"/>
    <n v="362712"/>
    <s v="CUBIERTA LATERAL DERECHA ROJA"/>
    <x v="7"/>
    <x v="14"/>
    <n v="16"/>
    <x v="0"/>
    <d v="1899-12-30T09:05:00"/>
    <d v="1899-12-30T09:40:00"/>
    <n v="35"/>
    <x v="3"/>
    <x v="6"/>
    <x v="1"/>
  </r>
  <r>
    <d v="2019-02-12T00:00:00"/>
    <n v="353548"/>
    <s v="VALVULA DE ESCAPE"/>
    <x v="2"/>
    <x v="9"/>
    <n v="100"/>
    <x v="1"/>
    <d v="1899-12-30T09:30:00"/>
    <d v="1899-12-30T11:00:00"/>
    <n v="90"/>
    <x v="9"/>
    <x v="6"/>
    <x v="1"/>
  </r>
  <r>
    <d v="2019-05-15T00:00:00"/>
    <n v="348633"/>
    <s v="EMPAQUETADURA CABEZA CILINDRO"/>
    <x v="1"/>
    <x v="10"/>
    <n v="35"/>
    <x v="0"/>
    <d v="1899-12-30T15:05:00"/>
    <d v="1899-12-30T16:03:00"/>
    <n v="58"/>
    <x v="9"/>
    <x v="5"/>
    <x v="1"/>
  </r>
  <r>
    <d v="2018-02-20T00:00:00"/>
    <n v="348569"/>
    <s v="CONTRAPESO DE EMBRAGUE"/>
    <x v="0"/>
    <x v="9"/>
    <n v="36"/>
    <x v="1"/>
    <d v="1899-12-30T13:42:00"/>
    <d v="1899-12-30T14:10:00"/>
    <n v="28"/>
    <x v="8"/>
    <x v="6"/>
    <x v="0"/>
  </r>
  <r>
    <d v="2018-11-05T00:00:00"/>
    <n v="347756"/>
    <s v="ENGRANAJE SECUNDARIO DE TRANSM"/>
    <x v="7"/>
    <x v="2"/>
    <n v="71"/>
    <x v="0"/>
    <d v="1899-12-30T16:16:00"/>
    <d v="1899-12-30T17:54:00"/>
    <n v="98"/>
    <x v="9"/>
    <x v="8"/>
    <x v="0"/>
  </r>
  <r>
    <d v="2019-03-18T00:00:00"/>
    <n v="347856"/>
    <s v="CADENA DE TRACCION (428*100)"/>
    <x v="8"/>
    <x v="15"/>
    <n v="77"/>
    <x v="0"/>
    <d v="1899-12-30T12:27:00"/>
    <d v="1899-12-30T13:12:00"/>
    <n v="45"/>
    <x v="7"/>
    <x v="4"/>
    <x v="1"/>
  </r>
  <r>
    <d v="2018-01-17T00:00:00"/>
    <n v="348016"/>
    <s v="INDICADOR DE CAMBIOS"/>
    <x v="0"/>
    <x v="9"/>
    <n v="63"/>
    <x v="0"/>
    <d v="1899-12-30T12:22:00"/>
    <d v="1899-12-30T14:01:00"/>
    <n v="99"/>
    <x v="5"/>
    <x v="2"/>
    <x v="0"/>
  </r>
  <r>
    <d v="2019-04-05T00:00:00"/>
    <n v="347696"/>
    <s v="O-RING 18*3*3.5"/>
    <x v="1"/>
    <x v="2"/>
    <n v="92"/>
    <x v="1"/>
    <d v="1899-12-30T17:48:00"/>
    <d v="1899-12-30T18:37:00"/>
    <n v="49"/>
    <x v="6"/>
    <x v="0"/>
    <x v="1"/>
  </r>
  <r>
    <d v="2018-02-05T00:00:00"/>
    <n v="348602"/>
    <s v="IMPULSOR ARRANQUE DE EMBRAGUE"/>
    <x v="0"/>
    <x v="1"/>
    <n v="27"/>
    <x v="0"/>
    <d v="1899-12-30T17:37:00"/>
    <d v="1899-12-30T19:49:00"/>
    <n v="132"/>
    <x v="1"/>
    <x v="6"/>
    <x v="0"/>
  </r>
  <r>
    <d v="2019-03-02T00:00:00"/>
    <n v="353722"/>
    <s v="ASIENTO DOBLE/AZUL/."/>
    <x v="3"/>
    <x v="6"/>
    <n v="91"/>
    <x v="1"/>
    <d v="1899-12-30T09:40:00"/>
    <d v="1899-12-30T10:27:00"/>
    <n v="47"/>
    <x v="5"/>
    <x v="4"/>
    <x v="1"/>
  </r>
  <r>
    <d v="2018-12-14T00:00:00"/>
    <n v="364342"/>
    <s v="SISTEMA DE FRENO DEL ABS"/>
    <x v="1"/>
    <x v="1"/>
    <n v="70"/>
    <x v="0"/>
    <d v="1899-12-30T12:21:00"/>
    <d v="1899-12-30T14:19:00"/>
    <n v="118"/>
    <x v="8"/>
    <x v="9"/>
    <x v="0"/>
  </r>
  <r>
    <d v="2019-04-21T00:00:00"/>
    <n v="347859"/>
    <s v="RELE DE ENCENDIDO"/>
    <x v="9"/>
    <x v="11"/>
    <n v="43"/>
    <x v="1"/>
    <d v="1899-12-30T16:48:00"/>
    <d v="1899-12-30T17:49:00"/>
    <n v="61"/>
    <x v="1"/>
    <x v="0"/>
    <x v="1"/>
  </r>
  <r>
    <d v="2019-01-20T00:00:00"/>
    <n v="348588"/>
    <s v="TORNILLO PLANO 6M * 16"/>
    <x v="3"/>
    <x v="1"/>
    <n v="64"/>
    <x v="0"/>
    <d v="1899-12-30T12:20:00"/>
    <d v="1899-12-30T14:26:00"/>
    <n v="126"/>
    <x v="9"/>
    <x v="2"/>
    <x v="1"/>
  </r>
  <r>
    <d v="2018-04-22T00:00:00"/>
    <n v="348780"/>
    <s v="TAPABARRO DEL AMARILLO"/>
    <x v="7"/>
    <x v="4"/>
    <n v="37"/>
    <x v="0"/>
    <d v="1899-12-30T14:09:00"/>
    <d v="1899-12-30T14:26:00"/>
    <n v="17"/>
    <x v="3"/>
    <x v="0"/>
    <x v="0"/>
  </r>
  <r>
    <d v="2019-01-12T00:00:00"/>
    <n v="348209"/>
    <s v="PLACA CONECTORA AMORTIGUADOR"/>
    <x v="6"/>
    <x v="9"/>
    <n v="44"/>
    <x v="0"/>
    <d v="1899-12-30T13:12:00"/>
    <d v="1899-12-30T13:42:00"/>
    <n v="30"/>
    <x v="5"/>
    <x v="2"/>
    <x v="1"/>
  </r>
  <r>
    <d v="2019-04-16T00:00:00"/>
    <n v="367774"/>
    <s v="CONJUNTO PEDALES Y POSPIE DER"/>
    <x v="1"/>
    <x v="7"/>
    <n v="42"/>
    <x v="0"/>
    <d v="1899-12-30T16:21:00"/>
    <d v="1899-12-30T18:13:00"/>
    <n v="112"/>
    <x v="4"/>
    <x v="0"/>
    <x v="1"/>
  </r>
  <r>
    <d v="2018-02-04T00:00:00"/>
    <n v="348201"/>
    <s v="BRAZO HORQUILLA IZQUIERDA"/>
    <x v="3"/>
    <x v="0"/>
    <n v="26"/>
    <x v="1"/>
    <d v="1899-12-30T15:20:00"/>
    <d v="1899-12-30T17:20:00"/>
    <n v="120"/>
    <x v="12"/>
    <x v="6"/>
    <x v="0"/>
  </r>
  <r>
    <d v="2018-11-01T00:00:00"/>
    <n v="348408"/>
    <s v="CUBIERTA DE CAJUELA (NEGRO)"/>
    <x v="1"/>
    <x v="1"/>
    <n v="41"/>
    <x v="0"/>
    <d v="1899-12-30T15:18:00"/>
    <d v="1899-12-30T17:47:00"/>
    <n v="149"/>
    <x v="3"/>
    <x v="8"/>
    <x v="0"/>
  </r>
  <r>
    <d v="2018-04-28T00:00:00"/>
    <n v="348027"/>
    <s v="RIN DELANTERO"/>
    <x v="7"/>
    <x v="2"/>
    <n v="96"/>
    <x v="0"/>
    <d v="1899-12-30T16:23:00"/>
    <d v="1899-12-30T18:41:00"/>
    <n v="138"/>
    <x v="7"/>
    <x v="0"/>
    <x v="0"/>
  </r>
  <r>
    <d v="2018-01-10T00:00:00"/>
    <n v="347984"/>
    <s v="BOTON INTERRUPTOR DE LUZ BAJA/"/>
    <x v="9"/>
    <x v="3"/>
    <n v="44"/>
    <x v="0"/>
    <d v="1899-12-30T09:07:00"/>
    <d v="1899-12-30T09:28:00"/>
    <n v="21"/>
    <x v="2"/>
    <x v="2"/>
    <x v="0"/>
  </r>
  <r>
    <d v="2019-04-05T00:00:00"/>
    <n v="348578"/>
    <s v="BASE/TOPE PARADOR PRINCIPAL"/>
    <x v="5"/>
    <x v="4"/>
    <n v="31"/>
    <x v="0"/>
    <d v="1899-12-30T11:13:00"/>
    <d v="1899-12-30T11:58:00"/>
    <n v="45"/>
    <x v="5"/>
    <x v="0"/>
    <x v="1"/>
  </r>
  <r>
    <d v="2018-04-15T00:00:00"/>
    <n v="347916"/>
    <s v="CONJUNTO DE FARO TRASERO"/>
    <x v="3"/>
    <x v="5"/>
    <n v="77"/>
    <x v="0"/>
    <d v="1899-12-30T15:24:00"/>
    <d v="1899-12-30T15:46:00"/>
    <n v="22"/>
    <x v="0"/>
    <x v="0"/>
    <x v="0"/>
  </r>
  <r>
    <d v="2019-04-19T00:00:00"/>
    <n v="364299"/>
    <s v="TIRA DE GOMA DE MOFLE"/>
    <x v="1"/>
    <x v="6"/>
    <n v="70"/>
    <x v="1"/>
    <d v="1899-12-30T17:38:00"/>
    <d v="1899-12-30T18:51:00"/>
    <n v="73"/>
    <x v="6"/>
    <x v="0"/>
    <x v="1"/>
  </r>
  <r>
    <d v="2019-05-15T00:00:00"/>
    <n v="347985"/>
    <s v="BOTON INTERRUPTOR DE CLAXON"/>
    <x v="9"/>
    <x v="7"/>
    <n v="10"/>
    <x v="0"/>
    <d v="1899-12-30T13:41:00"/>
    <d v="1899-12-30T15:33:00"/>
    <n v="112"/>
    <x v="2"/>
    <x v="5"/>
    <x v="1"/>
  </r>
  <r>
    <d v="2018-01-11T00:00:00"/>
    <n v="348359"/>
    <s v="TANQUE DE COMBUSTIBLE"/>
    <x v="0"/>
    <x v="8"/>
    <n v="22"/>
    <x v="0"/>
    <d v="1899-12-30T11:36:00"/>
    <d v="1899-12-30T12:19:00"/>
    <n v="43"/>
    <x v="3"/>
    <x v="2"/>
    <x v="0"/>
  </r>
  <r>
    <d v="2018-05-25T00:00:00"/>
    <n v="348144"/>
    <s v="MANGUERAS DE FRENO DELANTERO"/>
    <x v="2"/>
    <x v="8"/>
    <n v="60"/>
    <x v="0"/>
    <d v="1899-12-30T17:08:00"/>
    <d v="1899-12-30T18:05:00"/>
    <n v="57"/>
    <x v="6"/>
    <x v="5"/>
    <x v="0"/>
  </r>
  <r>
    <d v="2018-09-01T00:00:00"/>
    <n v="348594"/>
    <s v="PIN DE ADMISION DE CAMBIO DE A"/>
    <x v="6"/>
    <x v="1"/>
    <n v="16"/>
    <x v="0"/>
    <d v="1899-12-30T08:46:00"/>
    <d v="1899-12-30T10:53:00"/>
    <n v="127"/>
    <x v="5"/>
    <x v="10"/>
    <x v="0"/>
  </r>
  <r>
    <d v="2018-11-04T00:00:00"/>
    <n v="348526"/>
    <s v="IMPULSOR DE TENSOR DE CADENA"/>
    <x v="9"/>
    <x v="8"/>
    <n v="68"/>
    <x v="1"/>
    <d v="1899-12-30T10:08:00"/>
    <d v="1899-12-30T11:44:00"/>
    <n v="96"/>
    <x v="9"/>
    <x v="8"/>
    <x v="0"/>
  </r>
  <r>
    <d v="2018-12-02T00:00:00"/>
    <n v="348226"/>
    <s v="GOMA POSAPIE TRASERO"/>
    <x v="6"/>
    <x v="9"/>
    <n v="98"/>
    <x v="0"/>
    <d v="1899-12-30T11:48:00"/>
    <d v="1899-12-30T13:07:00"/>
    <n v="79"/>
    <x v="6"/>
    <x v="9"/>
    <x v="0"/>
  </r>
  <r>
    <d v="2019-03-11T00:00:00"/>
    <n v="348268"/>
    <s v="TOPE POSAPIE DERECHA"/>
    <x v="9"/>
    <x v="1"/>
    <n v="51"/>
    <x v="0"/>
    <d v="1899-12-30T10:22:00"/>
    <d v="1899-12-30T12:45:00"/>
    <n v="143"/>
    <x v="3"/>
    <x v="4"/>
    <x v="1"/>
  </r>
  <r>
    <d v="2018-08-10T00:00:00"/>
    <n v="348221"/>
    <s v="HORQUILLA TRASERA (BRAZO OCCI"/>
    <x v="9"/>
    <x v="3"/>
    <n v="21"/>
    <x v="0"/>
    <d v="1899-12-30T11:18:00"/>
    <d v="1899-12-30T12:33:00"/>
    <n v="75"/>
    <x v="12"/>
    <x v="11"/>
    <x v="0"/>
  </r>
  <r>
    <d v="2019-05-29T00:00:00"/>
    <n v="348644"/>
    <s v="ENGRANE DE BANDA DE EMBRAGUE"/>
    <x v="6"/>
    <x v="6"/>
    <n v="19"/>
    <x v="0"/>
    <d v="1899-12-30T15:42:00"/>
    <d v="1899-12-30T18:06:00"/>
    <n v="144"/>
    <x v="6"/>
    <x v="5"/>
    <x v="1"/>
  </r>
  <r>
    <d v="2018-06-05T00:00:00"/>
    <n v="348005"/>
    <s v="ROTOR (VOLANTE)"/>
    <x v="9"/>
    <x v="10"/>
    <n v="13"/>
    <x v="1"/>
    <d v="1899-12-30T17:40:00"/>
    <d v="1899-12-30T18:17:00"/>
    <n v="37"/>
    <x v="1"/>
    <x v="1"/>
    <x v="0"/>
  </r>
  <r>
    <d v="2018-01-17T00:00:00"/>
    <n v="364224"/>
    <s v="CONJUNTO DE BOMBA DE ACEITE"/>
    <x v="8"/>
    <x v="7"/>
    <n v="44"/>
    <x v="0"/>
    <d v="1899-12-30T17:27:00"/>
    <d v="1899-12-30T19:06:00"/>
    <n v="99"/>
    <x v="11"/>
    <x v="2"/>
    <x v="0"/>
  </r>
  <r>
    <d v="2018-07-22T00:00:00"/>
    <n v="368017"/>
    <s v="PEDAL DE ARRANQUE"/>
    <x v="5"/>
    <x v="7"/>
    <n v="36"/>
    <x v="0"/>
    <d v="1899-12-30T12:28:00"/>
    <d v="1899-12-30T13:37:00"/>
    <n v="69"/>
    <x v="4"/>
    <x v="7"/>
    <x v="0"/>
  </r>
  <r>
    <d v="2018-01-27T00:00:00"/>
    <n v="348194"/>
    <s v="AMORTIGUADOR DELANTERO DER"/>
    <x v="5"/>
    <x v="4"/>
    <n v="12"/>
    <x v="0"/>
    <d v="1899-12-30T17:34:00"/>
    <d v="1899-12-30T17:51:00"/>
    <n v="17"/>
    <x v="12"/>
    <x v="2"/>
    <x v="0"/>
  </r>
  <r>
    <d v="2019-05-16T00:00:00"/>
    <n v="348397"/>
    <s v="CUBIERTA DE TIMON IZQ"/>
    <x v="9"/>
    <x v="11"/>
    <n v="37"/>
    <x v="0"/>
    <d v="1899-12-30T16:36:00"/>
    <d v="1899-12-30T18:18:00"/>
    <n v="102"/>
    <x v="3"/>
    <x v="5"/>
    <x v="1"/>
  </r>
  <r>
    <d v="2018-04-16T00:00:00"/>
    <n v="348141"/>
    <s v="PASTILLAS DE FRENO DEL"/>
    <x v="2"/>
    <x v="11"/>
    <n v="61"/>
    <x v="0"/>
    <d v="1899-12-30T15:11:00"/>
    <d v="1899-12-30T16:19:00"/>
    <n v="68"/>
    <x v="8"/>
    <x v="0"/>
    <x v="0"/>
  </r>
  <r>
    <d v="2019-01-08T00:00:00"/>
    <n v="348006"/>
    <s v="VOLANTE"/>
    <x v="4"/>
    <x v="10"/>
    <n v="33"/>
    <x v="0"/>
    <d v="1899-12-30T12:46:00"/>
    <d v="1899-12-30T13:02:00"/>
    <n v="16"/>
    <x v="1"/>
    <x v="2"/>
    <x v="1"/>
  </r>
  <r>
    <d v="2019-03-09T00:00:00"/>
    <n v="347872"/>
    <s v="BUJIA"/>
    <x v="8"/>
    <x v="12"/>
    <n v="98"/>
    <x v="0"/>
    <d v="1899-12-30T13:14:00"/>
    <d v="1899-12-30T14:04:00"/>
    <n v="50"/>
    <x v="13"/>
    <x v="4"/>
    <x v="1"/>
  </r>
  <r>
    <d v="2018-01-06T00:00:00"/>
    <n v="348555"/>
    <s v="RODAJE BOLA RADIAL,6002"/>
    <x v="5"/>
    <x v="3"/>
    <n v="68"/>
    <x v="0"/>
    <d v="1899-12-30T11:12:00"/>
    <d v="1899-12-30T12:48:00"/>
    <n v="96"/>
    <x v="5"/>
    <x v="2"/>
    <x v="0"/>
  </r>
  <r>
    <d v="2018-01-08T00:00:00"/>
    <n v="348050"/>
    <s v="ARO DEL RIN RUEDA TRASERA"/>
    <x v="7"/>
    <x v="9"/>
    <n v="38"/>
    <x v="1"/>
    <d v="1899-12-30T13:24:00"/>
    <d v="1899-12-30T14:55:00"/>
    <n v="91"/>
    <x v="7"/>
    <x v="2"/>
    <x v="0"/>
  </r>
  <r>
    <d v="2018-06-16T00:00:00"/>
    <n v="362654"/>
    <s v="FOCO DE LUZ FARO 12V/25W/25W"/>
    <x v="7"/>
    <x v="4"/>
    <n v="50"/>
    <x v="0"/>
    <d v="1899-12-30T14:38:00"/>
    <d v="1899-12-30T16:11:00"/>
    <n v="93"/>
    <x v="0"/>
    <x v="1"/>
    <x v="0"/>
  </r>
  <r>
    <d v="2018-10-10T00:00:00"/>
    <n v="348519"/>
    <s v="CUBIERTA DE CABEZA DE CILINDRO"/>
    <x v="7"/>
    <x v="13"/>
    <n v="15"/>
    <x v="0"/>
    <d v="1899-12-30T08:47:00"/>
    <d v="1899-12-30T10:58:00"/>
    <n v="131"/>
    <x v="9"/>
    <x v="3"/>
    <x v="0"/>
  </r>
  <r>
    <d v="2018-10-19T00:00:00"/>
    <n v="348895"/>
    <s v="RETROVISOR IZQUIER/AZUL/."/>
    <x v="5"/>
    <x v="12"/>
    <n v="14"/>
    <x v="0"/>
    <d v="1899-12-30T14:36:00"/>
    <d v="1899-12-30T15:31:00"/>
    <n v="55"/>
    <x v="3"/>
    <x v="3"/>
    <x v="0"/>
  </r>
  <r>
    <d v="2019-05-21T00:00:00"/>
    <n v="348842"/>
    <s v="RIN DELANTERO/AZUL/."/>
    <x v="9"/>
    <x v="8"/>
    <n v="16"/>
    <x v="1"/>
    <d v="1899-12-30T14:23:00"/>
    <d v="1899-12-30T16:53:00"/>
    <n v="150"/>
    <x v="7"/>
    <x v="5"/>
    <x v="1"/>
  </r>
  <r>
    <d v="2018-08-17T00:00:00"/>
    <n v="348356"/>
    <s v="AGARRADERA COPILOTO"/>
    <x v="7"/>
    <x v="3"/>
    <n v="70"/>
    <x v="0"/>
    <d v="1899-12-30T15:34:00"/>
    <d v="1899-12-30T16:33:00"/>
    <n v="59"/>
    <x v="3"/>
    <x v="11"/>
    <x v="0"/>
  </r>
  <r>
    <d v="2019-04-22T00:00:00"/>
    <n v="347871"/>
    <s v="BOBINA DE ENCENDIDO"/>
    <x v="9"/>
    <x v="14"/>
    <n v="62"/>
    <x v="0"/>
    <d v="1899-12-30T09:05:00"/>
    <d v="1899-12-30T09:40:00"/>
    <n v="35"/>
    <x v="1"/>
    <x v="0"/>
    <x v="1"/>
  </r>
  <r>
    <d v="2018-06-19T00:00:00"/>
    <n v="347981"/>
    <s v="BOTON INTERRUPTOR DE DIRECCION"/>
    <x v="0"/>
    <x v="9"/>
    <n v="69"/>
    <x v="0"/>
    <d v="1899-12-30T09:30:00"/>
    <d v="1899-12-30T11:00:00"/>
    <n v="90"/>
    <x v="2"/>
    <x v="1"/>
    <x v="0"/>
  </r>
  <r>
    <d v="2018-03-28T00:00:00"/>
    <n v="348390"/>
    <s v="MICA REFLECTORA TRASERA"/>
    <x v="3"/>
    <x v="10"/>
    <n v="48"/>
    <x v="1"/>
    <d v="1899-12-30T15:05:00"/>
    <d v="1899-12-30T16:03:00"/>
    <n v="58"/>
    <x v="0"/>
    <x v="4"/>
    <x v="0"/>
  </r>
  <r>
    <d v="2018-06-24T00:00:00"/>
    <n v="348300"/>
    <s v="CABLE DE ACELERADOR"/>
    <x v="9"/>
    <x v="9"/>
    <n v="12"/>
    <x v="0"/>
    <d v="1899-12-30T13:42:00"/>
    <d v="1899-12-30T14:10:00"/>
    <n v="28"/>
    <x v="2"/>
    <x v="1"/>
    <x v="0"/>
  </r>
  <r>
    <d v="2018-04-30T00:00:00"/>
    <n v="367723"/>
    <s v="CAJA DE VELOCIMETRO GRIS"/>
    <x v="5"/>
    <x v="2"/>
    <n v="49"/>
    <x v="0"/>
    <d v="1899-12-30T16:16:00"/>
    <d v="1899-12-30T17:54:00"/>
    <n v="98"/>
    <x v="7"/>
    <x v="0"/>
    <x v="0"/>
  </r>
  <r>
    <d v="2018-11-25T00:00:00"/>
    <n v="347646"/>
    <s v="PIN DE BIELA EN CIGÜEÑAL"/>
    <x v="5"/>
    <x v="15"/>
    <n v="45"/>
    <x v="1"/>
    <d v="1899-12-30T12:27:00"/>
    <d v="1899-12-30T13:12:00"/>
    <n v="45"/>
    <x v="9"/>
    <x v="8"/>
    <x v="0"/>
  </r>
  <r>
    <d v="2018-11-08T00:00:00"/>
    <n v="348275"/>
    <s v="TIMON"/>
    <x v="2"/>
    <x v="9"/>
    <n v="43"/>
    <x v="0"/>
    <d v="1899-12-30T12:22:00"/>
    <d v="1899-12-30T14:01:00"/>
    <n v="99"/>
    <x v="3"/>
    <x v="8"/>
    <x v="0"/>
  </r>
  <r>
    <d v="2018-06-01T00:00:00"/>
    <n v="347794"/>
    <s v="RESORTE DEL ACCIONADOR DE CAMB"/>
    <x v="4"/>
    <x v="2"/>
    <n v="79"/>
    <x v="1"/>
    <d v="1899-12-30T17:48:00"/>
    <d v="1899-12-30T18:37:00"/>
    <n v="49"/>
    <x v="5"/>
    <x v="1"/>
    <x v="0"/>
  </r>
  <r>
    <d v="2018-03-12T00:00:00"/>
    <n v="353544"/>
    <s v="EJE FIJADOR DE TENSOR"/>
    <x v="3"/>
    <x v="1"/>
    <n v="26"/>
    <x v="0"/>
    <d v="1899-12-30T17:37:00"/>
    <d v="1899-12-30T19:49:00"/>
    <n v="132"/>
    <x v="9"/>
    <x v="4"/>
    <x v="0"/>
  </r>
  <r>
    <d v="2018-08-22T00:00:00"/>
    <n v="347835"/>
    <s v="TUBO DE ESCAPE/SILENCIADOR"/>
    <x v="2"/>
    <x v="6"/>
    <n v="84"/>
    <x v="1"/>
    <d v="1899-12-30T09:40:00"/>
    <d v="1899-12-30T10:27:00"/>
    <n v="47"/>
    <x v="5"/>
    <x v="11"/>
    <x v="0"/>
  </r>
  <r>
    <d v="2018-07-20T00:00:00"/>
    <n v="362184"/>
    <s v="ESPEJO RETROVISOR IZQ"/>
    <x v="7"/>
    <x v="1"/>
    <n v="42"/>
    <x v="0"/>
    <d v="1899-12-30T12:21:00"/>
    <d v="1899-12-30T14:19:00"/>
    <n v="118"/>
    <x v="3"/>
    <x v="7"/>
    <x v="0"/>
  </r>
  <r>
    <d v="2018-06-09T00:00:00"/>
    <n v="362803"/>
    <s v="CUBIERTA DERECHA AMARILLA"/>
    <x v="9"/>
    <x v="11"/>
    <n v="38"/>
    <x v="0"/>
    <d v="1899-12-30T16:48:00"/>
    <d v="1899-12-30T17:49:00"/>
    <n v="61"/>
    <x v="3"/>
    <x v="1"/>
    <x v="0"/>
  </r>
  <r>
    <d v="2018-09-12T00:00:00"/>
    <n v="347940"/>
    <s v="DIRECCIONAL DERECHA DELANTERA"/>
    <x v="9"/>
    <x v="1"/>
    <n v="94"/>
    <x v="0"/>
    <d v="1899-12-30T12:20:00"/>
    <d v="1899-12-30T14:26:00"/>
    <n v="126"/>
    <x v="0"/>
    <x v="10"/>
    <x v="0"/>
  </r>
  <r>
    <d v="2018-08-08T00:00:00"/>
    <n v="348432"/>
    <s v="CUBIERTA DE NUMERO DE SERIE"/>
    <x v="0"/>
    <x v="4"/>
    <n v="63"/>
    <x v="0"/>
    <d v="1899-12-30T14:09:00"/>
    <d v="1899-12-30T14:26:00"/>
    <n v="17"/>
    <x v="3"/>
    <x v="11"/>
    <x v="0"/>
  </r>
  <r>
    <d v="2018-10-30T00:00:00"/>
    <n v="348622"/>
    <s v="CUBIERTA PROTECTORA INFERIOR"/>
    <x v="2"/>
    <x v="9"/>
    <n v="56"/>
    <x v="1"/>
    <d v="1899-12-30T13:12:00"/>
    <d v="1899-12-30T13:42:00"/>
    <n v="30"/>
    <x v="5"/>
    <x v="3"/>
    <x v="0"/>
  </r>
  <r>
    <d v="2018-04-19T00:00:00"/>
    <n v="366817"/>
    <s v="PUÑO IZQUIERDO"/>
    <x v="1"/>
    <x v="7"/>
    <n v="72"/>
    <x v="0"/>
    <d v="1899-12-30T16:21:00"/>
    <d v="1899-12-30T18:13:00"/>
    <n v="112"/>
    <x v="6"/>
    <x v="0"/>
    <x v="0"/>
  </r>
  <r>
    <d v="2018-12-31T00:00:00"/>
    <n v="348425"/>
    <s v="BASE POSAPIES DERECHO"/>
    <x v="5"/>
    <x v="0"/>
    <n v="69"/>
    <x v="1"/>
    <d v="1899-12-30T15:20:00"/>
    <d v="1899-12-30T17:20:00"/>
    <n v="120"/>
    <x v="4"/>
    <x v="9"/>
    <x v="0"/>
  </r>
  <r>
    <d v="2018-03-23T00:00:00"/>
    <n v="348564"/>
    <s v="CONJUNTO DE ENGRANE PRIMARIO D"/>
    <x v="8"/>
    <x v="1"/>
    <n v="45"/>
    <x v="1"/>
    <d v="1899-12-30T15:18:00"/>
    <d v="1899-12-30T17:47:00"/>
    <n v="149"/>
    <x v="9"/>
    <x v="4"/>
    <x v="0"/>
  </r>
  <r>
    <d v="2018-12-04T00:00:00"/>
    <n v="347929"/>
    <s v="FOCO DE DIRECCIONAL 12V/10W"/>
    <x v="1"/>
    <x v="2"/>
    <n v="16"/>
    <x v="0"/>
    <d v="1899-12-30T16:23:00"/>
    <d v="1899-12-30T18:41:00"/>
    <n v="138"/>
    <x v="0"/>
    <x v="9"/>
    <x v="0"/>
  </r>
  <r>
    <d v="2018-09-27T00:00:00"/>
    <n v="348858"/>
    <s v="CUBIERTA DER DE HORQUILLA"/>
    <x v="9"/>
    <x v="3"/>
    <n v="31"/>
    <x v="0"/>
    <d v="1899-12-30T09:07:00"/>
    <d v="1899-12-30T09:28:00"/>
    <n v="21"/>
    <x v="3"/>
    <x v="10"/>
    <x v="0"/>
  </r>
  <r>
    <d v="2019-04-01T00:00:00"/>
    <n v="347923"/>
    <s v="CRISTAL DE FARO"/>
    <x v="4"/>
    <x v="4"/>
    <n v="76"/>
    <x v="0"/>
    <d v="1899-12-30T11:13:00"/>
    <d v="1899-12-30T11:58:00"/>
    <n v="45"/>
    <x v="0"/>
    <x v="0"/>
    <x v="1"/>
  </r>
  <r>
    <d v="2019-01-09T00:00:00"/>
    <n v="348170"/>
    <s v="CERRADURA DEL ASIENTO"/>
    <x v="0"/>
    <x v="5"/>
    <n v="62"/>
    <x v="0"/>
    <d v="1899-12-30T15:24:00"/>
    <d v="1899-12-30T15:46:00"/>
    <n v="22"/>
    <x v="5"/>
    <x v="2"/>
    <x v="1"/>
  </r>
  <r>
    <d v="2019-03-01T00:00:00"/>
    <n v="348850"/>
    <s v="TANQUE DE COMBUSTI/ROJO/."/>
    <x v="1"/>
    <x v="6"/>
    <n v="95"/>
    <x v="0"/>
    <d v="1899-12-30T17:38:00"/>
    <d v="1899-12-30T18:51:00"/>
    <n v="73"/>
    <x v="3"/>
    <x v="4"/>
    <x v="1"/>
  </r>
  <r>
    <d v="2018-12-28T00:00:00"/>
    <n v="353542"/>
    <s v="SEGURO DE PIN DE PISTON"/>
    <x v="5"/>
    <x v="7"/>
    <n v="61"/>
    <x v="0"/>
    <d v="1899-12-30T13:41:00"/>
    <d v="1899-12-30T15:33:00"/>
    <n v="112"/>
    <x v="9"/>
    <x v="9"/>
    <x v="0"/>
  </r>
  <r>
    <d v="2018-09-08T00:00:00"/>
    <n v="348019"/>
    <s v="ARO DEL RIN RUEDA DELANTERA"/>
    <x v="7"/>
    <x v="8"/>
    <n v="65"/>
    <x v="0"/>
    <d v="1899-12-30T11:36:00"/>
    <d v="1899-12-30T12:19:00"/>
    <n v="43"/>
    <x v="7"/>
    <x v="10"/>
    <x v="0"/>
  </r>
  <r>
    <d v="2018-12-09T00:00:00"/>
    <n v="348340"/>
    <s v="CABLE DE VELOCIMETRO"/>
    <x v="6"/>
    <x v="8"/>
    <n v="72"/>
    <x v="0"/>
    <d v="1899-12-30T17:08:00"/>
    <d v="1899-12-30T18:05:00"/>
    <n v="57"/>
    <x v="2"/>
    <x v="9"/>
    <x v="0"/>
  </r>
  <r>
    <d v="2018-06-07T00:00:00"/>
    <n v="348354"/>
    <s v="PARILLA DE CARGA COMBINADA"/>
    <x v="7"/>
    <x v="1"/>
    <n v="93"/>
    <x v="0"/>
    <d v="1899-12-30T08:46:00"/>
    <d v="1899-12-30T10:53:00"/>
    <n v="127"/>
    <x v="3"/>
    <x v="1"/>
    <x v="0"/>
  </r>
  <r>
    <d v="2018-06-10T00:00:00"/>
    <n v="366812"/>
    <s v="DIRECCIONAL IZQUIERDA DELANTER"/>
    <x v="5"/>
    <x v="8"/>
    <n v="49"/>
    <x v="0"/>
    <d v="1899-12-30T10:08:00"/>
    <d v="1899-12-30T11:44:00"/>
    <n v="96"/>
    <x v="5"/>
    <x v="1"/>
    <x v="0"/>
  </r>
  <r>
    <d v="2018-07-26T00:00:00"/>
    <n v="348518"/>
    <s v="ABRAZADERA MULTIPLE"/>
    <x v="7"/>
    <x v="9"/>
    <n v="53"/>
    <x v="0"/>
    <d v="1899-12-30T11:48:00"/>
    <d v="1899-12-30T13:07:00"/>
    <n v="79"/>
    <x v="9"/>
    <x v="7"/>
    <x v="0"/>
  </r>
  <r>
    <d v="2019-02-11T00:00:00"/>
    <n v="364330"/>
    <s v="RODAMIENTO GUIA DE CADENA"/>
    <x v="5"/>
    <x v="1"/>
    <n v="28"/>
    <x v="0"/>
    <d v="1899-12-30T10:22:00"/>
    <d v="1899-12-30T12:45:00"/>
    <n v="143"/>
    <x v="9"/>
    <x v="6"/>
    <x v="1"/>
  </r>
  <r>
    <d v="2018-09-30T00:00:00"/>
    <n v="364330"/>
    <s v="RODAMIENTO GUIA DE CADENA"/>
    <x v="6"/>
    <x v="3"/>
    <n v="37"/>
    <x v="0"/>
    <d v="1899-12-30T11:18:00"/>
    <d v="1899-12-30T12:33:00"/>
    <n v="75"/>
    <x v="9"/>
    <x v="10"/>
    <x v="0"/>
  </r>
  <r>
    <d v="2018-12-19T00:00:00"/>
    <n v="348165"/>
    <s v="BASE DE MOTOR"/>
    <x v="6"/>
    <x v="6"/>
    <n v="88"/>
    <x v="0"/>
    <d v="1899-12-30T15:42:00"/>
    <d v="1899-12-30T18:06:00"/>
    <n v="144"/>
    <x v="5"/>
    <x v="9"/>
    <x v="0"/>
  </r>
  <r>
    <d v="2018-07-23T00:00:00"/>
    <n v="348109"/>
    <s v="ZAPATAS DE FRENO"/>
    <x v="7"/>
    <x v="10"/>
    <n v="48"/>
    <x v="0"/>
    <d v="1899-12-30T17:40:00"/>
    <d v="1899-12-30T18:17:00"/>
    <n v="37"/>
    <x v="8"/>
    <x v="7"/>
    <x v="0"/>
  </r>
  <r>
    <d v="2018-11-16T00:00:00"/>
    <n v="348875"/>
    <s v="CUBIERTA TRASERA IZQ AZUL"/>
    <x v="5"/>
    <x v="7"/>
    <n v="93"/>
    <x v="1"/>
    <d v="1899-12-30T17:27:00"/>
    <d v="1899-12-30T19:06:00"/>
    <n v="99"/>
    <x v="3"/>
    <x v="8"/>
    <x v="0"/>
  </r>
  <r>
    <d v="2018-04-09T00:00:00"/>
    <n v="366745"/>
    <s v="GENERADOR"/>
    <x v="7"/>
    <x v="7"/>
    <n v="53"/>
    <x v="0"/>
    <d v="1899-12-30T12:28:00"/>
    <d v="1899-12-30T13:37:00"/>
    <n v="69"/>
    <x v="1"/>
    <x v="0"/>
    <x v="0"/>
  </r>
  <r>
    <d v="2018-01-10T00:00:00"/>
    <n v="348174"/>
    <s v="AMORTIGUADOR DELANTERO"/>
    <x v="6"/>
    <x v="4"/>
    <n v="16"/>
    <x v="0"/>
    <d v="1899-12-30T17:34:00"/>
    <d v="1899-12-30T17:51:00"/>
    <n v="17"/>
    <x v="12"/>
    <x v="2"/>
    <x v="0"/>
  </r>
  <r>
    <d v="2018-12-24T00:00:00"/>
    <n v="348376"/>
    <s v="TAPABARRO DELANTERO"/>
    <x v="8"/>
    <x v="11"/>
    <n v="24"/>
    <x v="0"/>
    <d v="1899-12-30T16:36:00"/>
    <d v="1899-12-30T18:18:00"/>
    <n v="102"/>
    <x v="3"/>
    <x v="9"/>
    <x v="0"/>
  </r>
  <r>
    <d v="2018-01-22T00:00:00"/>
    <n v="348150"/>
    <s v="CAJA DE VELOCIMETRO ROJO"/>
    <x v="7"/>
    <x v="11"/>
    <n v="35"/>
    <x v="1"/>
    <d v="1899-12-30T15:11:00"/>
    <d v="1899-12-30T16:19:00"/>
    <n v="68"/>
    <x v="7"/>
    <x v="2"/>
    <x v="0"/>
  </r>
  <r>
    <d v="2018-11-25T00:00:00"/>
    <n v="347638"/>
    <s v="CONJUNTO DE CIGÜEÑAL"/>
    <x v="3"/>
    <x v="10"/>
    <n v="12"/>
    <x v="0"/>
    <d v="1899-12-30T12:46:00"/>
    <d v="1899-12-30T13:02:00"/>
    <n v="16"/>
    <x v="9"/>
    <x v="8"/>
    <x v="0"/>
  </r>
  <r>
    <d v="2018-05-24T00:00:00"/>
    <n v="347993"/>
    <s v="BOTON INTERRUPTOR DE FARO/LUCE"/>
    <x v="9"/>
    <x v="12"/>
    <n v="88"/>
    <x v="0"/>
    <d v="1899-12-30T13:14:00"/>
    <d v="1899-12-30T14:04:00"/>
    <n v="50"/>
    <x v="2"/>
    <x v="5"/>
    <x v="0"/>
  </r>
  <r>
    <d v="2018-01-12T00:00:00"/>
    <n v="364163"/>
    <s v="PALANCA DERECHA DE FRENO"/>
    <x v="4"/>
    <x v="3"/>
    <n v="61"/>
    <x v="0"/>
    <d v="1899-12-30T11:12:00"/>
    <d v="1899-12-30T12:48:00"/>
    <n v="96"/>
    <x v="2"/>
    <x v="2"/>
    <x v="0"/>
  </r>
  <r>
    <d v="2018-03-19T00:00:00"/>
    <n v="348055"/>
    <s v="RAYO INTERNO RUEDA TRAS"/>
    <x v="5"/>
    <x v="9"/>
    <n v="94"/>
    <x v="0"/>
    <d v="1899-12-30T13:24:00"/>
    <d v="1899-12-30T14:55:00"/>
    <n v="91"/>
    <x v="7"/>
    <x v="4"/>
    <x v="0"/>
  </r>
  <r>
    <d v="2018-06-09T00:00:00"/>
    <n v="362796"/>
    <s v="CUBIERTA MANDO FRONTAL AMAR"/>
    <x v="6"/>
    <x v="4"/>
    <n v="53"/>
    <x v="1"/>
    <d v="1899-12-30T14:38:00"/>
    <d v="1899-12-30T16:11:00"/>
    <n v="93"/>
    <x v="3"/>
    <x v="1"/>
    <x v="0"/>
  </r>
  <r>
    <d v="2018-08-24T00:00:00"/>
    <n v="348538"/>
    <s v="CUÑA 25*14*4"/>
    <x v="8"/>
    <x v="13"/>
    <n v="36"/>
    <x v="0"/>
    <d v="1899-12-30T08:47:00"/>
    <d v="1899-12-30T10:58:00"/>
    <n v="131"/>
    <x v="9"/>
    <x v="11"/>
    <x v="0"/>
  </r>
  <r>
    <d v="2018-02-26T00:00:00"/>
    <n v="348193"/>
    <s v="HORQUILLA DELANTERA DERECHA"/>
    <x v="3"/>
    <x v="12"/>
    <n v="36"/>
    <x v="1"/>
    <d v="1899-12-30T14:36:00"/>
    <d v="1899-12-30T15:31:00"/>
    <n v="55"/>
    <x v="12"/>
    <x v="6"/>
    <x v="0"/>
  </r>
  <r>
    <d v="2018-04-29T00:00:00"/>
    <n v="348276"/>
    <s v="MANUBRIO CROMADO"/>
    <x v="8"/>
    <x v="8"/>
    <n v="15"/>
    <x v="0"/>
    <d v="1899-12-30T14:23:00"/>
    <d v="1899-12-30T16:53:00"/>
    <n v="150"/>
    <x v="3"/>
    <x v="0"/>
    <x v="0"/>
  </r>
  <r>
    <d v="2018-07-04T00:00:00"/>
    <n v="347952"/>
    <s v="CONJUNTO VELOCIMETRO"/>
    <x v="9"/>
    <x v="3"/>
    <n v="64"/>
    <x v="1"/>
    <d v="1899-12-30T15:34:00"/>
    <d v="1899-12-30T16:33:00"/>
    <n v="59"/>
    <x v="1"/>
    <x v="7"/>
    <x v="0"/>
  </r>
  <r>
    <d v="2018-05-11T00:00:00"/>
    <n v="348342"/>
    <s v="CABLE DE VELOCIMETRO"/>
    <x v="0"/>
    <x v="14"/>
    <n v="66"/>
    <x v="0"/>
    <d v="1899-12-30T09:05:00"/>
    <d v="1899-12-30T09:40:00"/>
    <n v="35"/>
    <x v="2"/>
    <x v="5"/>
    <x v="0"/>
  </r>
  <r>
    <d v="2018-07-18T00:00:00"/>
    <n v="348583"/>
    <s v="BUJE DE EJE GIRATORIO 14*18*16"/>
    <x v="5"/>
    <x v="9"/>
    <n v="94"/>
    <x v="0"/>
    <d v="1899-12-30T09:30:00"/>
    <d v="1899-12-30T11:00:00"/>
    <n v="90"/>
    <x v="5"/>
    <x v="7"/>
    <x v="0"/>
  </r>
  <r>
    <d v="2019-01-20T00:00:00"/>
    <n v="347598"/>
    <s v="CILINDRO"/>
    <x v="1"/>
    <x v="10"/>
    <n v="52"/>
    <x v="0"/>
    <d v="1899-12-30T15:05:00"/>
    <d v="1899-12-30T16:03:00"/>
    <n v="58"/>
    <x v="9"/>
    <x v="2"/>
    <x v="1"/>
  </r>
  <r>
    <d v="2018-03-28T00:00:00"/>
    <n v="347727"/>
    <s v="ACCIONADOR DE EMBRAGUE"/>
    <x v="8"/>
    <x v="9"/>
    <n v="30"/>
    <x v="0"/>
    <d v="1899-12-30T13:42:00"/>
    <d v="1899-12-30T14:10:00"/>
    <n v="28"/>
    <x v="5"/>
    <x v="4"/>
    <x v="0"/>
  </r>
  <r>
    <d v="2018-05-01T00:00:00"/>
    <n v="348609"/>
    <s v="JUEGO COMPLETO DE DISCO DE ARR"/>
    <x v="1"/>
    <x v="2"/>
    <n v="52"/>
    <x v="0"/>
    <d v="1899-12-30T16:16:00"/>
    <d v="1899-12-30T17:54:00"/>
    <n v="98"/>
    <x v="1"/>
    <x v="5"/>
    <x v="0"/>
  </r>
  <r>
    <d v="2018-06-27T00:00:00"/>
    <n v="348268"/>
    <s v="TOPE POSAPIE DERECHA"/>
    <x v="9"/>
    <x v="15"/>
    <n v="26"/>
    <x v="1"/>
    <d v="1899-12-30T12:27:00"/>
    <d v="1899-12-30T13:12:00"/>
    <n v="45"/>
    <x v="3"/>
    <x v="1"/>
    <x v="0"/>
  </r>
  <r>
    <d v="2018-03-05T00:00:00"/>
    <n v="347647"/>
    <s v="PIN DE CIGÜEÑAL"/>
    <x v="0"/>
    <x v="9"/>
    <n v="54"/>
    <x v="0"/>
    <d v="1899-12-30T12:22:00"/>
    <d v="1899-12-30T14:01:00"/>
    <n v="99"/>
    <x v="9"/>
    <x v="4"/>
    <x v="0"/>
  </r>
  <r>
    <d v="2019-04-06T00:00:00"/>
    <n v="348680"/>
    <s v="O-RING,27.4*2.4"/>
    <x v="5"/>
    <x v="2"/>
    <n v="14"/>
    <x v="1"/>
    <d v="1899-12-30T17:48:00"/>
    <d v="1899-12-30T18:37:00"/>
    <n v="49"/>
    <x v="9"/>
    <x v="0"/>
    <x v="1"/>
  </r>
  <r>
    <d v="2018-10-31T00:00:00"/>
    <n v="347949"/>
    <s v="CONJUNTO VELOCIMETRO"/>
    <x v="1"/>
    <x v="1"/>
    <n v="68"/>
    <x v="0"/>
    <d v="1899-12-30T17:37:00"/>
    <d v="1899-12-30T19:49:00"/>
    <n v="132"/>
    <x v="1"/>
    <x v="3"/>
    <x v="0"/>
  </r>
  <r>
    <d v="2018-11-12T00:00:00"/>
    <n v="362585"/>
    <s v="ARO DE ALUMINIO TRASERO"/>
    <x v="4"/>
    <x v="6"/>
    <n v="95"/>
    <x v="0"/>
    <d v="1899-12-30T09:40:00"/>
    <d v="1899-12-30T10:27:00"/>
    <n v="47"/>
    <x v="7"/>
    <x v="8"/>
    <x v="0"/>
  </r>
  <r>
    <d v="2018-08-07T00:00:00"/>
    <n v="348028"/>
    <s v="RIN DELANTERO"/>
    <x v="6"/>
    <x v="1"/>
    <n v="63"/>
    <x v="0"/>
    <d v="1899-12-30T12:21:00"/>
    <d v="1899-12-30T14:19:00"/>
    <n v="118"/>
    <x v="7"/>
    <x v="11"/>
    <x v="0"/>
  </r>
  <r>
    <d v="2019-05-14T00:00:00"/>
    <n v="348139"/>
    <s v="BOMBA DE FRENO DELANTERO"/>
    <x v="4"/>
    <x v="11"/>
    <n v="57"/>
    <x v="0"/>
    <d v="1899-12-30T16:48:00"/>
    <d v="1899-12-30T17:49:00"/>
    <n v="61"/>
    <x v="8"/>
    <x v="5"/>
    <x v="1"/>
  </r>
  <r>
    <d v="2019-03-24T00:00:00"/>
    <n v="348630"/>
    <s v="EMPAQUETADURA DE CILINDRO"/>
    <x v="6"/>
    <x v="1"/>
    <n v="43"/>
    <x v="1"/>
    <d v="1899-12-30T12:20:00"/>
    <d v="1899-12-30T14:26:00"/>
    <n v="126"/>
    <x v="9"/>
    <x v="4"/>
    <x v="1"/>
  </r>
  <r>
    <d v="2018-05-19T00:00:00"/>
    <n v="348248"/>
    <s v="PARADOR LATERAL"/>
    <x v="5"/>
    <x v="4"/>
    <n v="34"/>
    <x v="0"/>
    <d v="1899-12-30T14:09:00"/>
    <d v="1899-12-30T14:26:00"/>
    <n v="17"/>
    <x v="4"/>
    <x v="5"/>
    <x v="0"/>
  </r>
  <r>
    <d v="2018-02-13T00:00:00"/>
    <n v="347901"/>
    <s v="FOCO DE LUZ FARO 12V/18W/18W"/>
    <x v="7"/>
    <x v="9"/>
    <n v="42"/>
    <x v="0"/>
    <d v="1899-12-30T13:12:00"/>
    <d v="1899-12-30T13:42:00"/>
    <n v="30"/>
    <x v="0"/>
    <x v="6"/>
    <x v="0"/>
  </r>
  <r>
    <d v="2019-03-18T00:00:00"/>
    <n v="348126"/>
    <s v="SISTEMA COMPLETO DE FRENO DELA"/>
    <x v="5"/>
    <x v="7"/>
    <n v="85"/>
    <x v="0"/>
    <d v="1899-12-30T16:21:00"/>
    <d v="1899-12-30T18:13:00"/>
    <n v="112"/>
    <x v="8"/>
    <x v="4"/>
    <x v="1"/>
  </r>
  <r>
    <d v="2019-03-05T00:00:00"/>
    <n v="353543"/>
    <s v="IMPULSOR DE BALANCIN"/>
    <x v="2"/>
    <x v="0"/>
    <n v="59"/>
    <x v="1"/>
    <d v="1899-12-30T15:20:00"/>
    <d v="1899-12-30T17:20:00"/>
    <n v="120"/>
    <x v="9"/>
    <x v="4"/>
    <x v="1"/>
  </r>
  <r>
    <d v="2019-03-31T00:00:00"/>
    <n v="348347"/>
    <s v="SUJETADOR DE ASIENTO"/>
    <x v="8"/>
    <x v="1"/>
    <n v="66"/>
    <x v="0"/>
    <d v="1899-12-30T15:18:00"/>
    <d v="1899-12-30T17:47:00"/>
    <n v="149"/>
    <x v="3"/>
    <x v="4"/>
    <x v="1"/>
  </r>
  <r>
    <d v="2018-06-11T00:00:00"/>
    <n v="348880"/>
    <s v="CUBIERTA MEDIA/ROJO/."/>
    <x v="7"/>
    <x v="2"/>
    <n v="94"/>
    <x v="0"/>
    <d v="1899-12-30T16:23:00"/>
    <d v="1899-12-30T18:41:00"/>
    <n v="138"/>
    <x v="3"/>
    <x v="1"/>
    <x v="0"/>
  </r>
  <r>
    <d v="2018-02-07T00:00:00"/>
    <n v="364423"/>
    <s v="GUARDA CADENA"/>
    <x v="5"/>
    <x v="3"/>
    <n v="78"/>
    <x v="0"/>
    <d v="1899-12-30T09:07:00"/>
    <d v="1899-12-30T09:28:00"/>
    <n v="21"/>
    <x v="5"/>
    <x v="6"/>
    <x v="0"/>
  </r>
  <r>
    <d v="2018-04-05T00:00:00"/>
    <n v="347885"/>
    <s v="PROTECTOR DE CORRIENTE"/>
    <x v="5"/>
    <x v="4"/>
    <n v="68"/>
    <x v="0"/>
    <d v="1899-12-30T11:13:00"/>
    <d v="1899-12-30T11:58:00"/>
    <n v="45"/>
    <x v="1"/>
    <x v="0"/>
    <x v="0"/>
  </r>
  <r>
    <d v="2018-10-15T00:00:00"/>
    <n v="347941"/>
    <s v="DIRECCIONAL DELANTERA"/>
    <x v="2"/>
    <x v="5"/>
    <n v="86"/>
    <x v="0"/>
    <d v="1899-12-30T15:24:00"/>
    <d v="1899-12-30T15:46:00"/>
    <n v="22"/>
    <x v="0"/>
    <x v="3"/>
    <x v="0"/>
  </r>
  <r>
    <d v="2018-03-21T00:00:00"/>
    <n v="347640"/>
    <s v="BIELA"/>
    <x v="7"/>
    <x v="6"/>
    <n v="58"/>
    <x v="1"/>
    <d v="1899-12-30T17:38:00"/>
    <d v="1899-12-30T18:51:00"/>
    <n v="73"/>
    <x v="9"/>
    <x v="4"/>
    <x v="0"/>
  </r>
  <r>
    <d v="2018-07-02T00:00:00"/>
    <n v="348495"/>
    <s v="EMPAQUETADURA DE MULTIPLE"/>
    <x v="8"/>
    <x v="7"/>
    <n v="91"/>
    <x v="0"/>
    <d v="1899-12-30T13:41:00"/>
    <d v="1899-12-30T15:33:00"/>
    <n v="112"/>
    <x v="9"/>
    <x v="7"/>
    <x v="0"/>
  </r>
  <r>
    <d v="2018-01-03T00:00:00"/>
    <n v="347948"/>
    <s v="MICA DIRECCIONAL DERECHA"/>
    <x v="9"/>
    <x v="8"/>
    <n v="23"/>
    <x v="0"/>
    <d v="1899-12-30T11:36:00"/>
    <d v="1899-12-30T12:19:00"/>
    <n v="43"/>
    <x v="0"/>
    <x v="2"/>
    <x v="0"/>
  </r>
  <r>
    <d v="2019-04-01T00:00:00"/>
    <n v="353551"/>
    <s v="RETEN DE RESORTE DE VAL SUP"/>
    <x v="4"/>
    <x v="8"/>
    <n v="49"/>
    <x v="0"/>
    <d v="1899-12-30T17:08:00"/>
    <d v="1899-12-30T18:05:00"/>
    <n v="57"/>
    <x v="9"/>
    <x v="0"/>
    <x v="1"/>
  </r>
  <r>
    <d v="2018-06-18T00:00:00"/>
    <n v="348814"/>
    <s v="CUBIERTA DER ROJO"/>
    <x v="9"/>
    <x v="1"/>
    <n v="42"/>
    <x v="0"/>
    <d v="1899-12-30T08:46:00"/>
    <d v="1899-12-30T10:53:00"/>
    <n v="127"/>
    <x v="3"/>
    <x v="1"/>
    <x v="0"/>
  </r>
  <r>
    <d v="2019-01-24T00:00:00"/>
    <n v="348425"/>
    <s v="BASE POSAPIES DERECHO"/>
    <x v="3"/>
    <x v="8"/>
    <n v="22"/>
    <x v="0"/>
    <d v="1899-12-30T10:08:00"/>
    <d v="1899-12-30T11:44:00"/>
    <n v="96"/>
    <x v="4"/>
    <x v="2"/>
    <x v="1"/>
  </r>
  <r>
    <d v="2019-02-16T00:00:00"/>
    <n v="347993"/>
    <s v="BOTON INTERRUPTOR DE FARO/LUCE"/>
    <x v="1"/>
    <x v="9"/>
    <n v="19"/>
    <x v="0"/>
    <d v="1899-12-30T11:48:00"/>
    <d v="1899-12-30T13:07:00"/>
    <n v="79"/>
    <x v="2"/>
    <x v="6"/>
    <x v="1"/>
  </r>
  <r>
    <d v="2018-01-12T00:00:00"/>
    <n v="347943"/>
    <s v="DIRECCIONAL IZQUIERDA TRASERA"/>
    <x v="0"/>
    <x v="1"/>
    <n v="20"/>
    <x v="0"/>
    <d v="1899-12-30T10:22:00"/>
    <d v="1899-12-30T12:45:00"/>
    <n v="143"/>
    <x v="0"/>
    <x v="2"/>
    <x v="0"/>
  </r>
  <r>
    <d v="2018-12-04T00:00:00"/>
    <n v="353553"/>
    <s v="PIN DE MARTILLO"/>
    <x v="2"/>
    <x v="3"/>
    <n v="52"/>
    <x v="0"/>
    <d v="1899-12-30T11:18:00"/>
    <d v="1899-12-30T12:33:00"/>
    <n v="75"/>
    <x v="9"/>
    <x v="9"/>
    <x v="0"/>
  </r>
  <r>
    <d v="2018-01-09T00:00:00"/>
    <n v="347886"/>
    <s v="MICA REFLECTORA LATERAL"/>
    <x v="7"/>
    <x v="6"/>
    <n v="19"/>
    <x v="0"/>
    <d v="1899-12-30T15:42:00"/>
    <d v="1899-12-30T18:06:00"/>
    <n v="144"/>
    <x v="0"/>
    <x v="2"/>
    <x v="0"/>
  </r>
  <r>
    <d v="2019-05-13T00:00:00"/>
    <n v="348885"/>
    <s v="TAPABARRO INTERNO DEL AMARILLO"/>
    <x v="4"/>
    <x v="10"/>
    <n v="91"/>
    <x v="0"/>
    <d v="1899-12-30T17:40:00"/>
    <d v="1899-12-30T18:17:00"/>
    <n v="37"/>
    <x v="3"/>
    <x v="5"/>
    <x v="1"/>
  </r>
  <r>
    <d v="2019-01-12T00:00:00"/>
    <n v="367774"/>
    <s v="CONJUNTO PEDALES Y POSPIE DER"/>
    <x v="5"/>
    <x v="7"/>
    <n v="60"/>
    <x v="0"/>
    <d v="1899-12-30T17:27:00"/>
    <d v="1899-12-30T19:06:00"/>
    <n v="99"/>
    <x v="4"/>
    <x v="2"/>
    <x v="1"/>
  </r>
  <r>
    <d v="2019-03-04T00:00:00"/>
    <n v="364396"/>
    <s v="CUBIERTA CILINDRO ROJO"/>
    <x v="2"/>
    <x v="7"/>
    <n v="95"/>
    <x v="0"/>
    <d v="1899-12-30T12:28:00"/>
    <d v="1899-12-30T13:37:00"/>
    <n v="69"/>
    <x v="3"/>
    <x v="4"/>
    <x v="1"/>
  </r>
  <r>
    <d v="2018-09-09T00:00:00"/>
    <n v="348493"/>
    <s v="EMPAQUETADURA DE CILINDRO"/>
    <x v="5"/>
    <x v="4"/>
    <n v="25"/>
    <x v="1"/>
    <d v="1899-12-30T17:34:00"/>
    <d v="1899-12-30T17:51:00"/>
    <n v="17"/>
    <x v="9"/>
    <x v="10"/>
    <x v="0"/>
  </r>
  <r>
    <d v="2018-07-19T00:00:00"/>
    <n v="348596"/>
    <s v="RESORTE DE ARRANQUE DE PATADA"/>
    <x v="3"/>
    <x v="11"/>
    <n v="26"/>
    <x v="1"/>
    <d v="1899-12-30T16:36:00"/>
    <d v="1899-12-30T18:18:00"/>
    <n v="102"/>
    <x v="5"/>
    <x v="7"/>
    <x v="0"/>
  </r>
  <r>
    <d v="2018-09-07T00:00:00"/>
    <n v="347851"/>
    <s v="CONJ. COMPLETO PATADA ARRANQUE"/>
    <x v="8"/>
    <x v="11"/>
    <n v="70"/>
    <x v="0"/>
    <d v="1899-12-30T15:11:00"/>
    <d v="1899-12-30T16:19:00"/>
    <n v="68"/>
    <x v="5"/>
    <x v="10"/>
    <x v="0"/>
  </r>
  <r>
    <d v="2019-05-03T00:00:00"/>
    <n v="348653"/>
    <s v="TUERCA HEXAGONAL"/>
    <x v="9"/>
    <x v="10"/>
    <n v="97"/>
    <x v="0"/>
    <d v="1899-12-30T12:46:00"/>
    <d v="1899-12-30T13:02:00"/>
    <n v="16"/>
    <x v="7"/>
    <x v="5"/>
    <x v="1"/>
  </r>
  <r>
    <d v="2018-02-01T00:00:00"/>
    <n v="348127"/>
    <s v="SISTEMA COMPLETO DE FRENO DELA"/>
    <x v="6"/>
    <x v="12"/>
    <n v="48"/>
    <x v="0"/>
    <d v="1899-12-30T13:14:00"/>
    <d v="1899-12-30T14:04:00"/>
    <n v="50"/>
    <x v="8"/>
    <x v="6"/>
    <x v="0"/>
  </r>
  <r>
    <d v="2018-10-26T00:00:00"/>
    <n v="362704"/>
    <s v="EJE RUEDA DELANTERA 12M*242"/>
    <x v="4"/>
    <x v="3"/>
    <n v="26"/>
    <x v="0"/>
    <d v="1899-12-30T11:12:00"/>
    <d v="1899-12-30T12:48:00"/>
    <n v="96"/>
    <x v="7"/>
    <x v="3"/>
    <x v="0"/>
  </r>
  <r>
    <d v="2019-04-15T00:00:00"/>
    <n v="364247"/>
    <s v="SEGURO DE PASADOR DE PISTON"/>
    <x v="2"/>
    <x v="9"/>
    <n v="49"/>
    <x v="1"/>
    <d v="1899-12-30T13:24:00"/>
    <d v="1899-12-30T14:55:00"/>
    <n v="91"/>
    <x v="9"/>
    <x v="0"/>
    <x v="1"/>
  </r>
  <r>
    <d v="2018-12-08T00:00:00"/>
    <n v="348342"/>
    <s v="CABLE DE VELOCIMETRO"/>
    <x v="1"/>
    <x v="4"/>
    <n v="25"/>
    <x v="1"/>
    <d v="1899-12-30T14:38:00"/>
    <d v="1899-12-30T16:11:00"/>
    <n v="93"/>
    <x v="2"/>
    <x v="9"/>
    <x v="0"/>
  </r>
  <r>
    <d v="2018-04-23T00:00:00"/>
    <n v="348273"/>
    <s v="TIMON"/>
    <x v="4"/>
    <x v="13"/>
    <n v="28"/>
    <x v="0"/>
    <d v="1899-12-30T08:47:00"/>
    <d v="1899-12-30T10:58:00"/>
    <n v="131"/>
    <x v="3"/>
    <x v="0"/>
    <x v="0"/>
  </r>
  <r>
    <d v="2018-04-03T00:00:00"/>
    <n v="347928"/>
    <s v="BARRA DE DIRECCIONALES"/>
    <x v="0"/>
    <x v="12"/>
    <n v="74"/>
    <x v="0"/>
    <d v="1899-12-30T14:36:00"/>
    <d v="1899-12-30T15:31:00"/>
    <n v="55"/>
    <x v="0"/>
    <x v="0"/>
    <x v="0"/>
  </r>
  <r>
    <d v="2019-05-25T00:00:00"/>
    <n v="347989"/>
    <s v="CONJ. ENCENDIDO E INTER DER"/>
    <x v="2"/>
    <x v="8"/>
    <n v="44"/>
    <x v="1"/>
    <d v="1899-12-30T14:23:00"/>
    <d v="1899-12-30T16:53:00"/>
    <n v="150"/>
    <x v="2"/>
    <x v="5"/>
    <x v="1"/>
  </r>
  <r>
    <d v="2018-12-22T00:00:00"/>
    <n v="348523"/>
    <s v="O-RING 9*1.6"/>
    <x v="1"/>
    <x v="3"/>
    <n v="75"/>
    <x v="0"/>
    <d v="1899-12-30T15:34:00"/>
    <d v="1899-12-30T16:33:00"/>
    <n v="59"/>
    <x v="9"/>
    <x v="9"/>
    <x v="0"/>
  </r>
  <r>
    <d v="2018-07-14T00:00:00"/>
    <n v="348893"/>
    <s v="RETROVISOR DERECHO/AZUL/."/>
    <x v="7"/>
    <x v="14"/>
    <n v="54"/>
    <x v="1"/>
    <d v="1899-12-30T09:05:00"/>
    <d v="1899-12-30T09:40:00"/>
    <n v="35"/>
    <x v="3"/>
    <x v="7"/>
    <x v="0"/>
  </r>
  <r>
    <d v="2018-08-31T00:00:00"/>
    <n v="353540"/>
    <s v="EMPAQUETADURA CENTRAL CARTER"/>
    <x v="0"/>
    <x v="9"/>
    <n v="56"/>
    <x v="0"/>
    <d v="1899-12-30T09:30:00"/>
    <d v="1899-12-30T11:00:00"/>
    <n v="90"/>
    <x v="5"/>
    <x v="11"/>
    <x v="0"/>
  </r>
  <r>
    <d v="2018-12-13T00:00:00"/>
    <n v="347991"/>
    <s v="CONJUNTO DE MANDO DERECHO"/>
    <x v="7"/>
    <x v="10"/>
    <n v="19"/>
    <x v="1"/>
    <d v="1899-12-30T15:05:00"/>
    <d v="1899-12-30T16:03:00"/>
    <n v="58"/>
    <x v="2"/>
    <x v="9"/>
    <x v="0"/>
  </r>
  <r>
    <d v="2018-02-12T00:00:00"/>
    <n v="347856"/>
    <s v="CADENA DE TRACCION (428*100)"/>
    <x v="4"/>
    <x v="9"/>
    <n v="51"/>
    <x v="1"/>
    <d v="1899-12-30T13:42:00"/>
    <d v="1899-12-30T14:10:00"/>
    <n v="28"/>
    <x v="7"/>
    <x v="6"/>
    <x v="0"/>
  </r>
  <r>
    <d v="2018-04-11T00:00:00"/>
    <n v="347991"/>
    <s v="CONJUNTO DE MANDO DERECHO"/>
    <x v="0"/>
    <x v="2"/>
    <n v="46"/>
    <x v="0"/>
    <d v="1899-12-30T16:16:00"/>
    <d v="1899-12-30T17:54:00"/>
    <n v="98"/>
    <x v="2"/>
    <x v="0"/>
    <x v="0"/>
  </r>
  <r>
    <d v="2018-10-18T00:00:00"/>
    <n v="362702"/>
    <s v="JUEGO DE RODAJES DE TELESCOPIO"/>
    <x v="7"/>
    <x v="15"/>
    <n v="42"/>
    <x v="0"/>
    <d v="1899-12-30T12:27:00"/>
    <d v="1899-12-30T13:12:00"/>
    <n v="45"/>
    <x v="12"/>
    <x v="3"/>
    <x v="0"/>
  </r>
  <r>
    <d v="2018-12-18T00:00:00"/>
    <n v="347744"/>
    <s v="ENGRANAJE PRINCIPAL DE TERCERA"/>
    <x v="9"/>
    <x v="9"/>
    <n v="79"/>
    <x v="1"/>
    <d v="1899-12-30T12:22:00"/>
    <d v="1899-12-30T14:01:00"/>
    <n v="99"/>
    <x v="9"/>
    <x v="9"/>
    <x v="0"/>
  </r>
  <r>
    <d v="2018-06-30T00:00:00"/>
    <n v="348557"/>
    <s v="COMPONENTE DE CARTER IZQUIERDO"/>
    <x v="8"/>
    <x v="2"/>
    <n v="14"/>
    <x v="0"/>
    <d v="1899-12-30T17:48:00"/>
    <d v="1899-12-30T18:37:00"/>
    <n v="49"/>
    <x v="5"/>
    <x v="1"/>
    <x v="0"/>
  </r>
  <r>
    <d v="2018-05-30T00:00:00"/>
    <n v="362661"/>
    <s v="TAPABARRO DEL ROJA"/>
    <x v="7"/>
    <x v="1"/>
    <n v="93"/>
    <x v="0"/>
    <d v="1899-12-30T17:37:00"/>
    <d v="1899-12-30T19:49:00"/>
    <n v="132"/>
    <x v="3"/>
    <x v="5"/>
    <x v="0"/>
  </r>
  <r>
    <d v="2019-03-29T00:00:00"/>
    <n v="362658"/>
    <s v="ASIENTO AZUL Y PLATA"/>
    <x v="5"/>
    <x v="6"/>
    <n v="15"/>
    <x v="0"/>
    <d v="1899-12-30T09:40:00"/>
    <d v="1899-12-30T10:27:00"/>
    <n v="47"/>
    <x v="5"/>
    <x v="4"/>
    <x v="1"/>
  </r>
  <r>
    <d v="2019-05-25T00:00:00"/>
    <n v="348425"/>
    <s v="BASE POSAPIES DERECHO"/>
    <x v="7"/>
    <x v="1"/>
    <n v="24"/>
    <x v="0"/>
    <d v="1899-12-30T12:21:00"/>
    <d v="1899-12-30T14:19:00"/>
    <n v="118"/>
    <x v="4"/>
    <x v="5"/>
    <x v="1"/>
  </r>
  <r>
    <d v="2018-11-19T00:00:00"/>
    <n v="347744"/>
    <s v="ENGRANAJE PRINCIPAL DE TERCERA"/>
    <x v="4"/>
    <x v="11"/>
    <n v="32"/>
    <x v="0"/>
    <d v="1899-12-30T16:48:00"/>
    <d v="1899-12-30T17:49:00"/>
    <n v="61"/>
    <x v="9"/>
    <x v="8"/>
    <x v="0"/>
  </r>
  <r>
    <d v="2018-09-05T00:00:00"/>
    <n v="348788"/>
    <s v="CUBIERTA DEL CUERP/ROJO/."/>
    <x v="4"/>
    <x v="1"/>
    <n v="36"/>
    <x v="1"/>
    <d v="1899-12-30T12:20:00"/>
    <d v="1899-12-30T14:26:00"/>
    <n v="126"/>
    <x v="3"/>
    <x v="10"/>
    <x v="0"/>
  </r>
  <r>
    <d v="2018-07-05T00:00:00"/>
    <n v="347936"/>
    <s v="FOCO DE DIRECCIONAL 12V/10W"/>
    <x v="7"/>
    <x v="4"/>
    <n v="34"/>
    <x v="0"/>
    <d v="1899-12-30T14:09:00"/>
    <d v="1899-12-30T14:26:00"/>
    <n v="17"/>
    <x v="0"/>
    <x v="7"/>
    <x v="0"/>
  </r>
  <r>
    <d v="2018-10-24T00:00:00"/>
    <n v="348604"/>
    <s v="ENGRANE EMBRAGUE DE ARRANQUE"/>
    <x v="9"/>
    <x v="9"/>
    <n v="35"/>
    <x v="0"/>
    <d v="1899-12-30T13:12:00"/>
    <d v="1899-12-30T13:42:00"/>
    <n v="30"/>
    <x v="5"/>
    <x v="3"/>
    <x v="0"/>
  </r>
  <r>
    <d v="2019-02-01T00:00:00"/>
    <n v="348793"/>
    <s v="CUBIERTA MANDO FRONTAL PLATA"/>
    <x v="7"/>
    <x v="7"/>
    <n v="58"/>
    <x v="1"/>
    <d v="1899-12-30T16:21:00"/>
    <d v="1899-12-30T18:13:00"/>
    <n v="112"/>
    <x v="3"/>
    <x v="6"/>
    <x v="1"/>
  </r>
  <r>
    <d v="2018-12-06T00:00:00"/>
    <n v="347852"/>
    <s v="CONJ. COMPLETO PATADA ARRANQUE"/>
    <x v="4"/>
    <x v="0"/>
    <n v="58"/>
    <x v="1"/>
    <d v="1899-12-30T15:20:00"/>
    <d v="1899-12-30T17:20:00"/>
    <n v="120"/>
    <x v="4"/>
    <x v="9"/>
    <x v="0"/>
  </r>
  <r>
    <d v="2018-02-01T00:00:00"/>
    <n v="348340"/>
    <s v="CABLE DE VELOCIMETRO"/>
    <x v="0"/>
    <x v="1"/>
    <n v="50"/>
    <x v="0"/>
    <d v="1899-12-30T15:18:00"/>
    <d v="1899-12-30T17:47:00"/>
    <n v="149"/>
    <x v="2"/>
    <x v="6"/>
    <x v="0"/>
  </r>
  <r>
    <d v="2018-05-30T00:00:00"/>
    <n v="347640"/>
    <s v="BIELA"/>
    <x v="9"/>
    <x v="2"/>
    <n v="96"/>
    <x v="0"/>
    <d v="1899-12-30T16:23:00"/>
    <d v="1899-12-30T18:41:00"/>
    <n v="138"/>
    <x v="9"/>
    <x v="5"/>
    <x v="0"/>
  </r>
  <r>
    <d v="2018-01-19T00:00:00"/>
    <n v="348355"/>
    <s v="PARRILLA"/>
    <x v="6"/>
    <x v="3"/>
    <n v="71"/>
    <x v="1"/>
    <d v="1899-12-30T09:07:00"/>
    <d v="1899-12-30T09:28:00"/>
    <n v="21"/>
    <x v="3"/>
    <x v="2"/>
    <x v="0"/>
  </r>
  <r>
    <d v="2018-04-05T00:00:00"/>
    <n v="348527"/>
    <s v="EMPAQUETADURA TENSOR DE CADENA"/>
    <x v="4"/>
    <x v="4"/>
    <n v="53"/>
    <x v="0"/>
    <d v="1899-12-30T11:13:00"/>
    <d v="1899-12-30T11:58:00"/>
    <n v="45"/>
    <x v="9"/>
    <x v="0"/>
    <x v="0"/>
  </r>
  <r>
    <d v="2018-05-26T00:00:00"/>
    <n v="348041"/>
    <s v="LLANTA DELANTERA 2.50/R17"/>
    <x v="0"/>
    <x v="5"/>
    <n v="33"/>
    <x v="1"/>
    <d v="1899-12-30T15:24:00"/>
    <d v="1899-12-30T15:46:00"/>
    <n v="22"/>
    <x v="6"/>
    <x v="5"/>
    <x v="0"/>
  </r>
  <r>
    <d v="2018-09-26T00:00:00"/>
    <n v="348213"/>
    <s v="CONJUNTO DE AMORTIGUADOR TRASE"/>
    <x v="8"/>
    <x v="6"/>
    <n v="94"/>
    <x v="1"/>
    <d v="1899-12-30T17:38:00"/>
    <d v="1899-12-30T18:51:00"/>
    <n v="73"/>
    <x v="12"/>
    <x v="10"/>
    <x v="0"/>
  </r>
  <r>
    <d v="2019-03-27T00:00:00"/>
    <n v="348147"/>
    <s v="MANGUERAS DE FRENO DELANTERO"/>
    <x v="8"/>
    <x v="7"/>
    <n v="93"/>
    <x v="1"/>
    <d v="1899-12-30T13:41:00"/>
    <d v="1899-12-30T15:33:00"/>
    <n v="112"/>
    <x v="6"/>
    <x v="4"/>
    <x v="1"/>
  </r>
  <r>
    <d v="2019-01-06T00:00:00"/>
    <n v="348779"/>
    <s v="TAPABARRO DEL ROJO"/>
    <x v="4"/>
    <x v="8"/>
    <n v="37"/>
    <x v="0"/>
    <d v="1899-12-30T11:36:00"/>
    <d v="1899-12-30T12:19:00"/>
    <n v="43"/>
    <x v="3"/>
    <x v="2"/>
    <x v="1"/>
  </r>
  <r>
    <d v="2019-03-22T00:00:00"/>
    <n v="347930"/>
    <s v="DIRECCIONAL IZQUIERDA"/>
    <x v="1"/>
    <x v="8"/>
    <n v="47"/>
    <x v="0"/>
    <d v="1899-12-30T17:08:00"/>
    <d v="1899-12-30T18:05:00"/>
    <n v="57"/>
    <x v="0"/>
    <x v="4"/>
    <x v="1"/>
  </r>
  <r>
    <d v="2018-07-10T00:00:00"/>
    <n v="348862"/>
    <s v="CUBIERTA TRASERA PLATA"/>
    <x v="9"/>
    <x v="1"/>
    <n v="29"/>
    <x v="1"/>
    <d v="1899-12-30T08:46:00"/>
    <d v="1899-12-30T10:53:00"/>
    <n v="127"/>
    <x v="3"/>
    <x v="7"/>
    <x v="0"/>
  </r>
  <r>
    <d v="2018-10-23T00:00:00"/>
    <n v="347815"/>
    <s v="FILTRO DE COMBUSTIBLE"/>
    <x v="9"/>
    <x v="8"/>
    <n v="28"/>
    <x v="0"/>
    <d v="1899-12-30T10:08:00"/>
    <d v="1899-12-30T11:44:00"/>
    <n v="96"/>
    <x v="11"/>
    <x v="3"/>
    <x v="0"/>
  </r>
  <r>
    <d v="2018-08-10T00:00:00"/>
    <n v="348437"/>
    <s v="PORTA OBJETOS"/>
    <x v="1"/>
    <x v="9"/>
    <n v="98"/>
    <x v="1"/>
    <d v="1899-12-30T11:48:00"/>
    <d v="1899-12-30T13:07:00"/>
    <n v="79"/>
    <x v="3"/>
    <x v="11"/>
    <x v="0"/>
  </r>
  <r>
    <d v="2019-01-28T00:00:00"/>
    <n v="364406"/>
    <s v="RETEN DE ACEITE 17*29*5"/>
    <x v="0"/>
    <x v="1"/>
    <n v="79"/>
    <x v="1"/>
    <d v="1899-12-30T10:22:00"/>
    <d v="1899-12-30T12:45:00"/>
    <n v="143"/>
    <x v="6"/>
    <x v="2"/>
    <x v="1"/>
  </r>
  <r>
    <d v="2019-05-01T00:00:00"/>
    <n v="362577"/>
    <s v="CONJUNTO DE FARO."/>
    <x v="0"/>
    <x v="3"/>
    <n v="36"/>
    <x v="0"/>
    <d v="1899-12-30T11:18:00"/>
    <d v="1899-12-30T12:33:00"/>
    <n v="75"/>
    <x v="0"/>
    <x v="5"/>
    <x v="1"/>
  </r>
  <r>
    <d v="2019-05-24T00:00:00"/>
    <n v="347760"/>
    <s v="ENGRANAJE SECUNDARIO DE SEGUND"/>
    <x v="6"/>
    <x v="6"/>
    <n v="73"/>
    <x v="1"/>
    <d v="1899-12-30T15:42:00"/>
    <d v="1899-12-30T18:06:00"/>
    <n v="144"/>
    <x v="9"/>
    <x v="5"/>
    <x v="1"/>
  </r>
  <r>
    <d v="2018-05-14T00:00:00"/>
    <n v="347683"/>
    <s v="COMPONENTE INTERNO DE EMBRAGUE"/>
    <x v="8"/>
    <x v="10"/>
    <n v="95"/>
    <x v="1"/>
    <d v="1899-12-30T17:40:00"/>
    <d v="1899-12-30T18:17:00"/>
    <n v="37"/>
    <x v="11"/>
    <x v="5"/>
    <x v="0"/>
  </r>
  <r>
    <d v="2018-01-31T00:00:00"/>
    <n v="348404"/>
    <s v="RECIPIENTE DE CAJUELA (NEGRO)"/>
    <x v="6"/>
    <x v="7"/>
    <n v="25"/>
    <x v="1"/>
    <d v="1899-12-30T17:27:00"/>
    <d v="1899-12-30T19:06:00"/>
    <n v="99"/>
    <x v="3"/>
    <x v="2"/>
    <x v="0"/>
  </r>
  <r>
    <d v="2019-02-13T00:00:00"/>
    <n v="348218"/>
    <s v="GUARDA CADENA INFERIOR"/>
    <x v="4"/>
    <x v="7"/>
    <n v="26"/>
    <x v="0"/>
    <d v="1899-12-30T12:28:00"/>
    <d v="1899-12-30T13:37:00"/>
    <n v="69"/>
    <x v="12"/>
    <x v="6"/>
    <x v="1"/>
  </r>
  <r>
    <d v="2018-05-17T00:00:00"/>
    <n v="348787"/>
    <s v="CUBIERTA DEL CUERP/GRIS/."/>
    <x v="0"/>
    <x v="4"/>
    <n v="46"/>
    <x v="0"/>
    <d v="1899-12-30T17:34:00"/>
    <d v="1899-12-30T17:51:00"/>
    <n v="17"/>
    <x v="3"/>
    <x v="5"/>
    <x v="0"/>
  </r>
  <r>
    <d v="2019-05-30T00:00:00"/>
    <n v="348623"/>
    <s v="EMPAQUETADUR PROTECTOR CUB INF"/>
    <x v="4"/>
    <x v="11"/>
    <n v="34"/>
    <x v="0"/>
    <d v="1899-12-30T16:36:00"/>
    <d v="1899-12-30T18:18:00"/>
    <n v="102"/>
    <x v="5"/>
    <x v="5"/>
    <x v="1"/>
  </r>
  <r>
    <d v="2018-02-26T00:00:00"/>
    <n v="348819"/>
    <s v="TAPABARRO DEL AZUL"/>
    <x v="8"/>
    <x v="11"/>
    <n v="11"/>
    <x v="0"/>
    <d v="1899-12-30T15:11:00"/>
    <d v="1899-12-30T16:19:00"/>
    <n v="68"/>
    <x v="3"/>
    <x v="6"/>
    <x v="0"/>
  </r>
  <r>
    <d v="2018-06-16T00:00:00"/>
    <n v="364411"/>
    <s v="BLOQUE REDUCTOR DE VIBRACION B"/>
    <x v="4"/>
    <x v="10"/>
    <n v="44"/>
    <x v="0"/>
    <d v="1899-12-30T12:46:00"/>
    <d v="1899-12-30T13:02:00"/>
    <n v="16"/>
    <x v="9"/>
    <x v="1"/>
    <x v="0"/>
  </r>
  <r>
    <d v="2018-09-06T00:00:00"/>
    <n v="347689"/>
    <s v="FILTRO DE ACEITE"/>
    <x v="7"/>
    <x v="12"/>
    <n v="53"/>
    <x v="0"/>
    <d v="1899-12-30T13:14:00"/>
    <d v="1899-12-30T14:04:00"/>
    <n v="50"/>
    <x v="11"/>
    <x v="10"/>
    <x v="0"/>
  </r>
  <r>
    <d v="2018-04-03T00:00:00"/>
    <n v="348127"/>
    <s v="SISTEMA COMPLETO DE FRENO DELA"/>
    <x v="9"/>
    <x v="3"/>
    <n v="14"/>
    <x v="0"/>
    <d v="1899-12-30T11:12:00"/>
    <d v="1899-12-30T12:48:00"/>
    <n v="96"/>
    <x v="8"/>
    <x v="0"/>
    <x v="0"/>
  </r>
  <r>
    <d v="2018-08-09T00:00:00"/>
    <n v="348221"/>
    <s v="HORQUILLA TRASERA (BRAZO OCCI"/>
    <x v="1"/>
    <x v="9"/>
    <n v="94"/>
    <x v="0"/>
    <d v="1899-12-30T13:24:00"/>
    <d v="1899-12-30T14:55:00"/>
    <n v="91"/>
    <x v="12"/>
    <x v="11"/>
    <x v="0"/>
  </r>
  <r>
    <d v="2019-01-24T00:00:00"/>
    <n v="348515"/>
    <s v="EMPAQUETADURA CUBIERTA CABEZA"/>
    <x v="4"/>
    <x v="4"/>
    <n v="79"/>
    <x v="1"/>
    <d v="1899-12-30T14:38:00"/>
    <d v="1899-12-30T16:11:00"/>
    <n v="93"/>
    <x v="9"/>
    <x v="2"/>
    <x v="1"/>
  </r>
  <r>
    <d v="2018-12-19T00:00:00"/>
    <n v="368017"/>
    <s v="PEDAL DE ARRANQUE"/>
    <x v="5"/>
    <x v="13"/>
    <n v="36"/>
    <x v="0"/>
    <d v="1899-12-30T08:47:00"/>
    <d v="1899-12-30T10:58:00"/>
    <n v="131"/>
    <x v="4"/>
    <x v="9"/>
    <x v="0"/>
  </r>
  <r>
    <d v="2019-01-13T00:00:00"/>
    <n v="348377"/>
    <s v="TAPABARRO DEL. PIEZA TRASERA"/>
    <x v="2"/>
    <x v="12"/>
    <n v="86"/>
    <x v="0"/>
    <d v="1899-12-30T14:36:00"/>
    <d v="1899-12-30T15:31:00"/>
    <n v="55"/>
    <x v="3"/>
    <x v="2"/>
    <x v="1"/>
  </r>
  <r>
    <d v="2018-11-01T00:00:00"/>
    <n v="348789"/>
    <s v="CUBIERTA DEL CUERPO IZQUIERDA"/>
    <x v="7"/>
    <x v="8"/>
    <n v="52"/>
    <x v="0"/>
    <d v="1899-12-30T14:23:00"/>
    <d v="1899-12-30T16:53:00"/>
    <n v="150"/>
    <x v="3"/>
    <x v="8"/>
    <x v="0"/>
  </r>
  <r>
    <d v="2018-11-16T00:00:00"/>
    <n v="348630"/>
    <s v="EMPAQUETADURA DE CILINDRO"/>
    <x v="4"/>
    <x v="3"/>
    <n v="84"/>
    <x v="0"/>
    <d v="1899-12-30T15:34:00"/>
    <d v="1899-12-30T16:33:00"/>
    <n v="59"/>
    <x v="9"/>
    <x v="8"/>
    <x v="0"/>
  </r>
  <r>
    <d v="2018-07-24T00:00:00"/>
    <n v="348250"/>
    <s v="PARADOR LATERAL"/>
    <x v="6"/>
    <x v="14"/>
    <n v="24"/>
    <x v="0"/>
    <d v="1899-12-30T09:05:00"/>
    <d v="1899-12-30T09:40:00"/>
    <n v="35"/>
    <x v="4"/>
    <x v="7"/>
    <x v="0"/>
  </r>
  <r>
    <d v="2018-11-10T00:00:00"/>
    <n v="348818"/>
    <s v="TAPABARRO DEL BLANCO"/>
    <x v="6"/>
    <x v="9"/>
    <n v="92"/>
    <x v="0"/>
    <d v="1899-12-30T09:30:00"/>
    <d v="1899-12-30T11:00:00"/>
    <n v="90"/>
    <x v="3"/>
    <x v="8"/>
    <x v="0"/>
  </r>
  <r>
    <d v="2018-01-18T00:00:00"/>
    <n v="366791"/>
    <s v="CONJUNTO DE MANDO DERECHO"/>
    <x v="5"/>
    <x v="10"/>
    <n v="28"/>
    <x v="0"/>
    <d v="1899-12-30T15:05:00"/>
    <d v="1899-12-30T16:03:00"/>
    <n v="58"/>
    <x v="2"/>
    <x v="2"/>
    <x v="0"/>
  </r>
  <r>
    <d v="2018-05-27T00:00:00"/>
    <n v="348216"/>
    <s v="GUARDA CADENA SUPERIOR"/>
    <x v="7"/>
    <x v="9"/>
    <n v="67"/>
    <x v="0"/>
    <d v="1899-12-30T13:42:00"/>
    <d v="1899-12-30T14:10:00"/>
    <n v="28"/>
    <x v="12"/>
    <x v="5"/>
    <x v="0"/>
  </r>
  <r>
    <d v="2019-04-14T00:00:00"/>
    <n v="347771"/>
    <s v="PLACA SUJETADORA DE ENGRANE DE"/>
    <x v="2"/>
    <x v="2"/>
    <n v="92"/>
    <x v="0"/>
    <d v="1899-12-30T16:16:00"/>
    <d v="1899-12-30T17:54:00"/>
    <n v="98"/>
    <x v="9"/>
    <x v="0"/>
    <x v="1"/>
  </r>
  <r>
    <d v="2019-05-01T00:00:00"/>
    <n v="348115"/>
    <s v="VARILLA DE FRENO TRASERO"/>
    <x v="7"/>
    <x v="15"/>
    <n v="58"/>
    <x v="0"/>
    <d v="1899-12-30T12:27:00"/>
    <d v="1899-12-30T13:12:00"/>
    <n v="45"/>
    <x v="4"/>
    <x v="5"/>
    <x v="1"/>
  </r>
  <r>
    <d v="2018-06-09T00:00:00"/>
    <n v="362710"/>
    <s v="CUBIERTA LATERAL IZQ AZUL"/>
    <x v="4"/>
    <x v="9"/>
    <n v="77"/>
    <x v="0"/>
    <d v="1899-12-30T12:22:00"/>
    <d v="1899-12-30T14:01:00"/>
    <n v="99"/>
    <x v="3"/>
    <x v="1"/>
    <x v="0"/>
  </r>
  <r>
    <d v="2018-03-27T00:00:00"/>
    <n v="347817"/>
    <s v="EMPAQUETADURA DEL MULTIPLE"/>
    <x v="1"/>
    <x v="2"/>
    <n v="52"/>
    <x v="0"/>
    <d v="1899-12-30T17:48:00"/>
    <d v="1899-12-30T18:37:00"/>
    <n v="49"/>
    <x v="9"/>
    <x v="4"/>
    <x v="0"/>
  </r>
  <r>
    <d v="2018-02-28T00:00:00"/>
    <n v="362703"/>
    <s v="CUBIERTA TRASERA PLATA"/>
    <x v="6"/>
    <x v="1"/>
    <n v="46"/>
    <x v="0"/>
    <d v="1899-12-30T17:37:00"/>
    <d v="1899-12-30T19:49:00"/>
    <n v="132"/>
    <x v="3"/>
    <x v="6"/>
    <x v="0"/>
  </r>
  <r>
    <d v="2019-05-05T00:00:00"/>
    <n v="348012"/>
    <s v="MOTOR DE ARRANQUE"/>
    <x v="9"/>
    <x v="6"/>
    <n v="94"/>
    <x v="0"/>
    <d v="1899-12-30T09:40:00"/>
    <d v="1899-12-30T10:27:00"/>
    <n v="47"/>
    <x v="5"/>
    <x v="5"/>
    <x v="1"/>
  </r>
  <r>
    <d v="2018-11-28T00:00:00"/>
    <n v="348173"/>
    <s v="HORQUILLA DELANTERA IZQUIERDA"/>
    <x v="0"/>
    <x v="1"/>
    <n v="19"/>
    <x v="0"/>
    <d v="1899-12-30T12:21:00"/>
    <d v="1899-12-30T14:19:00"/>
    <n v="118"/>
    <x v="12"/>
    <x v="8"/>
    <x v="0"/>
  </r>
  <r>
    <d v="2018-06-18T00:00:00"/>
    <n v="347819"/>
    <s v="MULTIPLE"/>
    <x v="1"/>
    <x v="11"/>
    <n v="88"/>
    <x v="1"/>
    <d v="1899-12-30T16:48:00"/>
    <d v="1899-12-30T17:49:00"/>
    <n v="61"/>
    <x v="9"/>
    <x v="1"/>
    <x v="0"/>
  </r>
  <r>
    <d v="2019-01-24T00:00:00"/>
    <n v="348199"/>
    <s v="BASE DE FARO DERECHO"/>
    <x v="3"/>
    <x v="1"/>
    <n v="52"/>
    <x v="0"/>
    <d v="1899-12-30T12:20:00"/>
    <d v="1899-12-30T14:26:00"/>
    <n v="126"/>
    <x v="12"/>
    <x v="2"/>
    <x v="1"/>
  </r>
  <r>
    <d v="2018-02-27T00:00:00"/>
    <n v="369590"/>
    <s v="ASIENTO NEGRO CON LOGO AZUL"/>
    <x v="2"/>
    <x v="4"/>
    <n v="88"/>
    <x v="0"/>
    <d v="1899-12-30T14:09:00"/>
    <d v="1899-12-30T14:26:00"/>
    <n v="17"/>
    <x v="5"/>
    <x v="6"/>
    <x v="0"/>
  </r>
  <r>
    <d v="2018-05-06T00:00:00"/>
    <n v="348509"/>
    <s v="TORNILLO DE AJUSTE DE VALVULAS"/>
    <x v="1"/>
    <x v="9"/>
    <n v="88"/>
    <x v="1"/>
    <d v="1899-12-30T13:12:00"/>
    <d v="1899-12-30T13:42:00"/>
    <n v="30"/>
    <x v="9"/>
    <x v="5"/>
    <x v="0"/>
  </r>
  <r>
    <d v="2018-08-28T00:00:00"/>
    <n v="348211"/>
    <s v="PLACA CONECTORA AMORTIGUADOR"/>
    <x v="8"/>
    <x v="7"/>
    <n v="59"/>
    <x v="0"/>
    <d v="1899-12-30T16:21:00"/>
    <d v="1899-12-30T18:13:00"/>
    <n v="112"/>
    <x v="5"/>
    <x v="11"/>
    <x v="0"/>
  </r>
  <r>
    <d v="2018-07-29T00:00:00"/>
    <n v="348203"/>
    <s v="ACCIONADOR DE FRENO"/>
    <x v="2"/>
    <x v="0"/>
    <n v="28"/>
    <x v="0"/>
    <d v="1899-12-30T15:20:00"/>
    <d v="1899-12-30T17:20:00"/>
    <n v="120"/>
    <x v="8"/>
    <x v="7"/>
    <x v="0"/>
  </r>
  <r>
    <d v="2019-02-17T00:00:00"/>
    <n v="347657"/>
    <s v="CADENA DE CAMARA"/>
    <x v="3"/>
    <x v="1"/>
    <n v="31"/>
    <x v="0"/>
    <d v="1899-12-30T15:18:00"/>
    <d v="1899-12-30T17:47:00"/>
    <n v="149"/>
    <x v="9"/>
    <x v="6"/>
    <x v="1"/>
  </r>
  <r>
    <d v="2018-02-10T00:00:00"/>
    <n v="347993"/>
    <s v="BOTON INTERRUPTOR DE FARO/LUCE"/>
    <x v="2"/>
    <x v="2"/>
    <n v="11"/>
    <x v="0"/>
    <d v="1899-12-30T16:23:00"/>
    <d v="1899-12-30T18:41:00"/>
    <n v="138"/>
    <x v="2"/>
    <x v="6"/>
    <x v="0"/>
  </r>
  <r>
    <d v="2018-01-27T00:00:00"/>
    <n v="348063"/>
    <s v="RIN RUEDA TRASERA (PLATEADO)"/>
    <x v="3"/>
    <x v="3"/>
    <n v="58"/>
    <x v="0"/>
    <d v="1899-12-30T09:07:00"/>
    <d v="1899-12-30T09:28:00"/>
    <n v="21"/>
    <x v="7"/>
    <x v="2"/>
    <x v="0"/>
  </r>
  <r>
    <d v="2018-09-02T00:00:00"/>
    <n v="348462"/>
    <s v="SEGURO CIRCLIP"/>
    <x v="2"/>
    <x v="4"/>
    <n v="55"/>
    <x v="0"/>
    <d v="1899-12-30T11:13:00"/>
    <d v="1899-12-30T11:58:00"/>
    <n v="45"/>
    <x v="7"/>
    <x v="10"/>
    <x v="0"/>
  </r>
  <r>
    <d v="2019-04-06T00:00:00"/>
    <n v="364330"/>
    <s v="RODAMIENTO GUIA DE CADENA"/>
    <x v="2"/>
    <x v="5"/>
    <n v="57"/>
    <x v="0"/>
    <d v="1899-12-30T15:24:00"/>
    <d v="1899-12-30T15:46:00"/>
    <n v="22"/>
    <x v="9"/>
    <x v="0"/>
    <x v="1"/>
  </r>
  <r>
    <d v="2018-09-30T00:00:00"/>
    <n v="348640"/>
    <s v="COMPONENTE DE CARTER IZQUIERDO"/>
    <x v="5"/>
    <x v="6"/>
    <n v="97"/>
    <x v="0"/>
    <d v="1899-12-30T17:38:00"/>
    <d v="1899-12-30T18:51:00"/>
    <n v="73"/>
    <x v="5"/>
    <x v="10"/>
    <x v="0"/>
  </r>
  <r>
    <d v="2018-05-16T00:00:00"/>
    <n v="362803"/>
    <s v="CUBIERTA DERECHA AMARILLA"/>
    <x v="0"/>
    <x v="7"/>
    <n v="27"/>
    <x v="1"/>
    <d v="1899-12-30T13:41:00"/>
    <d v="1899-12-30T15:33:00"/>
    <n v="112"/>
    <x v="3"/>
    <x v="5"/>
    <x v="0"/>
  </r>
  <r>
    <d v="2018-11-24T00:00:00"/>
    <n v="348118"/>
    <s v="PEDAL DE FRENO"/>
    <x v="8"/>
    <x v="8"/>
    <n v="81"/>
    <x v="0"/>
    <d v="1899-12-30T11:36:00"/>
    <d v="1899-12-30T12:19:00"/>
    <n v="43"/>
    <x v="4"/>
    <x v="8"/>
    <x v="0"/>
  </r>
  <r>
    <d v="2019-03-10T00:00:00"/>
    <n v="348637"/>
    <s v="PIN DE PISTON"/>
    <x v="4"/>
    <x v="8"/>
    <n v="30"/>
    <x v="0"/>
    <d v="1899-12-30T17:08:00"/>
    <d v="1899-12-30T18:05:00"/>
    <n v="57"/>
    <x v="9"/>
    <x v="4"/>
    <x v="1"/>
  </r>
  <r>
    <d v="2018-06-12T00:00:00"/>
    <n v="362710"/>
    <s v="CUBIERTA LATERAL IZQ AZUL"/>
    <x v="1"/>
    <x v="1"/>
    <n v="62"/>
    <x v="1"/>
    <d v="1899-12-30T08:46:00"/>
    <d v="1899-12-30T10:53:00"/>
    <n v="127"/>
    <x v="3"/>
    <x v="1"/>
    <x v="0"/>
  </r>
  <r>
    <d v="2018-09-24T00:00:00"/>
    <n v="348350"/>
    <s v="ASIENTO DOBLE AMARILLO NEGRO"/>
    <x v="3"/>
    <x v="8"/>
    <n v="57"/>
    <x v="0"/>
    <d v="1899-12-30T10:08:00"/>
    <d v="1899-12-30T11:44:00"/>
    <n v="96"/>
    <x v="5"/>
    <x v="10"/>
    <x v="0"/>
  </r>
  <r>
    <d v="2019-02-24T00:00:00"/>
    <n v="368061"/>
    <s v="CONJUNTO DE FARO"/>
    <x v="9"/>
    <x v="9"/>
    <n v="37"/>
    <x v="0"/>
    <d v="1899-12-30T11:48:00"/>
    <d v="1899-12-30T13:07:00"/>
    <n v="79"/>
    <x v="0"/>
    <x v="6"/>
    <x v="1"/>
  </r>
  <r>
    <d v="2018-06-24T00:00:00"/>
    <n v="348061"/>
    <s v="RIN RUEDA TRASERA (AMARILLO)"/>
    <x v="9"/>
    <x v="1"/>
    <n v="23"/>
    <x v="0"/>
    <d v="1899-12-30T10:22:00"/>
    <d v="1899-12-30T12:45:00"/>
    <n v="143"/>
    <x v="7"/>
    <x v="1"/>
    <x v="0"/>
  </r>
  <r>
    <d v="2019-05-18T00:00:00"/>
    <n v="347858"/>
    <s v="RELE DE ENCENDIDO"/>
    <x v="5"/>
    <x v="3"/>
    <n v="17"/>
    <x v="0"/>
    <d v="1899-12-30T11:18:00"/>
    <d v="1899-12-30T12:33:00"/>
    <n v="75"/>
    <x v="1"/>
    <x v="5"/>
    <x v="1"/>
  </r>
  <r>
    <d v="2018-07-20T00:00:00"/>
    <n v="348897"/>
    <s v="CUBIERTA FRONTAL SUP GRIS"/>
    <x v="0"/>
    <x v="6"/>
    <n v="41"/>
    <x v="1"/>
    <d v="1899-12-30T15:42:00"/>
    <d v="1899-12-30T18:06:00"/>
    <n v="144"/>
    <x v="3"/>
    <x v="7"/>
    <x v="0"/>
  </r>
  <r>
    <d v="2018-09-12T00:00:00"/>
    <n v="347745"/>
    <s v="ENGRANAJE PRINCIPAL DE TERCERA"/>
    <x v="8"/>
    <x v="10"/>
    <n v="94"/>
    <x v="1"/>
    <d v="1899-12-30T17:40:00"/>
    <d v="1899-12-30T18:17:00"/>
    <n v="37"/>
    <x v="9"/>
    <x v="10"/>
    <x v="0"/>
  </r>
  <r>
    <d v="2019-02-12T00:00:00"/>
    <n v="348035"/>
    <s v="RETEN DE ACEITE"/>
    <x v="1"/>
    <x v="7"/>
    <n v="25"/>
    <x v="1"/>
    <d v="1899-12-30T17:27:00"/>
    <d v="1899-12-30T19:06:00"/>
    <n v="99"/>
    <x v="6"/>
    <x v="6"/>
    <x v="1"/>
  </r>
  <r>
    <d v="2018-02-15T00:00:00"/>
    <n v="364405"/>
    <s v="PASADOR GUIA 10*20"/>
    <x v="1"/>
    <x v="7"/>
    <n v="37"/>
    <x v="0"/>
    <d v="1899-12-30T12:28:00"/>
    <d v="1899-12-30T13:37:00"/>
    <n v="69"/>
    <x v="9"/>
    <x v="6"/>
    <x v="0"/>
  </r>
  <r>
    <d v="2018-12-02T00:00:00"/>
    <n v="348448"/>
    <s v="EJE DE HORQUILLA TRASERA"/>
    <x v="8"/>
    <x v="4"/>
    <n v="16"/>
    <x v="1"/>
    <d v="1899-12-30T17:34:00"/>
    <d v="1899-12-30T17:51:00"/>
    <n v="17"/>
    <x v="12"/>
    <x v="9"/>
    <x v="0"/>
  </r>
  <r>
    <d v="2019-04-04T00:00:00"/>
    <n v="347794"/>
    <s v="RESORTE DEL ACCIONADOR DE CAMB"/>
    <x v="4"/>
    <x v="11"/>
    <n v="84"/>
    <x v="0"/>
    <d v="1899-12-30T16:36:00"/>
    <d v="1899-12-30T18:18:00"/>
    <n v="102"/>
    <x v="5"/>
    <x v="0"/>
    <x v="1"/>
  </r>
  <r>
    <d v="2019-04-08T00:00:00"/>
    <n v="347952"/>
    <s v="CONJUNTO VELOCIMETRO"/>
    <x v="1"/>
    <x v="11"/>
    <n v="57"/>
    <x v="1"/>
    <d v="1899-12-30T15:11:00"/>
    <d v="1899-12-30T16:19:00"/>
    <n v="68"/>
    <x v="1"/>
    <x v="0"/>
    <x v="1"/>
  </r>
  <r>
    <d v="2019-03-02T00:00:00"/>
    <n v="348096"/>
    <s v="ACTUADOR DE FRENO TRASERO"/>
    <x v="7"/>
    <x v="10"/>
    <n v="55"/>
    <x v="0"/>
    <d v="1899-12-30T12:46:00"/>
    <d v="1899-12-30T13:02:00"/>
    <n v="16"/>
    <x v="8"/>
    <x v="4"/>
    <x v="1"/>
  </r>
  <r>
    <d v="2018-12-23T00:00:00"/>
    <n v="347934"/>
    <s v="CRISTAL DIRECCIONAL"/>
    <x v="0"/>
    <x v="12"/>
    <n v="57"/>
    <x v="0"/>
    <d v="1899-12-30T13:14:00"/>
    <d v="1899-12-30T14:04:00"/>
    <n v="50"/>
    <x v="0"/>
    <x v="9"/>
    <x v="0"/>
  </r>
  <r>
    <d v="2019-04-08T00:00:00"/>
    <n v="347759"/>
    <s v="ENGRANAJE SECUNDARIO DE SEGUND"/>
    <x v="1"/>
    <x v="3"/>
    <n v="21"/>
    <x v="0"/>
    <d v="1899-12-30T11:12:00"/>
    <d v="1899-12-30T12:48:00"/>
    <n v="96"/>
    <x v="9"/>
    <x v="0"/>
    <x v="1"/>
  </r>
  <r>
    <d v="2018-05-25T00:00:00"/>
    <n v="368070"/>
    <s v="CALAVERA TRASERA"/>
    <x v="9"/>
    <x v="9"/>
    <n v="67"/>
    <x v="0"/>
    <d v="1899-12-30T13:24:00"/>
    <d v="1899-12-30T14:55:00"/>
    <n v="91"/>
    <x v="0"/>
    <x v="5"/>
    <x v="0"/>
  </r>
  <r>
    <d v="2019-01-05T00:00:00"/>
    <n v="347665"/>
    <s v="BRAZO TENSOR DE CADENA"/>
    <x v="3"/>
    <x v="4"/>
    <n v="83"/>
    <x v="0"/>
    <d v="1899-12-30T14:38:00"/>
    <d v="1899-12-30T16:11:00"/>
    <n v="93"/>
    <x v="9"/>
    <x v="2"/>
    <x v="1"/>
  </r>
  <r>
    <d v="2018-08-01T00:00:00"/>
    <n v="348527"/>
    <s v="EMPAQUETADURA TENSOR DE CADENA"/>
    <x v="1"/>
    <x v="13"/>
    <n v="12"/>
    <x v="0"/>
    <d v="1899-12-30T08:47:00"/>
    <d v="1899-12-30T10:58:00"/>
    <n v="131"/>
    <x v="9"/>
    <x v="11"/>
    <x v="0"/>
  </r>
  <r>
    <d v="2018-10-05T00:00:00"/>
    <n v="353559"/>
    <s v="BUJIA"/>
    <x v="8"/>
    <x v="12"/>
    <n v="73"/>
    <x v="0"/>
    <d v="1899-12-30T14:36:00"/>
    <d v="1899-12-30T15:31:00"/>
    <n v="55"/>
    <x v="13"/>
    <x v="3"/>
    <x v="0"/>
  </r>
  <r>
    <d v="2019-02-09T00:00:00"/>
    <n v="348624"/>
    <s v="TAPON PLASTICO"/>
    <x v="9"/>
    <x v="8"/>
    <n v="97"/>
    <x v="0"/>
    <d v="1899-12-30T14:23:00"/>
    <d v="1899-12-30T16:53:00"/>
    <n v="150"/>
    <x v="5"/>
    <x v="6"/>
    <x v="1"/>
  </r>
  <r>
    <d v="2018-07-13T00:00:00"/>
    <n v="348121"/>
    <s v="RESORTE DE PEDAL DE FRENO"/>
    <x v="7"/>
    <x v="3"/>
    <n v="65"/>
    <x v="0"/>
    <d v="1899-12-30T15:34:00"/>
    <d v="1899-12-30T16:33:00"/>
    <n v="59"/>
    <x v="4"/>
    <x v="7"/>
    <x v="0"/>
  </r>
  <r>
    <d v="2018-07-15T00:00:00"/>
    <n v="348795"/>
    <s v="ARO RUEDA DELANTERA PLATA"/>
    <x v="1"/>
    <x v="14"/>
    <n v="100"/>
    <x v="0"/>
    <d v="1899-12-30T09:05:00"/>
    <d v="1899-12-30T09:40:00"/>
    <n v="35"/>
    <x v="7"/>
    <x v="7"/>
    <x v="0"/>
  </r>
  <r>
    <d v="2018-07-05T00:00:00"/>
    <n v="348115"/>
    <s v="VARILLA DE FRENO TRASERO"/>
    <x v="8"/>
    <x v="9"/>
    <n v="70"/>
    <x v="0"/>
    <d v="1899-12-30T09:30:00"/>
    <d v="1899-12-30T11:00:00"/>
    <n v="90"/>
    <x v="4"/>
    <x v="7"/>
    <x v="0"/>
  </r>
  <r>
    <d v="2018-01-02T00:00:00"/>
    <n v="348520"/>
    <s v="CADENA DE CAMARA"/>
    <x v="1"/>
    <x v="10"/>
    <n v="54"/>
    <x v="0"/>
    <d v="1899-12-30T15:05:00"/>
    <d v="1899-12-30T16:03:00"/>
    <n v="58"/>
    <x v="9"/>
    <x v="2"/>
    <x v="0"/>
  </r>
  <r>
    <d v="2019-05-14T00:00:00"/>
    <n v="348362"/>
    <s v="MANGUERA DE COMBUSTIBLE"/>
    <x v="5"/>
    <x v="9"/>
    <n v="23"/>
    <x v="0"/>
    <d v="1899-12-30T13:42:00"/>
    <d v="1899-12-30T14:10:00"/>
    <n v="28"/>
    <x v="3"/>
    <x v="5"/>
    <x v="1"/>
  </r>
  <r>
    <d v="2019-03-16T00:00:00"/>
    <n v="348145"/>
    <s v="JUEGO DE MANGUERA DE FRENO DIABOLO"/>
    <x v="6"/>
    <x v="2"/>
    <n v="51"/>
    <x v="0"/>
    <d v="1899-12-30T16:16:00"/>
    <d v="1899-12-30T17:54:00"/>
    <n v="98"/>
    <x v="6"/>
    <x v="4"/>
    <x v="1"/>
  </r>
  <r>
    <d v="2018-12-23T00:00:00"/>
    <n v="348775"/>
    <s v="CUBIERTA MANDO FRONTAL NEGRO"/>
    <x v="4"/>
    <x v="15"/>
    <n v="10"/>
    <x v="0"/>
    <d v="1899-12-30T12:27:00"/>
    <d v="1899-12-30T13:12:00"/>
    <n v="45"/>
    <x v="3"/>
    <x v="9"/>
    <x v="0"/>
  </r>
  <r>
    <d v="2019-04-11T00:00:00"/>
    <n v="348384"/>
    <s v="PLACA DER FIJACION TAPABARRO"/>
    <x v="3"/>
    <x v="9"/>
    <n v="71"/>
    <x v="0"/>
    <d v="1899-12-30T12:22:00"/>
    <d v="1899-12-30T14:01:00"/>
    <n v="99"/>
    <x v="3"/>
    <x v="0"/>
    <x v="1"/>
  </r>
  <r>
    <d v="2018-07-22T00:00:00"/>
    <n v="348637"/>
    <s v="PIN DE PISTON"/>
    <x v="9"/>
    <x v="2"/>
    <n v="83"/>
    <x v="0"/>
    <d v="1899-12-30T17:48:00"/>
    <d v="1899-12-30T18:37:00"/>
    <n v="49"/>
    <x v="9"/>
    <x v="7"/>
    <x v="0"/>
  </r>
  <r>
    <d v="2018-01-25T00:00:00"/>
    <n v="348032"/>
    <s v="RIN RUEDA DELANTERA (PLATEADO)"/>
    <x v="6"/>
    <x v="1"/>
    <n v="77"/>
    <x v="0"/>
    <d v="1899-12-30T17:37:00"/>
    <d v="1899-12-30T19:49:00"/>
    <n v="132"/>
    <x v="7"/>
    <x v="2"/>
    <x v="0"/>
  </r>
  <r>
    <d v="2018-10-19T00:00:00"/>
    <n v="348421"/>
    <s v="PLACA PROTECTORA DE MOTOR"/>
    <x v="1"/>
    <x v="6"/>
    <n v="57"/>
    <x v="0"/>
    <d v="1899-12-30T09:40:00"/>
    <d v="1899-12-30T10:27:00"/>
    <n v="47"/>
    <x v="3"/>
    <x v="3"/>
    <x v="0"/>
  </r>
  <r>
    <d v="2018-06-07T00:00:00"/>
    <n v="364405"/>
    <s v="PASADOR GUIA 10*20"/>
    <x v="0"/>
    <x v="1"/>
    <n v="48"/>
    <x v="0"/>
    <d v="1899-12-30T12:21:00"/>
    <d v="1899-12-30T14:19:00"/>
    <n v="118"/>
    <x v="9"/>
    <x v="1"/>
    <x v="0"/>
  </r>
  <r>
    <d v="2019-02-07T00:00:00"/>
    <n v="348165"/>
    <s v="BASE DE MOTOR"/>
    <x v="8"/>
    <x v="11"/>
    <n v="42"/>
    <x v="0"/>
    <d v="1899-12-30T16:48:00"/>
    <d v="1899-12-30T17:49:00"/>
    <n v="61"/>
    <x v="5"/>
    <x v="6"/>
    <x v="1"/>
  </r>
  <r>
    <d v="2019-01-06T00:00:00"/>
    <n v="347708"/>
    <s v="DISCO DE EMBRAGUE"/>
    <x v="7"/>
    <x v="1"/>
    <n v="99"/>
    <x v="0"/>
    <d v="1899-12-30T12:20:00"/>
    <d v="1899-12-30T14:26:00"/>
    <n v="126"/>
    <x v="8"/>
    <x v="2"/>
    <x v="1"/>
  </r>
  <r>
    <d v="2018-06-26T00:00:00"/>
    <n v="347634"/>
    <s v="JUEGO DE ANILLOS DE PISTON"/>
    <x v="4"/>
    <x v="4"/>
    <n v="74"/>
    <x v="1"/>
    <d v="1899-12-30T14:09:00"/>
    <d v="1899-12-30T14:26:00"/>
    <n v="17"/>
    <x v="9"/>
    <x v="1"/>
    <x v="0"/>
  </r>
  <r>
    <d v="2018-06-01T00:00:00"/>
    <n v="347745"/>
    <s v="ENGRANAJE PRINCIPAL DE TERCERA"/>
    <x v="2"/>
    <x v="9"/>
    <n v="39"/>
    <x v="0"/>
    <d v="1899-12-30T13:12:00"/>
    <d v="1899-12-30T13:42:00"/>
    <n v="30"/>
    <x v="9"/>
    <x v="1"/>
    <x v="0"/>
  </r>
  <r>
    <d v="2019-04-25T00:00:00"/>
    <n v="347657"/>
    <s v="CADENA DE CAMARA"/>
    <x v="4"/>
    <x v="7"/>
    <n v="96"/>
    <x v="1"/>
    <d v="1899-12-30T16:21:00"/>
    <d v="1899-12-30T18:13:00"/>
    <n v="112"/>
    <x v="9"/>
    <x v="0"/>
    <x v="1"/>
  </r>
  <r>
    <d v="2018-03-25T00:00:00"/>
    <n v="348135"/>
    <s v="PALANCA DERECHA DE FRENO"/>
    <x v="2"/>
    <x v="0"/>
    <n v="84"/>
    <x v="0"/>
    <d v="1899-12-30T15:20:00"/>
    <d v="1899-12-30T17:20:00"/>
    <n v="120"/>
    <x v="2"/>
    <x v="4"/>
    <x v="0"/>
  </r>
  <r>
    <d v="2018-10-20T00:00:00"/>
    <n v="348221"/>
    <s v="HORQUILLA TRASERA (BRAZO OCCI"/>
    <x v="7"/>
    <x v="1"/>
    <n v="67"/>
    <x v="0"/>
    <d v="1899-12-30T15:18:00"/>
    <d v="1899-12-30T17:47:00"/>
    <n v="149"/>
    <x v="12"/>
    <x v="3"/>
    <x v="0"/>
  </r>
  <r>
    <d v="2018-08-01T00:00:00"/>
    <n v="348085"/>
    <s v="CATALINA"/>
    <x v="7"/>
    <x v="2"/>
    <n v="64"/>
    <x v="0"/>
    <d v="1899-12-30T16:23:00"/>
    <d v="1899-12-30T18:41:00"/>
    <n v="138"/>
    <x v="7"/>
    <x v="11"/>
    <x v="0"/>
  </r>
  <r>
    <d v="2019-02-16T00:00:00"/>
    <n v="369672"/>
    <s v="CUBIERTAS DE TANQUE IZQU AZUL"/>
    <x v="6"/>
    <x v="3"/>
    <n v="65"/>
    <x v="0"/>
    <d v="1899-12-30T09:07:00"/>
    <d v="1899-12-30T09:28:00"/>
    <n v="21"/>
    <x v="3"/>
    <x v="6"/>
    <x v="1"/>
  </r>
  <r>
    <d v="2018-03-18T00:00:00"/>
    <n v="348470"/>
    <s v="RODAJE BOLA RADIAL,6302"/>
    <x v="2"/>
    <x v="4"/>
    <n v="57"/>
    <x v="0"/>
    <d v="1899-12-30T11:13:00"/>
    <d v="1899-12-30T11:58:00"/>
    <n v="45"/>
    <x v="7"/>
    <x v="4"/>
    <x v="0"/>
  </r>
  <r>
    <d v="2018-02-09T00:00:00"/>
    <n v="369670"/>
    <s v="CUBIERTAS DE TANQUE DER AZUL"/>
    <x v="7"/>
    <x v="5"/>
    <n v="50"/>
    <x v="0"/>
    <d v="1899-12-30T15:24:00"/>
    <d v="1899-12-30T15:46:00"/>
    <n v="22"/>
    <x v="3"/>
    <x v="6"/>
    <x v="0"/>
  </r>
  <r>
    <d v="2019-02-14T00:00:00"/>
    <n v="348418"/>
    <s v="CUBIERTA DE BATERIA"/>
    <x v="0"/>
    <x v="6"/>
    <n v="56"/>
    <x v="1"/>
    <d v="1899-12-30T17:38:00"/>
    <d v="1899-12-30T18:51:00"/>
    <n v="73"/>
    <x v="3"/>
    <x v="6"/>
    <x v="1"/>
  </r>
  <r>
    <d v="2018-11-03T00:00:00"/>
    <n v="347981"/>
    <s v="BOTON INTERRUPTOR DE DIRECCION"/>
    <x v="3"/>
    <x v="7"/>
    <n v="24"/>
    <x v="0"/>
    <d v="1899-12-30T13:41:00"/>
    <d v="1899-12-30T15:33:00"/>
    <n v="112"/>
    <x v="2"/>
    <x v="8"/>
    <x v="0"/>
  </r>
  <r>
    <d v="2018-11-03T00:00:00"/>
    <n v="348086"/>
    <s v="CATALINA"/>
    <x v="9"/>
    <x v="8"/>
    <n v="27"/>
    <x v="1"/>
    <d v="1899-12-30T11:36:00"/>
    <d v="1899-12-30T12:19:00"/>
    <n v="43"/>
    <x v="7"/>
    <x v="8"/>
    <x v="0"/>
  </r>
  <r>
    <d v="2018-11-21T00:00:00"/>
    <n v="362708"/>
    <s v="KIT DE CERRADURA"/>
    <x v="0"/>
    <x v="8"/>
    <n v="27"/>
    <x v="0"/>
    <d v="1899-12-30T17:08:00"/>
    <d v="1899-12-30T18:05:00"/>
    <n v="57"/>
    <x v="1"/>
    <x v="8"/>
    <x v="0"/>
  </r>
  <r>
    <d v="2019-05-22T00:00:00"/>
    <n v="348606"/>
    <s v="ALTERNADOR / ESTATOR"/>
    <x v="3"/>
    <x v="1"/>
    <n v="31"/>
    <x v="0"/>
    <d v="1899-12-30T08:46:00"/>
    <d v="1899-12-30T10:53:00"/>
    <n v="127"/>
    <x v="1"/>
    <x v="5"/>
    <x v="1"/>
  </r>
  <r>
    <d v="2019-02-08T00:00:00"/>
    <n v="347637"/>
    <s v="CONJUNTO DE CIGÜEÑAL"/>
    <x v="0"/>
    <x v="8"/>
    <n v="94"/>
    <x v="0"/>
    <d v="1899-12-30T10:08:00"/>
    <d v="1899-12-30T11:44:00"/>
    <n v="96"/>
    <x v="9"/>
    <x v="6"/>
    <x v="1"/>
  </r>
  <r>
    <d v="2018-09-22T00:00:00"/>
    <n v="348419"/>
    <s v="CUBIERTA DE BATERIA"/>
    <x v="3"/>
    <x v="9"/>
    <n v="67"/>
    <x v="0"/>
    <d v="1899-12-30T11:48:00"/>
    <d v="1899-12-30T13:07:00"/>
    <n v="79"/>
    <x v="3"/>
    <x v="10"/>
    <x v="0"/>
  </r>
  <r>
    <d v="2018-09-20T00:00:00"/>
    <n v="362584"/>
    <s v="RIN ALUMINIO DEL"/>
    <x v="7"/>
    <x v="1"/>
    <n v="13"/>
    <x v="0"/>
    <d v="1899-12-30T10:22:00"/>
    <d v="1899-12-30T12:45:00"/>
    <n v="143"/>
    <x v="7"/>
    <x v="10"/>
    <x v="0"/>
  </r>
  <r>
    <d v="2018-09-13T00:00:00"/>
    <n v="348593"/>
    <s v="RESORTE DE FRICCION DEL ARRANQ"/>
    <x v="3"/>
    <x v="3"/>
    <n v="53"/>
    <x v="0"/>
    <d v="1899-12-30T11:18:00"/>
    <d v="1899-12-30T12:33:00"/>
    <n v="75"/>
    <x v="5"/>
    <x v="10"/>
    <x v="0"/>
  </r>
  <r>
    <d v="2019-02-12T00:00:00"/>
    <n v="347827"/>
    <s v="CARCASA DEL FILTRO DE AIRE"/>
    <x v="2"/>
    <x v="6"/>
    <n v="21"/>
    <x v="0"/>
    <d v="1899-12-30T15:42:00"/>
    <d v="1899-12-30T18:06:00"/>
    <n v="144"/>
    <x v="11"/>
    <x v="6"/>
    <x v="1"/>
  </r>
  <r>
    <d v="2018-04-03T00:00:00"/>
    <n v="367759"/>
    <s v="AMORTIGUADOR DELANTERO DERECHO"/>
    <x v="6"/>
    <x v="10"/>
    <n v="25"/>
    <x v="0"/>
    <d v="1899-12-30T17:40:00"/>
    <d v="1899-12-30T18:17:00"/>
    <n v="37"/>
    <x v="12"/>
    <x v="0"/>
    <x v="0"/>
  </r>
  <r>
    <d v="2018-09-05T00:00:00"/>
    <n v="347874"/>
    <s v="UNIDAD C.D.I"/>
    <x v="3"/>
    <x v="7"/>
    <n v="45"/>
    <x v="0"/>
    <d v="1899-12-30T17:27:00"/>
    <d v="1899-12-30T19:06:00"/>
    <n v="99"/>
    <x v="1"/>
    <x v="10"/>
    <x v="0"/>
  </r>
  <r>
    <d v="2019-03-14T00:00:00"/>
    <n v="362718"/>
    <s v="CUBIERTA FRONTAL INFERIOR AZUL"/>
    <x v="0"/>
    <x v="7"/>
    <n v="67"/>
    <x v="0"/>
    <d v="1899-12-30T12:28:00"/>
    <d v="1899-12-30T13:37:00"/>
    <n v="69"/>
    <x v="3"/>
    <x v="4"/>
    <x v="1"/>
  </r>
  <r>
    <d v="2019-02-17T00:00:00"/>
    <n v="348560"/>
    <s v="PANTALLA DE PARTICULAS FILTRO"/>
    <x v="7"/>
    <x v="4"/>
    <n v="23"/>
    <x v="0"/>
    <d v="1899-12-30T17:34:00"/>
    <d v="1899-12-30T17:51:00"/>
    <n v="17"/>
    <x v="9"/>
    <x v="6"/>
    <x v="1"/>
  </r>
  <r>
    <d v="2019-02-03T00:00:00"/>
    <n v="367858"/>
    <s v="RETROVISOR IZQUIERDO VERDE"/>
    <x v="7"/>
    <x v="11"/>
    <n v="19"/>
    <x v="0"/>
    <d v="1899-12-30T16:36:00"/>
    <d v="1899-12-30T18:18:00"/>
    <n v="102"/>
    <x v="3"/>
    <x v="6"/>
    <x v="1"/>
  </r>
  <r>
    <d v="2018-06-26T00:00:00"/>
    <n v="348543"/>
    <s v="ENGRANAJE IMPULSOR BOMBA DE AC"/>
    <x v="6"/>
    <x v="11"/>
    <n v="83"/>
    <x v="1"/>
    <d v="1899-12-30T15:11:00"/>
    <d v="1899-12-30T16:19:00"/>
    <n v="68"/>
    <x v="11"/>
    <x v="1"/>
    <x v="0"/>
  </r>
  <r>
    <d v="2018-08-24T00:00:00"/>
    <n v="348807"/>
    <s v="CUBIERTA TRASERA IZQ AMARILLO"/>
    <x v="7"/>
    <x v="10"/>
    <n v="57"/>
    <x v="0"/>
    <d v="1899-12-30T12:46:00"/>
    <d v="1899-12-30T13:02:00"/>
    <n v="16"/>
    <x v="3"/>
    <x v="11"/>
    <x v="0"/>
  </r>
  <r>
    <d v="2019-01-04T00:00:00"/>
    <n v="347605"/>
    <s v="EMPAQUETADURA DE CILINDRO"/>
    <x v="7"/>
    <x v="12"/>
    <n v="17"/>
    <x v="0"/>
    <d v="1899-12-30T13:14:00"/>
    <d v="1899-12-30T14:04:00"/>
    <n v="50"/>
    <x v="9"/>
    <x v="2"/>
    <x v="1"/>
  </r>
  <r>
    <d v="2019-05-13T00:00:00"/>
    <n v="347936"/>
    <s v="FOCO DE DIRECCIONAL 12V/10W"/>
    <x v="3"/>
    <x v="3"/>
    <n v="72"/>
    <x v="0"/>
    <d v="1899-12-30T11:12:00"/>
    <d v="1899-12-30T12:48:00"/>
    <n v="96"/>
    <x v="0"/>
    <x v="5"/>
    <x v="1"/>
  </r>
  <r>
    <d v="2018-08-08T00:00:00"/>
    <n v="348247"/>
    <s v="PARADOR LATERAL"/>
    <x v="8"/>
    <x v="9"/>
    <n v="91"/>
    <x v="0"/>
    <d v="1899-12-30T13:24:00"/>
    <d v="1899-12-30T14:55:00"/>
    <n v="91"/>
    <x v="4"/>
    <x v="11"/>
    <x v="0"/>
  </r>
  <r>
    <d v="2018-03-06T00:00:00"/>
    <n v="348114"/>
    <s v="VARILLA DE FRENO TRASERO"/>
    <x v="1"/>
    <x v="4"/>
    <n v="29"/>
    <x v="0"/>
    <d v="1899-12-30T14:38:00"/>
    <d v="1899-12-30T16:11:00"/>
    <n v="93"/>
    <x v="4"/>
    <x v="4"/>
    <x v="0"/>
  </r>
  <r>
    <d v="2018-09-30T00:00:00"/>
    <n v="347828"/>
    <s v="CUBIERTA FILTRO DE AIRE"/>
    <x v="8"/>
    <x v="13"/>
    <n v="31"/>
    <x v="0"/>
    <d v="1899-12-30T08:47:00"/>
    <d v="1899-12-30T10:58:00"/>
    <n v="131"/>
    <x v="11"/>
    <x v="10"/>
    <x v="0"/>
  </r>
  <r>
    <d v="2018-02-02T00:00:00"/>
    <n v="348005"/>
    <s v="ROTOR (VOLANTE)"/>
    <x v="7"/>
    <x v="12"/>
    <n v="67"/>
    <x v="0"/>
    <d v="1899-12-30T14:36:00"/>
    <d v="1899-12-30T15:31:00"/>
    <n v="55"/>
    <x v="1"/>
    <x v="6"/>
    <x v="0"/>
  </r>
  <r>
    <d v="2018-08-04T00:00:00"/>
    <n v="347848"/>
    <s v="PEDAL DE CAMBIOS"/>
    <x v="3"/>
    <x v="8"/>
    <n v="69"/>
    <x v="0"/>
    <d v="1899-12-30T14:23:00"/>
    <d v="1899-12-30T16:53:00"/>
    <n v="150"/>
    <x v="4"/>
    <x v="11"/>
    <x v="0"/>
  </r>
  <r>
    <d v="2018-11-02T00:00:00"/>
    <n v="348583"/>
    <s v="BUJE DE EJE GIRATORIO 14*18*16"/>
    <x v="5"/>
    <x v="3"/>
    <n v="71"/>
    <x v="0"/>
    <d v="1899-12-30T15:34:00"/>
    <d v="1899-12-30T16:33:00"/>
    <n v="59"/>
    <x v="5"/>
    <x v="8"/>
    <x v="0"/>
  </r>
  <r>
    <d v="2018-10-30T00:00:00"/>
    <n v="348141"/>
    <s v="PASTILLAS DE FRENO DEL"/>
    <x v="0"/>
    <x v="14"/>
    <n v="30"/>
    <x v="0"/>
    <d v="1899-12-30T09:05:00"/>
    <d v="1899-12-30T09:40:00"/>
    <n v="35"/>
    <x v="8"/>
    <x v="3"/>
    <x v="0"/>
  </r>
  <r>
    <d v="2018-11-08T00:00:00"/>
    <n v="348166"/>
    <s v="BASE DE MOTOR"/>
    <x v="4"/>
    <x v="9"/>
    <n v="100"/>
    <x v="0"/>
    <d v="1899-12-30T09:30:00"/>
    <d v="1899-12-30T11:00:00"/>
    <n v="90"/>
    <x v="5"/>
    <x v="8"/>
    <x v="0"/>
  </r>
  <r>
    <d v="2019-05-30T00:00:00"/>
    <n v="348612"/>
    <s v="ELEVADOR DE PLACA"/>
    <x v="8"/>
    <x v="10"/>
    <n v="82"/>
    <x v="1"/>
    <d v="1899-12-30T15:05:00"/>
    <d v="1899-12-30T16:03:00"/>
    <n v="58"/>
    <x v="1"/>
    <x v="5"/>
    <x v="1"/>
  </r>
  <r>
    <d v="2018-12-12T00:00:00"/>
    <n v="348061"/>
    <s v="RIN RUEDA TRASERA (AMARILLO)"/>
    <x v="2"/>
    <x v="9"/>
    <n v="99"/>
    <x v="0"/>
    <d v="1899-12-30T13:42:00"/>
    <d v="1899-12-30T14:10:00"/>
    <n v="28"/>
    <x v="7"/>
    <x v="9"/>
    <x v="0"/>
  </r>
  <r>
    <d v="2018-09-19T00:00:00"/>
    <n v="348766"/>
    <s v="CUB TIMON IZQUI/ROJO/."/>
    <x v="2"/>
    <x v="2"/>
    <n v="72"/>
    <x v="1"/>
    <d v="1899-12-30T16:16:00"/>
    <d v="1899-12-30T17:54:00"/>
    <n v="98"/>
    <x v="3"/>
    <x v="10"/>
    <x v="0"/>
  </r>
  <r>
    <d v="2018-03-26T00:00:00"/>
    <n v="367834"/>
    <s v="CUBIERTA DERECHA"/>
    <x v="3"/>
    <x v="15"/>
    <n v="84"/>
    <x v="0"/>
    <d v="1899-12-30T12:27:00"/>
    <d v="1899-12-30T13:12:00"/>
    <n v="45"/>
    <x v="3"/>
    <x v="4"/>
    <x v="0"/>
  </r>
  <r>
    <d v="2018-04-12T00:00:00"/>
    <n v="348416"/>
    <s v="BASE PLATAFORMA POSAPIES"/>
    <x v="9"/>
    <x v="9"/>
    <n v="89"/>
    <x v="0"/>
    <d v="1899-12-30T12:22:00"/>
    <d v="1899-12-30T14:01:00"/>
    <n v="99"/>
    <x v="3"/>
    <x v="0"/>
    <x v="0"/>
  </r>
  <r>
    <d v="2018-04-12T00:00:00"/>
    <n v="347859"/>
    <s v="RELE DE ENCENDIDO"/>
    <x v="4"/>
    <x v="2"/>
    <n v="70"/>
    <x v="0"/>
    <d v="1899-12-30T17:48:00"/>
    <d v="1899-12-30T18:37:00"/>
    <n v="49"/>
    <x v="1"/>
    <x v="0"/>
    <x v="0"/>
  </r>
  <r>
    <d v="2018-05-29T00:00:00"/>
    <n v="364239"/>
    <s v="BUJE DE HORQUILLA TRASERA"/>
    <x v="6"/>
    <x v="1"/>
    <n v="65"/>
    <x v="0"/>
    <d v="1899-12-30T17:37:00"/>
    <d v="1899-12-30T19:49:00"/>
    <n v="132"/>
    <x v="12"/>
    <x v="5"/>
    <x v="0"/>
  </r>
  <r>
    <d v="2018-04-09T00:00:00"/>
    <n v="347890"/>
    <s v="CLAXON DOBLE CON BASE"/>
    <x v="0"/>
    <x v="6"/>
    <n v="91"/>
    <x v="0"/>
    <d v="1899-12-30T09:40:00"/>
    <d v="1899-12-30T10:27:00"/>
    <n v="47"/>
    <x v="1"/>
    <x v="0"/>
    <x v="0"/>
  </r>
  <r>
    <d v="2018-05-31T00:00:00"/>
    <n v="347999"/>
    <s v="INTERRUPTOR DE FRENO TRASERO"/>
    <x v="2"/>
    <x v="1"/>
    <n v="46"/>
    <x v="1"/>
    <d v="1899-12-30T12:21:00"/>
    <d v="1899-12-30T14:19:00"/>
    <n v="118"/>
    <x v="4"/>
    <x v="5"/>
    <x v="0"/>
  </r>
  <r>
    <d v="2018-10-24T00:00:00"/>
    <n v="348617"/>
    <s v="VENTILADOR"/>
    <x v="8"/>
    <x v="11"/>
    <n v="41"/>
    <x v="0"/>
    <d v="1899-12-30T16:48:00"/>
    <d v="1899-12-30T17:49:00"/>
    <n v="61"/>
    <x v="8"/>
    <x v="3"/>
    <x v="0"/>
  </r>
  <r>
    <d v="2018-02-27T00:00:00"/>
    <n v="348136"/>
    <s v="PALANCA DERECHA DE FRENO"/>
    <x v="2"/>
    <x v="1"/>
    <n v="84"/>
    <x v="1"/>
    <d v="1899-12-30T12:20:00"/>
    <d v="1899-12-30T14:26:00"/>
    <n v="126"/>
    <x v="2"/>
    <x v="6"/>
    <x v="0"/>
  </r>
  <r>
    <d v="2019-05-07T00:00:00"/>
    <n v="348563"/>
    <s v="EJE DE ENGRANAJE DE TRACCION"/>
    <x v="3"/>
    <x v="4"/>
    <n v="71"/>
    <x v="0"/>
    <d v="1899-12-30T14:09:00"/>
    <d v="1899-12-30T14:26:00"/>
    <n v="17"/>
    <x v="9"/>
    <x v="5"/>
    <x v="1"/>
  </r>
  <r>
    <d v="2019-03-05T00:00:00"/>
    <n v="366795"/>
    <s v="RELE DE DIRECCIONALES"/>
    <x v="6"/>
    <x v="9"/>
    <n v="49"/>
    <x v="0"/>
    <d v="1899-12-30T13:12:00"/>
    <d v="1899-12-30T13:42:00"/>
    <n v="30"/>
    <x v="1"/>
    <x v="4"/>
    <x v="1"/>
  </r>
  <r>
    <d v="2018-08-09T00:00:00"/>
    <n v="348121"/>
    <s v="RESORTE DE PEDAL DE FRENO"/>
    <x v="8"/>
    <x v="7"/>
    <n v="61"/>
    <x v="0"/>
    <d v="1899-12-30T16:21:00"/>
    <d v="1899-12-30T18:13:00"/>
    <n v="112"/>
    <x v="4"/>
    <x v="11"/>
    <x v="0"/>
  </r>
  <r>
    <d v="2019-04-18T00:00:00"/>
    <n v="348126"/>
    <s v="SISTEMA COMPLETO DE FRENO DELA"/>
    <x v="2"/>
    <x v="0"/>
    <n v="58"/>
    <x v="0"/>
    <d v="1899-12-30T15:20:00"/>
    <d v="1899-12-30T17:20:00"/>
    <n v="120"/>
    <x v="8"/>
    <x v="0"/>
    <x v="1"/>
  </r>
  <r>
    <d v="2019-03-14T00:00:00"/>
    <n v="348831"/>
    <s v="CUBIERTA FRONTAL SUP NEGRO"/>
    <x v="4"/>
    <x v="1"/>
    <n v="95"/>
    <x v="0"/>
    <d v="1899-12-30T15:18:00"/>
    <d v="1899-12-30T17:47:00"/>
    <n v="149"/>
    <x v="3"/>
    <x v="4"/>
    <x v="1"/>
  </r>
  <r>
    <d v="2019-01-14T00:00:00"/>
    <n v="362726"/>
    <s v="CUBIERTA FRONTAL SUP AZUL"/>
    <x v="6"/>
    <x v="2"/>
    <n v="52"/>
    <x v="1"/>
    <d v="1899-12-30T16:23:00"/>
    <d v="1899-12-30T18:41:00"/>
    <n v="138"/>
    <x v="3"/>
    <x v="2"/>
    <x v="1"/>
  </r>
  <r>
    <d v="2018-03-08T00:00:00"/>
    <n v="347706"/>
    <s v="DISCO DE FRICCION DE EMBRAGUE"/>
    <x v="9"/>
    <x v="3"/>
    <n v="42"/>
    <x v="1"/>
    <d v="1899-12-30T09:07:00"/>
    <d v="1899-12-30T09:28:00"/>
    <n v="21"/>
    <x v="8"/>
    <x v="4"/>
    <x v="0"/>
  </r>
  <r>
    <d v="2018-10-06T00:00:00"/>
    <n v="348105"/>
    <s v="PANEL DE FRENO TRASERO GRIS"/>
    <x v="8"/>
    <x v="4"/>
    <n v="18"/>
    <x v="1"/>
    <d v="1899-12-30T11:13:00"/>
    <d v="1899-12-30T11:58:00"/>
    <n v="45"/>
    <x v="8"/>
    <x v="3"/>
    <x v="0"/>
  </r>
  <r>
    <d v="2018-02-10T00:00:00"/>
    <n v="347889"/>
    <s v="CLAXON"/>
    <x v="6"/>
    <x v="5"/>
    <n v="28"/>
    <x v="1"/>
    <d v="1899-12-30T15:24:00"/>
    <d v="1899-12-30T15:46:00"/>
    <n v="22"/>
    <x v="1"/>
    <x v="6"/>
    <x v="0"/>
  </r>
  <r>
    <d v="2019-01-01T00:00:00"/>
    <n v="348572"/>
    <s v="CUBIERTA DERECHA DE CARTER"/>
    <x v="0"/>
    <x v="6"/>
    <n v="77"/>
    <x v="1"/>
    <d v="1899-12-30T17:38:00"/>
    <d v="1899-12-30T18:51:00"/>
    <n v="73"/>
    <x v="9"/>
    <x v="2"/>
    <x v="1"/>
  </r>
  <r>
    <d v="2019-01-08T00:00:00"/>
    <n v="347848"/>
    <s v="PEDAL DE CAMBIOS"/>
    <x v="1"/>
    <x v="7"/>
    <n v="61"/>
    <x v="0"/>
    <d v="1899-12-30T13:41:00"/>
    <d v="1899-12-30T15:33:00"/>
    <n v="112"/>
    <x v="4"/>
    <x v="2"/>
    <x v="1"/>
  </r>
  <r>
    <d v="2019-03-26T00:00:00"/>
    <n v="348097"/>
    <s v="ACTUADOR DE FRENO"/>
    <x v="3"/>
    <x v="8"/>
    <n v="47"/>
    <x v="0"/>
    <d v="1899-12-30T11:36:00"/>
    <d v="1899-12-30T12:19:00"/>
    <n v="43"/>
    <x v="8"/>
    <x v="4"/>
    <x v="1"/>
  </r>
  <r>
    <d v="2018-10-30T00:00:00"/>
    <n v="347876"/>
    <s v="UNIDAD C.D.I"/>
    <x v="8"/>
    <x v="8"/>
    <n v="73"/>
    <x v="0"/>
    <d v="1899-12-30T17:08:00"/>
    <d v="1899-12-30T18:05:00"/>
    <n v="57"/>
    <x v="1"/>
    <x v="3"/>
    <x v="0"/>
  </r>
  <r>
    <d v="2018-04-23T00:00:00"/>
    <n v="362793"/>
    <s v="CUBIERTA IZQ SUP AMARILLA"/>
    <x v="3"/>
    <x v="1"/>
    <n v="86"/>
    <x v="0"/>
    <d v="1899-12-30T08:46:00"/>
    <d v="1899-12-30T10:53:00"/>
    <n v="127"/>
    <x v="3"/>
    <x v="0"/>
    <x v="0"/>
  </r>
  <r>
    <d v="2019-04-07T00:00:00"/>
    <n v="348897"/>
    <s v="CUBIERTA FRONTAL SUP GRIS"/>
    <x v="7"/>
    <x v="8"/>
    <n v="74"/>
    <x v="0"/>
    <d v="1899-12-30T10:08:00"/>
    <d v="1899-12-30T11:44:00"/>
    <n v="96"/>
    <x v="3"/>
    <x v="0"/>
    <x v="1"/>
  </r>
  <r>
    <d v="2018-12-18T00:00:00"/>
    <n v="365174"/>
    <s v="BATERIA YUASA"/>
    <x v="9"/>
    <x v="9"/>
    <n v="45"/>
    <x v="0"/>
    <d v="1899-12-30T11:48:00"/>
    <d v="1899-12-30T13:07:00"/>
    <n v="79"/>
    <x v="10"/>
    <x v="9"/>
    <x v="0"/>
  </r>
  <r>
    <d v="2018-03-10T00:00:00"/>
    <n v="348281"/>
    <s v="PUÑO DE GOMA IZQUIERDO"/>
    <x v="5"/>
    <x v="1"/>
    <n v="61"/>
    <x v="1"/>
    <d v="1899-12-30T10:22:00"/>
    <d v="1899-12-30T12:45:00"/>
    <n v="143"/>
    <x v="6"/>
    <x v="4"/>
    <x v="0"/>
  </r>
  <r>
    <d v="2018-09-20T00:00:00"/>
    <n v="348286"/>
    <s v="PUÑO DE GOMA DERECHO"/>
    <x v="9"/>
    <x v="3"/>
    <n v="98"/>
    <x v="0"/>
    <d v="1899-12-30T11:18:00"/>
    <d v="1899-12-30T12:33:00"/>
    <n v="75"/>
    <x v="6"/>
    <x v="10"/>
    <x v="0"/>
  </r>
  <r>
    <d v="2019-05-07T00:00:00"/>
    <n v="348387"/>
    <s v="TAPABARRO"/>
    <x v="3"/>
    <x v="6"/>
    <n v="17"/>
    <x v="0"/>
    <d v="1899-12-30T15:42:00"/>
    <d v="1899-12-30T18:06:00"/>
    <n v="144"/>
    <x v="3"/>
    <x v="5"/>
    <x v="1"/>
  </r>
  <r>
    <d v="2018-02-22T00:00:00"/>
    <n v="365549"/>
    <s v="TAPABARRO INTERNO DEL AZUL"/>
    <x v="0"/>
    <x v="10"/>
    <n v="75"/>
    <x v="1"/>
    <d v="1899-12-30T17:40:00"/>
    <d v="1899-12-30T18:17:00"/>
    <n v="37"/>
    <x v="3"/>
    <x v="6"/>
    <x v="0"/>
  </r>
  <r>
    <d v="2019-01-10T00:00:00"/>
    <n v="362184"/>
    <s v="ESPEJO RETROVISOR IZQ"/>
    <x v="3"/>
    <x v="7"/>
    <n v="58"/>
    <x v="0"/>
    <d v="1899-12-30T17:27:00"/>
    <d v="1899-12-30T19:06:00"/>
    <n v="99"/>
    <x v="3"/>
    <x v="2"/>
    <x v="1"/>
  </r>
  <r>
    <d v="2019-01-17T00:00:00"/>
    <n v="348114"/>
    <s v="VARILLA DE FRENO TRASERO"/>
    <x v="9"/>
    <x v="7"/>
    <n v="51"/>
    <x v="0"/>
    <d v="1899-12-30T12:28:00"/>
    <d v="1899-12-30T13:37:00"/>
    <n v="69"/>
    <x v="4"/>
    <x v="2"/>
    <x v="1"/>
  </r>
  <r>
    <d v="2019-02-14T00:00:00"/>
    <n v="347939"/>
    <s v="DIRECCIONAL DERECHA"/>
    <x v="8"/>
    <x v="4"/>
    <n v="27"/>
    <x v="0"/>
    <d v="1899-12-30T17:34:00"/>
    <d v="1899-12-30T17:51:00"/>
    <n v="17"/>
    <x v="0"/>
    <x v="6"/>
    <x v="1"/>
  </r>
  <r>
    <d v="2019-02-03T00:00:00"/>
    <n v="348858"/>
    <s v="CUBIERTA DER DE HORQUILLA"/>
    <x v="6"/>
    <x v="11"/>
    <n v="63"/>
    <x v="0"/>
    <d v="1899-12-30T16:36:00"/>
    <d v="1899-12-30T18:18:00"/>
    <n v="102"/>
    <x v="3"/>
    <x v="6"/>
    <x v="1"/>
  </r>
  <r>
    <d v="2018-02-09T00:00:00"/>
    <n v="348565"/>
    <s v="EJE SECUNDARIO DE TRANSMISION("/>
    <x v="9"/>
    <x v="11"/>
    <n v="100"/>
    <x v="0"/>
    <d v="1899-12-30T15:11:00"/>
    <d v="1899-12-30T16:19:00"/>
    <n v="68"/>
    <x v="9"/>
    <x v="6"/>
    <x v="0"/>
  </r>
  <r>
    <d v="2018-08-03T00:00:00"/>
    <n v="347742"/>
    <s v="ENGRANAJE PRINCIPAL DE SEGUNDA"/>
    <x v="4"/>
    <x v="10"/>
    <n v="90"/>
    <x v="0"/>
    <d v="1899-12-30T12:46:00"/>
    <d v="1899-12-30T13:02:00"/>
    <n v="16"/>
    <x v="9"/>
    <x v="11"/>
    <x v="0"/>
  </r>
  <r>
    <d v="2018-04-01T00:00:00"/>
    <n v="348166"/>
    <s v="BASE DE MOTOR"/>
    <x v="5"/>
    <x v="12"/>
    <n v="30"/>
    <x v="0"/>
    <d v="1899-12-30T13:14:00"/>
    <d v="1899-12-30T14:04:00"/>
    <n v="50"/>
    <x v="5"/>
    <x v="0"/>
    <x v="0"/>
  </r>
  <r>
    <d v="2019-01-03T00:00:00"/>
    <n v="347994"/>
    <s v="BOTON INTERRUPTOR FARO/LUCES"/>
    <x v="0"/>
    <x v="3"/>
    <n v="25"/>
    <x v="0"/>
    <d v="1899-12-30T11:12:00"/>
    <d v="1899-12-30T12:48:00"/>
    <n v="96"/>
    <x v="2"/>
    <x v="2"/>
    <x v="1"/>
  </r>
  <r>
    <d v="2019-05-07T00:00:00"/>
    <n v="347934"/>
    <s v="CRISTAL DIRECCIONAL"/>
    <x v="2"/>
    <x v="9"/>
    <n v="46"/>
    <x v="0"/>
    <d v="1899-12-30T13:24:00"/>
    <d v="1899-12-30T14:55:00"/>
    <n v="91"/>
    <x v="0"/>
    <x v="5"/>
    <x v="1"/>
  </r>
  <r>
    <d v="2019-04-27T00:00:00"/>
    <n v="348403"/>
    <s v="CUBIERTA FRONTAL GUANTERA"/>
    <x v="5"/>
    <x v="4"/>
    <n v="73"/>
    <x v="0"/>
    <d v="1899-12-30T14:38:00"/>
    <d v="1899-12-30T16:11:00"/>
    <n v="93"/>
    <x v="3"/>
    <x v="0"/>
    <x v="1"/>
  </r>
  <r>
    <d v="2018-04-30T00:00:00"/>
    <n v="348886"/>
    <s v="TAPABARRO INTERNO DEL PLATA"/>
    <x v="0"/>
    <x v="13"/>
    <n v="56"/>
    <x v="0"/>
    <d v="1899-12-30T08:47:00"/>
    <d v="1899-12-30T10:58:00"/>
    <n v="131"/>
    <x v="3"/>
    <x v="0"/>
    <x v="0"/>
  </r>
  <r>
    <d v="2018-03-30T00:00:00"/>
    <n v="348885"/>
    <s v="TAPABARRO INTERNO DEL AMARILLO"/>
    <x v="8"/>
    <x v="12"/>
    <n v="53"/>
    <x v="0"/>
    <d v="1899-12-30T14:36:00"/>
    <d v="1899-12-30T15:31:00"/>
    <n v="55"/>
    <x v="3"/>
    <x v="4"/>
    <x v="0"/>
  </r>
  <r>
    <d v="2018-04-20T00:00:00"/>
    <n v="348254"/>
    <s v="PARADOR"/>
    <x v="6"/>
    <x v="8"/>
    <n v="50"/>
    <x v="0"/>
    <d v="1899-12-30T14:23:00"/>
    <d v="1899-12-30T16:53:00"/>
    <n v="150"/>
    <x v="4"/>
    <x v="0"/>
    <x v="0"/>
  </r>
  <r>
    <d v="2018-05-11T00:00:00"/>
    <n v="348357"/>
    <s v="TANQUE DE COMBUSTIBLE"/>
    <x v="2"/>
    <x v="3"/>
    <n v="54"/>
    <x v="0"/>
    <d v="1899-12-30T15:34:00"/>
    <d v="1899-12-30T16:33:00"/>
    <n v="59"/>
    <x v="3"/>
    <x v="5"/>
    <x v="0"/>
  </r>
  <r>
    <d v="2019-02-27T00:00:00"/>
    <n v="364186"/>
    <s v="PLACA DE COLOCACION DE ESCAPES"/>
    <x v="3"/>
    <x v="14"/>
    <n v="11"/>
    <x v="1"/>
    <d v="1899-12-30T09:05:00"/>
    <d v="1899-12-30T09:40:00"/>
    <n v="35"/>
    <x v="4"/>
    <x v="6"/>
    <x v="1"/>
  </r>
  <r>
    <d v="2018-07-02T00:00:00"/>
    <n v="347678"/>
    <s v="MARTILLO IMPULSOR DE VALVULA"/>
    <x v="8"/>
    <x v="9"/>
    <n v="37"/>
    <x v="1"/>
    <d v="1899-12-30T09:30:00"/>
    <d v="1899-12-30T11:00:00"/>
    <n v="90"/>
    <x v="9"/>
    <x v="7"/>
    <x v="0"/>
  </r>
  <r>
    <d v="2018-07-19T00:00:00"/>
    <n v="348019"/>
    <s v="ARO DEL RIN RUEDA DELANTERA"/>
    <x v="9"/>
    <x v="10"/>
    <n v="47"/>
    <x v="0"/>
    <d v="1899-12-30T15:05:00"/>
    <d v="1899-12-30T16:03:00"/>
    <n v="58"/>
    <x v="7"/>
    <x v="7"/>
    <x v="0"/>
  </r>
  <r>
    <d v="2019-04-12T00:00:00"/>
    <n v="348237"/>
    <s v="RESORTE PARADOR LATERAL"/>
    <x v="9"/>
    <x v="9"/>
    <n v="24"/>
    <x v="0"/>
    <d v="1899-12-30T13:42:00"/>
    <d v="1899-12-30T14:10:00"/>
    <n v="28"/>
    <x v="4"/>
    <x v="0"/>
    <x v="1"/>
  </r>
  <r>
    <d v="2019-05-09T00:00:00"/>
    <n v="364409"/>
    <s v="KIT DE CERRADURAS"/>
    <x v="4"/>
    <x v="2"/>
    <n v="14"/>
    <x v="0"/>
    <d v="1899-12-30T16:16:00"/>
    <d v="1899-12-30T17:54:00"/>
    <n v="98"/>
    <x v="1"/>
    <x v="5"/>
    <x v="1"/>
  </r>
  <r>
    <d v="2018-03-27T00:00:00"/>
    <n v="347596"/>
    <s v="EMPAQUETADURA CUB DER CABEZA"/>
    <x v="1"/>
    <x v="15"/>
    <n v="75"/>
    <x v="0"/>
    <d v="1899-12-30T12:27:00"/>
    <d v="1899-12-30T13:12:00"/>
    <n v="45"/>
    <x v="9"/>
    <x v="4"/>
    <x v="0"/>
  </r>
  <r>
    <d v="2018-06-02T00:00:00"/>
    <n v="348402"/>
    <s v="CUBIERTA FRONTAL GUANTERA"/>
    <x v="9"/>
    <x v="9"/>
    <n v="73"/>
    <x v="0"/>
    <d v="1899-12-30T12:22:00"/>
    <d v="1899-12-30T14:01:00"/>
    <n v="99"/>
    <x v="3"/>
    <x v="1"/>
    <x v="0"/>
  </r>
  <r>
    <d v="2018-09-29T00:00:00"/>
    <n v="347813"/>
    <s v="CONJUNTO DE CARBURADOR"/>
    <x v="2"/>
    <x v="2"/>
    <n v="67"/>
    <x v="0"/>
    <d v="1899-12-30T17:48:00"/>
    <d v="1899-12-30T18:37:00"/>
    <n v="49"/>
    <x v="5"/>
    <x v="10"/>
    <x v="0"/>
  </r>
  <r>
    <d v="2019-02-16T00:00:00"/>
    <n v="367927"/>
    <s v="CUBIERTA IZQUIERDA DE CARTER"/>
    <x v="9"/>
    <x v="1"/>
    <n v="38"/>
    <x v="0"/>
    <d v="1899-12-30T17:37:00"/>
    <d v="1899-12-30T19:49:00"/>
    <n v="132"/>
    <x v="9"/>
    <x v="6"/>
    <x v="1"/>
  </r>
  <r>
    <d v="2018-03-18T00:00:00"/>
    <n v="347802"/>
    <s v="EJE GIRATORIO DE ARRANQUE"/>
    <x v="4"/>
    <x v="6"/>
    <n v="16"/>
    <x v="0"/>
    <d v="1899-12-30T09:40:00"/>
    <d v="1899-12-30T10:27:00"/>
    <n v="47"/>
    <x v="9"/>
    <x v="4"/>
    <x v="0"/>
  </r>
  <r>
    <d v="2019-03-11T00:00:00"/>
    <n v="348567"/>
    <s v="RESORTE DE EMBRAGUE"/>
    <x v="5"/>
    <x v="1"/>
    <n v="78"/>
    <x v="0"/>
    <d v="1899-12-30T12:21:00"/>
    <d v="1899-12-30T14:19:00"/>
    <n v="118"/>
    <x v="8"/>
    <x v="4"/>
    <x v="1"/>
  </r>
  <r>
    <d v="2019-03-24T00:00:00"/>
    <n v="348301"/>
    <s v="CABLE DE ESTRANGULADOR"/>
    <x v="9"/>
    <x v="11"/>
    <n v="24"/>
    <x v="0"/>
    <d v="1899-12-30T16:48:00"/>
    <d v="1899-12-30T17:49:00"/>
    <n v="61"/>
    <x v="2"/>
    <x v="4"/>
    <x v="1"/>
  </r>
  <r>
    <d v="2018-11-10T00:00:00"/>
    <n v="348821"/>
    <s v="ASIENTO DOBLE/GR/RO/."/>
    <x v="4"/>
    <x v="1"/>
    <n v="35"/>
    <x v="0"/>
    <d v="1899-12-30T12:20:00"/>
    <d v="1899-12-30T14:26:00"/>
    <n v="126"/>
    <x v="5"/>
    <x v="8"/>
    <x v="0"/>
  </r>
  <r>
    <d v="2018-12-15T00:00:00"/>
    <n v="353543"/>
    <s v="IMPULSOR DE BALANCIN"/>
    <x v="8"/>
    <x v="4"/>
    <n v="100"/>
    <x v="0"/>
    <d v="1899-12-30T14:09:00"/>
    <d v="1899-12-30T14:26:00"/>
    <n v="17"/>
    <x v="9"/>
    <x v="9"/>
    <x v="0"/>
  </r>
  <r>
    <d v="2018-05-11T00:00:00"/>
    <n v="367979"/>
    <s v="TANQUE DE COMBUSTIBLE  ROJO"/>
    <x v="2"/>
    <x v="9"/>
    <n v="41"/>
    <x v="0"/>
    <d v="1899-12-30T13:12:00"/>
    <d v="1899-12-30T13:42:00"/>
    <n v="30"/>
    <x v="3"/>
    <x v="5"/>
    <x v="0"/>
  </r>
  <r>
    <d v="2018-12-24T00:00:00"/>
    <n v="347643"/>
    <s v="ENGRANE DE TIEMPO"/>
    <x v="0"/>
    <x v="7"/>
    <n v="68"/>
    <x v="0"/>
    <d v="1899-12-30T16:21:00"/>
    <d v="1899-12-30T18:13:00"/>
    <n v="112"/>
    <x v="9"/>
    <x v="9"/>
    <x v="0"/>
  </r>
  <r>
    <d v="2019-04-21T00:00:00"/>
    <n v="348357"/>
    <s v="TANQUE DE COMBUSTIBLE"/>
    <x v="4"/>
    <x v="0"/>
    <n v="92"/>
    <x v="0"/>
    <d v="1899-12-30T15:20:00"/>
    <d v="1899-12-30T17:20:00"/>
    <n v="120"/>
    <x v="3"/>
    <x v="0"/>
    <x v="1"/>
  </r>
  <r>
    <d v="2018-06-11T00:00:00"/>
    <n v="348121"/>
    <s v="RESORTE DE PEDAL DE FRENO"/>
    <x v="7"/>
    <x v="1"/>
    <n v="96"/>
    <x v="0"/>
    <d v="1899-12-30T15:18:00"/>
    <d v="1899-12-30T17:47:00"/>
    <n v="149"/>
    <x v="4"/>
    <x v="1"/>
    <x v="0"/>
  </r>
  <r>
    <d v="2018-11-30T00:00:00"/>
    <n v="347980"/>
    <s v="CONJUNTO DE MANDO IZQUIERDO"/>
    <x v="4"/>
    <x v="2"/>
    <n v="82"/>
    <x v="1"/>
    <d v="1899-12-30T16:23:00"/>
    <d v="1899-12-30T18:41:00"/>
    <n v="138"/>
    <x v="2"/>
    <x v="8"/>
    <x v="0"/>
  </r>
  <r>
    <d v="2018-07-16T00:00:00"/>
    <n v="348578"/>
    <s v="BASE/TOPE PARADOR PRINCIPAL"/>
    <x v="1"/>
    <x v="3"/>
    <n v="35"/>
    <x v="1"/>
    <d v="1899-12-30T09:07:00"/>
    <d v="1899-12-30T09:28:00"/>
    <n v="21"/>
    <x v="5"/>
    <x v="7"/>
    <x v="0"/>
  </r>
  <r>
    <d v="2019-02-19T00:00:00"/>
    <n v="348765"/>
    <s v="CUB TIMON IZQUI/GRIS/."/>
    <x v="2"/>
    <x v="4"/>
    <n v="20"/>
    <x v="0"/>
    <d v="1899-12-30T11:13:00"/>
    <d v="1899-12-30T11:58:00"/>
    <n v="45"/>
    <x v="3"/>
    <x v="6"/>
    <x v="1"/>
  </r>
  <r>
    <d v="2018-02-03T00:00:00"/>
    <n v="347604"/>
    <s v="EMPAQUETADURA DE CILINDRO"/>
    <x v="5"/>
    <x v="5"/>
    <n v="58"/>
    <x v="1"/>
    <d v="1899-12-30T15:24:00"/>
    <d v="1899-12-30T15:46:00"/>
    <n v="22"/>
    <x v="9"/>
    <x v="6"/>
    <x v="0"/>
  </r>
  <r>
    <d v="2019-02-13T00:00:00"/>
    <n v="364241"/>
    <s v="RETROVISOR IZQUIERDO VINO"/>
    <x v="2"/>
    <x v="6"/>
    <n v="31"/>
    <x v="1"/>
    <d v="1899-12-30T17:38:00"/>
    <d v="1899-12-30T18:51:00"/>
    <n v="73"/>
    <x v="3"/>
    <x v="6"/>
    <x v="1"/>
  </r>
  <r>
    <d v="2018-05-25T00:00:00"/>
    <n v="367834"/>
    <s v="CUBIERTA DERECHA"/>
    <x v="1"/>
    <x v="7"/>
    <n v="49"/>
    <x v="0"/>
    <d v="1899-12-30T13:41:00"/>
    <d v="1899-12-30T15:33:00"/>
    <n v="112"/>
    <x v="3"/>
    <x v="5"/>
    <x v="0"/>
  </r>
  <r>
    <d v="2018-02-28T00:00:00"/>
    <n v="367862"/>
    <s v="RETROVISOR DERECHO AMARILLO"/>
    <x v="0"/>
    <x v="8"/>
    <n v="66"/>
    <x v="0"/>
    <d v="1899-12-30T11:36:00"/>
    <d v="1899-12-30T12:19:00"/>
    <n v="43"/>
    <x v="3"/>
    <x v="6"/>
    <x v="0"/>
  </r>
  <r>
    <d v="2018-06-04T00:00:00"/>
    <n v="347871"/>
    <s v="BOBINA DE ENCENDIDO"/>
    <x v="7"/>
    <x v="8"/>
    <n v="74"/>
    <x v="1"/>
    <d v="1899-12-30T17:08:00"/>
    <d v="1899-12-30T18:05:00"/>
    <n v="57"/>
    <x v="1"/>
    <x v="1"/>
    <x v="0"/>
  </r>
  <r>
    <d v="2018-10-06T00:00:00"/>
    <n v="347823"/>
    <s v="CONJUNTO FILTRO DE AIRE"/>
    <x v="0"/>
    <x v="1"/>
    <n v="47"/>
    <x v="1"/>
    <d v="1899-12-30T08:46:00"/>
    <d v="1899-12-30T10:53:00"/>
    <n v="127"/>
    <x v="11"/>
    <x v="3"/>
    <x v="0"/>
  </r>
  <r>
    <d v="2018-05-01T00:00:00"/>
    <n v="348224"/>
    <s v="RESTRICCION DE MOVIMIENTO DE H"/>
    <x v="0"/>
    <x v="8"/>
    <n v="76"/>
    <x v="0"/>
    <d v="1899-12-30T10:08:00"/>
    <d v="1899-12-30T11:44:00"/>
    <n v="96"/>
    <x v="6"/>
    <x v="5"/>
    <x v="0"/>
  </r>
  <r>
    <d v="2019-02-05T00:00:00"/>
    <n v="348605"/>
    <s v="VOLANTE"/>
    <x v="2"/>
    <x v="9"/>
    <n v="98"/>
    <x v="0"/>
    <d v="1899-12-30T11:48:00"/>
    <d v="1899-12-30T13:07:00"/>
    <n v="79"/>
    <x v="1"/>
    <x v="6"/>
    <x v="1"/>
  </r>
  <r>
    <d v="2018-04-25T00:00:00"/>
    <n v="364423"/>
    <s v="GUARDA CADENA"/>
    <x v="6"/>
    <x v="1"/>
    <n v="29"/>
    <x v="0"/>
    <d v="1899-12-30T10:22:00"/>
    <d v="1899-12-30T12:45:00"/>
    <n v="143"/>
    <x v="5"/>
    <x v="0"/>
    <x v="0"/>
  </r>
  <r>
    <d v="2018-01-11T00:00:00"/>
    <n v="347573"/>
    <s v="TORNILLO &quot;B&quot; CILINDRO (BIRLO)"/>
    <x v="3"/>
    <x v="3"/>
    <n v="24"/>
    <x v="0"/>
    <d v="1899-12-30T11:18:00"/>
    <d v="1899-12-30T12:33:00"/>
    <n v="75"/>
    <x v="5"/>
    <x v="2"/>
    <x v="0"/>
  </r>
  <r>
    <d v="2018-06-10T00:00:00"/>
    <n v="348555"/>
    <s v="RODAJE BOLA RADIAL,6002"/>
    <x v="3"/>
    <x v="6"/>
    <n v="60"/>
    <x v="0"/>
    <d v="1899-12-30T15:42:00"/>
    <d v="1899-12-30T18:06:00"/>
    <n v="144"/>
    <x v="5"/>
    <x v="1"/>
    <x v="0"/>
  </r>
  <r>
    <d v="2018-07-11T00:00:00"/>
    <n v="348274"/>
    <s v="TIMON"/>
    <x v="8"/>
    <x v="10"/>
    <n v="37"/>
    <x v="0"/>
    <d v="1899-12-30T17:40:00"/>
    <d v="1899-12-30T18:17:00"/>
    <n v="37"/>
    <x v="3"/>
    <x v="7"/>
    <x v="0"/>
  </r>
  <r>
    <d v="2018-07-18T00:00:00"/>
    <n v="348027"/>
    <s v="RIN DELANTERO"/>
    <x v="2"/>
    <x v="7"/>
    <n v="24"/>
    <x v="0"/>
    <d v="1899-12-30T17:27:00"/>
    <d v="1899-12-30T19:06:00"/>
    <n v="99"/>
    <x v="7"/>
    <x v="7"/>
    <x v="0"/>
  </r>
  <r>
    <d v="2018-05-17T00:00:00"/>
    <n v="362650"/>
    <s v="ESCAPE AZUL"/>
    <x v="0"/>
    <x v="7"/>
    <n v="30"/>
    <x v="0"/>
    <d v="1899-12-30T12:28:00"/>
    <d v="1899-12-30T13:37:00"/>
    <n v="69"/>
    <x v="4"/>
    <x v="5"/>
    <x v="0"/>
  </r>
  <r>
    <d v="2019-04-17T00:00:00"/>
    <n v="348818"/>
    <s v="TAPABARRO DEL BLANCO"/>
    <x v="6"/>
    <x v="4"/>
    <n v="99"/>
    <x v="0"/>
    <d v="1899-12-30T17:34:00"/>
    <d v="1899-12-30T17:51:00"/>
    <n v="17"/>
    <x v="3"/>
    <x v="0"/>
    <x v="1"/>
  </r>
  <r>
    <d v="2018-10-07T00:00:00"/>
    <n v="348429"/>
    <s v="CAJA UTILITARIA"/>
    <x v="5"/>
    <x v="11"/>
    <n v="53"/>
    <x v="0"/>
    <d v="1899-12-30T16:36:00"/>
    <d v="1899-12-30T18:18:00"/>
    <n v="102"/>
    <x v="3"/>
    <x v="3"/>
    <x v="0"/>
  </r>
  <r>
    <d v="2018-02-22T00:00:00"/>
    <n v="347941"/>
    <s v="DIRECCIONAL DELANTERA"/>
    <x v="9"/>
    <x v="11"/>
    <n v="65"/>
    <x v="0"/>
    <d v="1899-12-30T15:11:00"/>
    <d v="1899-12-30T16:19:00"/>
    <n v="68"/>
    <x v="0"/>
    <x v="6"/>
    <x v="0"/>
  </r>
  <r>
    <d v="2019-03-18T00:00:00"/>
    <n v="347832"/>
    <s v="ELEMENTO DEL FILTRO DE AIRE"/>
    <x v="8"/>
    <x v="10"/>
    <n v="72"/>
    <x v="1"/>
    <d v="1899-12-30T12:46:00"/>
    <d v="1899-12-30T13:02:00"/>
    <n v="16"/>
    <x v="11"/>
    <x v="4"/>
    <x v="1"/>
  </r>
  <r>
    <d v="2019-01-15T00:00:00"/>
    <n v="347937"/>
    <s v="FOCO DE DIRECCIONAL 12V/10W"/>
    <x v="2"/>
    <x v="12"/>
    <n v="68"/>
    <x v="0"/>
    <d v="1899-12-30T13:14:00"/>
    <d v="1899-12-30T14:04:00"/>
    <n v="50"/>
    <x v="0"/>
    <x v="2"/>
    <x v="1"/>
  </r>
  <r>
    <d v="2018-11-07T00:00:00"/>
    <n v="362786"/>
    <s v="CUBIERTA FRONTAL INF NARANJA"/>
    <x v="4"/>
    <x v="3"/>
    <n v="32"/>
    <x v="0"/>
    <d v="1899-12-30T11:12:00"/>
    <d v="1899-12-30T12:48:00"/>
    <n v="96"/>
    <x v="3"/>
    <x v="8"/>
    <x v="0"/>
  </r>
  <r>
    <d v="2018-01-20T00:00:00"/>
    <n v="348489"/>
    <s v="CADENA IMPULSORA BOMBA DE ACEI"/>
    <x v="2"/>
    <x v="9"/>
    <n v="93"/>
    <x v="0"/>
    <d v="1899-12-30T13:24:00"/>
    <d v="1899-12-30T14:55:00"/>
    <n v="91"/>
    <x v="9"/>
    <x v="2"/>
    <x v="0"/>
  </r>
  <r>
    <d v="2018-03-13T00:00:00"/>
    <n v="348158"/>
    <s v="SUJETADOR"/>
    <x v="1"/>
    <x v="4"/>
    <n v="57"/>
    <x v="0"/>
    <d v="1899-12-30T14:38:00"/>
    <d v="1899-12-30T16:11:00"/>
    <n v="93"/>
    <x v="5"/>
    <x v="4"/>
    <x v="0"/>
  </r>
  <r>
    <d v="2018-02-11T00:00:00"/>
    <n v="348575"/>
    <s v="O-RING,30.8*3"/>
    <x v="6"/>
    <x v="13"/>
    <n v="36"/>
    <x v="0"/>
    <d v="1899-12-30T08:47:00"/>
    <d v="1899-12-30T10:58:00"/>
    <n v="131"/>
    <x v="6"/>
    <x v="6"/>
    <x v="0"/>
  </r>
  <r>
    <d v="2019-01-01T00:00:00"/>
    <n v="347934"/>
    <s v="CRISTAL DIRECCIONAL"/>
    <x v="5"/>
    <x v="12"/>
    <n v="71"/>
    <x v="0"/>
    <d v="1899-12-30T14:36:00"/>
    <d v="1899-12-30T15:31:00"/>
    <n v="55"/>
    <x v="0"/>
    <x v="2"/>
    <x v="1"/>
  </r>
  <r>
    <d v="2018-04-21T00:00:00"/>
    <n v="348808"/>
    <s v="CUBIERTA TRASERA IZQ PLATA"/>
    <x v="8"/>
    <x v="8"/>
    <n v="30"/>
    <x v="0"/>
    <d v="1899-12-30T14:23:00"/>
    <d v="1899-12-30T16:53:00"/>
    <n v="150"/>
    <x v="3"/>
    <x v="0"/>
    <x v="0"/>
  </r>
  <r>
    <d v="2018-05-01T00:00:00"/>
    <n v="348248"/>
    <s v="PARADOR LATERAL"/>
    <x v="4"/>
    <x v="3"/>
    <n v="78"/>
    <x v="0"/>
    <d v="1899-12-30T15:34:00"/>
    <d v="1899-12-30T16:33:00"/>
    <n v="59"/>
    <x v="4"/>
    <x v="5"/>
    <x v="0"/>
  </r>
  <r>
    <d v="2018-02-17T00:00:00"/>
    <n v="348812"/>
    <s v="CUBIERTA IZQ BLANCO"/>
    <x v="5"/>
    <x v="14"/>
    <n v="36"/>
    <x v="0"/>
    <d v="1899-12-30T09:05:00"/>
    <d v="1899-12-30T09:40:00"/>
    <n v="35"/>
    <x v="3"/>
    <x v="6"/>
    <x v="0"/>
  </r>
  <r>
    <d v="2018-07-03T00:00:00"/>
    <n v="348573"/>
    <s v="EMPAQUETADURA CUB DER CARTER"/>
    <x v="7"/>
    <x v="9"/>
    <n v="91"/>
    <x v="1"/>
    <d v="1899-12-30T09:30:00"/>
    <d v="1899-12-30T11:00:00"/>
    <n v="90"/>
    <x v="9"/>
    <x v="7"/>
    <x v="0"/>
  </r>
  <r>
    <d v="2019-05-05T00:00:00"/>
    <n v="347638"/>
    <s v="CONJUNTO DE CIGÜEÑAL"/>
    <x v="3"/>
    <x v="10"/>
    <n v="61"/>
    <x v="0"/>
    <d v="1899-12-30T15:05:00"/>
    <d v="1899-12-30T16:03:00"/>
    <n v="58"/>
    <x v="9"/>
    <x v="5"/>
    <x v="1"/>
  </r>
  <r>
    <d v="2018-08-21T00:00:00"/>
    <n v="348767"/>
    <s v="CUBIERTA DE PIERNA IZQ GRIS"/>
    <x v="9"/>
    <x v="9"/>
    <n v="11"/>
    <x v="1"/>
    <d v="1899-12-30T13:42:00"/>
    <d v="1899-12-30T14:10:00"/>
    <n v="28"/>
    <x v="3"/>
    <x v="11"/>
    <x v="0"/>
  </r>
  <r>
    <d v="2018-03-07T00:00:00"/>
    <n v="353722"/>
    <s v="ASIENTO DOBLE/AZUL/."/>
    <x v="6"/>
    <x v="2"/>
    <n v="49"/>
    <x v="0"/>
    <d v="1899-12-30T16:16:00"/>
    <d v="1899-12-30T17:54:00"/>
    <n v="98"/>
    <x v="5"/>
    <x v="4"/>
    <x v="0"/>
  </r>
  <r>
    <d v="2019-02-22T00:00:00"/>
    <n v="347599"/>
    <s v="CILINDRO"/>
    <x v="4"/>
    <x v="15"/>
    <n v="98"/>
    <x v="0"/>
    <d v="1899-12-30T12:27:00"/>
    <d v="1899-12-30T13:12:00"/>
    <n v="45"/>
    <x v="9"/>
    <x v="6"/>
    <x v="1"/>
  </r>
  <r>
    <d v="2018-04-27T00:00:00"/>
    <n v="347966"/>
    <s v="BASE DE VELOCIMETRO"/>
    <x v="1"/>
    <x v="9"/>
    <n v="18"/>
    <x v="0"/>
    <d v="1899-12-30T12:22:00"/>
    <d v="1899-12-30T14:01:00"/>
    <n v="99"/>
    <x v="1"/>
    <x v="0"/>
    <x v="0"/>
  </r>
  <r>
    <d v="2019-04-25T00:00:00"/>
    <n v="347582"/>
    <s v="TAPON A"/>
    <x v="3"/>
    <x v="2"/>
    <n v="59"/>
    <x v="0"/>
    <d v="1899-12-30T17:48:00"/>
    <d v="1899-12-30T18:37:00"/>
    <n v="49"/>
    <x v="9"/>
    <x v="0"/>
    <x v="1"/>
  </r>
  <r>
    <d v="2018-04-29T00:00:00"/>
    <n v="347848"/>
    <s v="PEDAL DE CAMBIOS"/>
    <x v="6"/>
    <x v="1"/>
    <n v="71"/>
    <x v="0"/>
    <d v="1899-12-30T17:37:00"/>
    <d v="1899-12-30T19:49:00"/>
    <n v="132"/>
    <x v="4"/>
    <x v="0"/>
    <x v="0"/>
  </r>
  <r>
    <d v="2018-01-16T00:00:00"/>
    <n v="353553"/>
    <s v="PIN DE MARTILLO"/>
    <x v="8"/>
    <x v="6"/>
    <n v="16"/>
    <x v="0"/>
    <d v="1899-12-30T09:40:00"/>
    <d v="1899-12-30T10:27:00"/>
    <n v="47"/>
    <x v="9"/>
    <x v="2"/>
    <x v="0"/>
  </r>
  <r>
    <d v="2019-01-28T00:00:00"/>
    <n v="347604"/>
    <s v="EMPAQUETADURA DE CILINDRO"/>
    <x v="0"/>
    <x v="1"/>
    <n v="62"/>
    <x v="0"/>
    <d v="1899-12-30T12:21:00"/>
    <d v="1899-12-30T14:19:00"/>
    <n v="118"/>
    <x v="9"/>
    <x v="2"/>
    <x v="1"/>
  </r>
  <r>
    <d v="2018-07-26T00:00:00"/>
    <n v="348505"/>
    <s v="RESORTE EXTERNO DE VALVULA"/>
    <x v="1"/>
    <x v="11"/>
    <n v="56"/>
    <x v="0"/>
    <d v="1899-12-30T16:48:00"/>
    <d v="1899-12-30T17:49:00"/>
    <n v="61"/>
    <x v="9"/>
    <x v="7"/>
    <x v="0"/>
  </r>
  <r>
    <d v="2018-01-04T00:00:00"/>
    <n v="348343"/>
    <s v="CABLE DE VELOCIMETRO"/>
    <x v="1"/>
    <x v="1"/>
    <n v="43"/>
    <x v="0"/>
    <d v="1899-12-30T12:20:00"/>
    <d v="1899-12-30T14:26:00"/>
    <n v="126"/>
    <x v="2"/>
    <x v="2"/>
    <x v="0"/>
  </r>
  <r>
    <d v="2018-07-31T00:00:00"/>
    <n v="348605"/>
    <s v="VOLANTE"/>
    <x v="2"/>
    <x v="4"/>
    <n v="42"/>
    <x v="0"/>
    <d v="1899-12-30T14:09:00"/>
    <d v="1899-12-30T14:26:00"/>
    <n v="17"/>
    <x v="1"/>
    <x v="7"/>
    <x v="0"/>
  </r>
  <r>
    <d v="2018-07-30T00:00:00"/>
    <n v="348379"/>
    <s v="TAPABARRO INTERNO TRASERO"/>
    <x v="8"/>
    <x v="9"/>
    <n v="68"/>
    <x v="0"/>
    <d v="1899-12-30T13:12:00"/>
    <d v="1899-12-30T13:42:00"/>
    <n v="30"/>
    <x v="3"/>
    <x v="7"/>
    <x v="0"/>
  </r>
  <r>
    <d v="2019-01-10T00:00:00"/>
    <n v="348398"/>
    <s v="CUBIERTA DE TIMON DER"/>
    <x v="8"/>
    <x v="7"/>
    <n v="62"/>
    <x v="1"/>
    <d v="1899-12-30T16:21:00"/>
    <d v="1899-12-30T18:13:00"/>
    <n v="112"/>
    <x v="3"/>
    <x v="2"/>
    <x v="1"/>
  </r>
  <r>
    <d v="2018-08-25T00:00:00"/>
    <n v="347744"/>
    <s v="ENGRANAJE PRINCIPAL DE TERCERA"/>
    <x v="9"/>
    <x v="0"/>
    <n v="37"/>
    <x v="0"/>
    <d v="1899-12-30T15:20:00"/>
    <d v="1899-12-30T17:20:00"/>
    <n v="120"/>
    <x v="9"/>
    <x v="11"/>
    <x v="0"/>
  </r>
  <r>
    <d v="2018-11-24T00:00:00"/>
    <n v="348879"/>
    <s v="CUBIERTA MEDIA/GRIS/."/>
    <x v="0"/>
    <x v="1"/>
    <n v="19"/>
    <x v="0"/>
    <d v="1899-12-30T15:18:00"/>
    <d v="1899-12-30T17:47:00"/>
    <n v="149"/>
    <x v="3"/>
    <x v="8"/>
    <x v="0"/>
  </r>
  <r>
    <d v="2019-01-09T00:00:00"/>
    <n v="362806"/>
    <s v="ASIENTO CONFORT NARANJA"/>
    <x v="6"/>
    <x v="2"/>
    <n v="76"/>
    <x v="0"/>
    <d v="1899-12-30T16:23:00"/>
    <d v="1899-12-30T18:41:00"/>
    <n v="138"/>
    <x v="5"/>
    <x v="2"/>
    <x v="1"/>
  </r>
  <r>
    <d v="2018-12-22T00:00:00"/>
    <n v="348509"/>
    <s v="TORNILLO DE AJUSTE DE VALVULAS"/>
    <x v="7"/>
    <x v="3"/>
    <n v="58"/>
    <x v="0"/>
    <d v="1899-12-30T09:07:00"/>
    <d v="1899-12-30T09:28:00"/>
    <n v="21"/>
    <x v="9"/>
    <x v="9"/>
    <x v="0"/>
  </r>
  <r>
    <d v="2019-03-25T00:00:00"/>
    <n v="348310"/>
    <s v="SUJETADOR DE TIMON"/>
    <x v="4"/>
    <x v="4"/>
    <n v="45"/>
    <x v="1"/>
    <d v="1899-12-30T11:13:00"/>
    <d v="1899-12-30T11:58:00"/>
    <n v="45"/>
    <x v="3"/>
    <x v="4"/>
    <x v="1"/>
  </r>
  <r>
    <d v="2018-07-26T00:00:00"/>
    <n v="348057"/>
    <s v="RAYO INTERNO RUEDA TRAS"/>
    <x v="7"/>
    <x v="5"/>
    <n v="98"/>
    <x v="0"/>
    <d v="1899-12-30T15:24:00"/>
    <d v="1899-12-30T15:46:00"/>
    <n v="22"/>
    <x v="7"/>
    <x v="7"/>
    <x v="0"/>
  </r>
  <r>
    <d v="2018-09-17T00:00:00"/>
    <n v="362661"/>
    <s v="TAPABARRO DEL ROJA"/>
    <x v="4"/>
    <x v="6"/>
    <n v="29"/>
    <x v="0"/>
    <d v="1899-12-30T17:38:00"/>
    <d v="1899-12-30T18:51:00"/>
    <n v="73"/>
    <x v="3"/>
    <x v="10"/>
    <x v="0"/>
  </r>
  <r>
    <d v="2018-07-19T00:00:00"/>
    <n v="348564"/>
    <s v="CONJUNTO DE ENGRANE PRIMARIO D"/>
    <x v="0"/>
    <x v="7"/>
    <n v="75"/>
    <x v="1"/>
    <d v="1899-12-30T13:41:00"/>
    <d v="1899-12-30T15:33:00"/>
    <n v="112"/>
    <x v="9"/>
    <x v="7"/>
    <x v="0"/>
  </r>
  <r>
    <d v="2018-10-03T00:00:00"/>
    <n v="348837"/>
    <s v="CUBIERTA FRONTAL SUP AMARILLO"/>
    <x v="1"/>
    <x v="8"/>
    <n v="14"/>
    <x v="0"/>
    <d v="1899-12-30T11:36:00"/>
    <d v="1899-12-30T12:19:00"/>
    <n v="43"/>
    <x v="3"/>
    <x v="3"/>
    <x v="0"/>
  </r>
  <r>
    <d v="2019-01-06T00:00:00"/>
    <n v="348866"/>
    <s v="ESPEJO RETROVISOR IZQ"/>
    <x v="0"/>
    <x v="8"/>
    <n v="41"/>
    <x v="0"/>
    <d v="1899-12-30T17:08:00"/>
    <d v="1899-12-30T18:05:00"/>
    <n v="57"/>
    <x v="3"/>
    <x v="2"/>
    <x v="1"/>
  </r>
  <r>
    <d v="2018-04-13T00:00:00"/>
    <n v="367834"/>
    <s v="CUBIERTA DERECHA"/>
    <x v="7"/>
    <x v="1"/>
    <n v="32"/>
    <x v="0"/>
    <d v="1899-12-30T08:46:00"/>
    <d v="1899-12-30T10:53:00"/>
    <n v="127"/>
    <x v="3"/>
    <x v="0"/>
    <x v="0"/>
  </r>
  <r>
    <d v="2018-04-21T00:00:00"/>
    <n v="364290"/>
    <s v="EMPAQUETADU CUB LAT CABEZA DER"/>
    <x v="4"/>
    <x v="8"/>
    <n v="39"/>
    <x v="0"/>
    <d v="1899-12-30T10:08:00"/>
    <d v="1899-12-30T11:44:00"/>
    <n v="96"/>
    <x v="9"/>
    <x v="0"/>
    <x v="0"/>
  </r>
  <r>
    <d v="2018-11-02T00:00:00"/>
    <n v="347905"/>
    <s v="CRISTAL DEL FARO"/>
    <x v="0"/>
    <x v="9"/>
    <n v="46"/>
    <x v="0"/>
    <d v="1899-12-30T11:48:00"/>
    <d v="1899-12-30T13:07:00"/>
    <n v="79"/>
    <x v="0"/>
    <x v="8"/>
    <x v="0"/>
  </r>
  <r>
    <d v="2019-05-12T00:00:00"/>
    <n v="348770"/>
    <s v="CUBIERTA IZQ AZUL"/>
    <x v="4"/>
    <x v="1"/>
    <n v="26"/>
    <x v="0"/>
    <d v="1899-12-30T10:22:00"/>
    <d v="1899-12-30T12:45:00"/>
    <n v="143"/>
    <x v="3"/>
    <x v="5"/>
    <x v="1"/>
  </r>
  <r>
    <d v="2018-11-04T00:00:00"/>
    <n v="348600"/>
    <s v="REDUCCION DE MARCHA (54/13D)"/>
    <x v="0"/>
    <x v="3"/>
    <n v="88"/>
    <x v="0"/>
    <d v="1899-12-30T11:18:00"/>
    <d v="1899-12-30T12:33:00"/>
    <n v="75"/>
    <x v="5"/>
    <x v="8"/>
    <x v="0"/>
  </r>
  <r>
    <d v="2019-02-02T00:00:00"/>
    <n v="362709"/>
    <s v="CUBIERTA LATERAL IZQ ROJA"/>
    <x v="1"/>
    <x v="6"/>
    <n v="61"/>
    <x v="0"/>
    <d v="1899-12-30T15:42:00"/>
    <d v="1899-12-30T18:06:00"/>
    <n v="144"/>
    <x v="3"/>
    <x v="6"/>
    <x v="1"/>
  </r>
  <r>
    <d v="2019-01-17T00:00:00"/>
    <n v="348638"/>
    <s v="JUEGO DE ANILLOS DE PISTON"/>
    <x v="4"/>
    <x v="10"/>
    <n v="38"/>
    <x v="0"/>
    <d v="1899-12-30T17:40:00"/>
    <d v="1899-12-30T18:17:00"/>
    <n v="37"/>
    <x v="9"/>
    <x v="2"/>
    <x v="1"/>
  </r>
  <r>
    <d v="2019-01-21T00:00:00"/>
    <n v="347801"/>
    <s v="EJE GIRATORIO-ARRANQUE PATADA"/>
    <x v="1"/>
    <x v="7"/>
    <n v="77"/>
    <x v="0"/>
    <d v="1899-12-30T17:27:00"/>
    <d v="1899-12-30T19:06:00"/>
    <n v="99"/>
    <x v="5"/>
    <x v="2"/>
    <x v="1"/>
  </r>
  <r>
    <d v="2018-03-13T00:00:00"/>
    <n v="362794"/>
    <s v="CUBIERTA DER SUP AMARILLA"/>
    <x v="3"/>
    <x v="7"/>
    <n v="89"/>
    <x v="0"/>
    <d v="1899-12-30T12:28:00"/>
    <d v="1899-12-30T13:37:00"/>
    <n v="69"/>
    <x v="3"/>
    <x v="4"/>
    <x v="0"/>
  </r>
  <r>
    <d v="2018-09-25T00:00:00"/>
    <n v="347669"/>
    <s v="VALVULA DE ESCAPE"/>
    <x v="2"/>
    <x v="4"/>
    <n v="87"/>
    <x v="1"/>
    <d v="1899-12-30T17:34:00"/>
    <d v="1899-12-30T17:51:00"/>
    <n v="17"/>
    <x v="9"/>
    <x v="10"/>
    <x v="0"/>
  </r>
  <r>
    <d v="2018-02-11T00:00:00"/>
    <n v="364398"/>
    <s v="RETROVISOR DERECHO VINO"/>
    <x v="4"/>
    <x v="11"/>
    <n v="48"/>
    <x v="0"/>
    <d v="1899-12-30T16:36:00"/>
    <d v="1899-12-30T18:18:00"/>
    <n v="102"/>
    <x v="3"/>
    <x v="6"/>
    <x v="0"/>
  </r>
  <r>
    <d v="2018-12-04T00:00:00"/>
    <n v="364153"/>
    <s v="BLOQUE REDUCTOR DE VIBRACION A"/>
    <x v="3"/>
    <x v="11"/>
    <n v="26"/>
    <x v="0"/>
    <d v="1899-12-30T15:11:00"/>
    <d v="1899-12-30T16:19:00"/>
    <n v="68"/>
    <x v="9"/>
    <x v="9"/>
    <x v="0"/>
  </r>
  <r>
    <d v="2018-12-05T00:00:00"/>
    <n v="348334"/>
    <s v="CARRERA DE COPA INFERIOR"/>
    <x v="6"/>
    <x v="10"/>
    <n v="33"/>
    <x v="0"/>
    <d v="1899-12-30T12:46:00"/>
    <d v="1899-12-30T13:02:00"/>
    <n v="16"/>
    <x v="12"/>
    <x v="9"/>
    <x v="0"/>
  </r>
  <r>
    <d v="2019-04-30T00:00:00"/>
    <n v="365172"/>
    <s v="BATERIA YUASA"/>
    <x v="1"/>
    <x v="12"/>
    <n v="77"/>
    <x v="0"/>
    <d v="1899-12-30T13:14:00"/>
    <d v="1899-12-30T14:04:00"/>
    <n v="50"/>
    <x v="10"/>
    <x v="0"/>
    <x v="1"/>
  </r>
  <r>
    <d v="2018-07-14T00:00:00"/>
    <n v="347910"/>
    <s v="CARCASA DE FARO"/>
    <x v="9"/>
    <x v="3"/>
    <n v="26"/>
    <x v="0"/>
    <d v="1899-12-30T11:12:00"/>
    <d v="1899-12-30T12:48:00"/>
    <n v="96"/>
    <x v="0"/>
    <x v="7"/>
    <x v="0"/>
  </r>
  <r>
    <d v="2019-03-24T00:00:00"/>
    <n v="353722"/>
    <s v="ASIENTO DOBLE/AZUL/."/>
    <x v="6"/>
    <x v="9"/>
    <n v="43"/>
    <x v="0"/>
    <d v="1899-12-30T13:24:00"/>
    <d v="1899-12-30T14:55:00"/>
    <n v="91"/>
    <x v="5"/>
    <x v="4"/>
    <x v="1"/>
  </r>
  <r>
    <d v="2018-07-14T00:00:00"/>
    <n v="348433"/>
    <s v="CUBIERTA DE NUMERO DE SERIE"/>
    <x v="0"/>
    <x v="4"/>
    <n v="26"/>
    <x v="1"/>
    <d v="1899-12-30T14:38:00"/>
    <d v="1899-12-30T16:11:00"/>
    <n v="93"/>
    <x v="3"/>
    <x v="7"/>
    <x v="0"/>
  </r>
  <r>
    <d v="2018-12-31T00:00:00"/>
    <n v="348216"/>
    <s v="GUARDA CADENA SUPERIOR"/>
    <x v="0"/>
    <x v="13"/>
    <n v="91"/>
    <x v="0"/>
    <d v="1899-12-30T08:47:00"/>
    <d v="1899-12-30T10:58:00"/>
    <n v="131"/>
    <x v="12"/>
    <x v="9"/>
    <x v="0"/>
  </r>
  <r>
    <d v="2019-02-18T00:00:00"/>
    <n v="348449"/>
    <s v="EJE DEL PARADOR CENTRAL"/>
    <x v="2"/>
    <x v="12"/>
    <n v="53"/>
    <x v="0"/>
    <d v="1899-12-30T14:36:00"/>
    <d v="1899-12-30T15:31:00"/>
    <n v="55"/>
    <x v="4"/>
    <x v="6"/>
    <x v="1"/>
  </r>
  <r>
    <d v="2018-06-04T00:00:00"/>
    <n v="348315"/>
    <s v="BLOQUEADOR DE TELESCOPIO"/>
    <x v="8"/>
    <x v="8"/>
    <n v="56"/>
    <x v="0"/>
    <d v="1899-12-30T14:23:00"/>
    <d v="1899-12-30T16:53:00"/>
    <n v="150"/>
    <x v="12"/>
    <x v="1"/>
    <x v="0"/>
  </r>
  <r>
    <d v="2018-08-31T00:00:00"/>
    <n v="366745"/>
    <s v="GENERADOR"/>
    <x v="6"/>
    <x v="3"/>
    <n v="90"/>
    <x v="1"/>
    <d v="1899-12-30T15:34:00"/>
    <d v="1899-12-30T16:33:00"/>
    <n v="59"/>
    <x v="1"/>
    <x v="11"/>
    <x v="0"/>
  </r>
  <r>
    <d v="2018-05-11T00:00:00"/>
    <n v="347894"/>
    <s v="CONJUNTO DE FARO DELANTERO"/>
    <x v="5"/>
    <x v="14"/>
    <n v="92"/>
    <x v="0"/>
    <d v="1899-12-30T09:05:00"/>
    <d v="1899-12-30T09:40:00"/>
    <n v="35"/>
    <x v="0"/>
    <x v="5"/>
    <x v="0"/>
  </r>
  <r>
    <d v="2018-11-30T00:00:00"/>
    <n v="367773"/>
    <s v="CONJUNTO PEDALES Y POSPIE IZQ"/>
    <x v="3"/>
    <x v="9"/>
    <n v="86"/>
    <x v="0"/>
    <d v="1899-12-30T09:30:00"/>
    <d v="1899-12-30T11:00:00"/>
    <n v="90"/>
    <x v="4"/>
    <x v="8"/>
    <x v="0"/>
  </r>
  <r>
    <d v="2018-03-07T00:00:00"/>
    <n v="347797"/>
    <s v="ENGRANE IMPULSOR DE ARRANQUE"/>
    <x v="6"/>
    <x v="10"/>
    <n v="42"/>
    <x v="0"/>
    <d v="1899-12-30T15:05:00"/>
    <d v="1899-12-30T16:03:00"/>
    <n v="58"/>
    <x v="5"/>
    <x v="4"/>
    <x v="0"/>
  </r>
  <r>
    <d v="2019-04-12T00:00:00"/>
    <n v="347640"/>
    <s v="BIELA"/>
    <x v="8"/>
    <x v="9"/>
    <n v="76"/>
    <x v="1"/>
    <d v="1899-12-30T13:42:00"/>
    <d v="1899-12-30T14:10:00"/>
    <n v="28"/>
    <x v="9"/>
    <x v="0"/>
    <x v="1"/>
  </r>
  <r>
    <d v="2019-03-15T00:00:00"/>
    <n v="367861"/>
    <s v="RETROVISOR DERECHO VERDE"/>
    <x v="5"/>
    <x v="2"/>
    <n v="58"/>
    <x v="0"/>
    <d v="1899-12-30T16:16:00"/>
    <d v="1899-12-30T17:54:00"/>
    <n v="98"/>
    <x v="3"/>
    <x v="4"/>
    <x v="1"/>
  </r>
  <r>
    <d v="2018-08-30T00:00:00"/>
    <n v="348500"/>
    <s v="PIN DE MARTILLO DE ADMISION"/>
    <x v="7"/>
    <x v="15"/>
    <n v="97"/>
    <x v="0"/>
    <d v="1899-12-30T12:27:00"/>
    <d v="1899-12-30T13:12:00"/>
    <n v="45"/>
    <x v="9"/>
    <x v="11"/>
    <x v="0"/>
  </r>
  <r>
    <d v="2019-03-08T00:00:00"/>
    <n v="347949"/>
    <s v="CONJUNTO VELOCIMETRO"/>
    <x v="0"/>
    <x v="9"/>
    <n v="47"/>
    <x v="0"/>
    <d v="1899-12-30T12:22:00"/>
    <d v="1899-12-30T14:01:00"/>
    <n v="99"/>
    <x v="1"/>
    <x v="4"/>
    <x v="1"/>
  </r>
  <r>
    <d v="2018-07-31T00:00:00"/>
    <n v="347646"/>
    <s v="PIN DE BIELA EN CIGÜEÑAL"/>
    <x v="6"/>
    <x v="2"/>
    <n v="19"/>
    <x v="0"/>
    <d v="1899-12-30T17:48:00"/>
    <d v="1899-12-30T18:37:00"/>
    <n v="49"/>
    <x v="9"/>
    <x v="7"/>
    <x v="0"/>
  </r>
  <r>
    <d v="2018-07-29T00:00:00"/>
    <n v="348508"/>
    <s v="SEGURO DE VALVULA"/>
    <x v="8"/>
    <x v="1"/>
    <n v="71"/>
    <x v="1"/>
    <d v="1899-12-30T17:37:00"/>
    <d v="1899-12-30T19:49:00"/>
    <n v="132"/>
    <x v="9"/>
    <x v="7"/>
    <x v="0"/>
  </r>
  <r>
    <d v="2019-04-17T00:00:00"/>
    <n v="348008"/>
    <s v="ALTERNADOR"/>
    <x v="0"/>
    <x v="6"/>
    <n v="39"/>
    <x v="1"/>
    <d v="1899-12-30T09:40:00"/>
    <d v="1899-12-30T10:27:00"/>
    <n v="47"/>
    <x v="1"/>
    <x v="0"/>
    <x v="1"/>
  </r>
  <r>
    <d v="2019-01-05T00:00:00"/>
    <n v="348250"/>
    <s v="PARADOR LATERAL"/>
    <x v="8"/>
    <x v="1"/>
    <n v="85"/>
    <x v="0"/>
    <d v="1899-12-30T12:21:00"/>
    <d v="1899-12-30T14:19:00"/>
    <n v="118"/>
    <x v="4"/>
    <x v="2"/>
    <x v="1"/>
  </r>
  <r>
    <d v="2019-02-17T00:00:00"/>
    <n v="348267"/>
    <s v="BASE DE POSAPIES DERECHO"/>
    <x v="2"/>
    <x v="11"/>
    <n v="64"/>
    <x v="0"/>
    <d v="1899-12-30T16:48:00"/>
    <d v="1899-12-30T17:49:00"/>
    <n v="61"/>
    <x v="4"/>
    <x v="6"/>
    <x v="1"/>
  </r>
  <r>
    <d v="2018-03-28T00:00:00"/>
    <n v="348395"/>
    <s v="CUBIERTA DE INDICADORES"/>
    <x v="7"/>
    <x v="1"/>
    <n v="56"/>
    <x v="0"/>
    <d v="1899-12-30T12:20:00"/>
    <d v="1899-12-30T14:26:00"/>
    <n v="126"/>
    <x v="3"/>
    <x v="4"/>
    <x v="0"/>
  </r>
  <r>
    <d v="2018-11-16T00:00:00"/>
    <n v="348369"/>
    <s v="LLAVE DE GASOLINA"/>
    <x v="0"/>
    <x v="4"/>
    <n v="29"/>
    <x v="0"/>
    <d v="1899-12-30T14:09:00"/>
    <d v="1899-12-30T14:26:00"/>
    <n v="17"/>
    <x v="11"/>
    <x v="8"/>
    <x v="0"/>
  </r>
  <r>
    <d v="2018-12-07T00:00:00"/>
    <n v="362798"/>
    <s v="CUBIERTA IZQUIERDA AMARILLA"/>
    <x v="1"/>
    <x v="9"/>
    <n v="100"/>
    <x v="0"/>
    <d v="1899-12-30T13:12:00"/>
    <d v="1899-12-30T13:42:00"/>
    <n v="30"/>
    <x v="3"/>
    <x v="9"/>
    <x v="0"/>
  </r>
  <r>
    <d v="2018-12-05T00:00:00"/>
    <n v="348305"/>
    <s v="CABLE DE FRENO TRASERO"/>
    <x v="4"/>
    <x v="7"/>
    <n v="24"/>
    <x v="1"/>
    <d v="1899-12-30T16:21:00"/>
    <d v="1899-12-30T18:13:00"/>
    <n v="112"/>
    <x v="2"/>
    <x v="9"/>
    <x v="0"/>
  </r>
  <r>
    <d v="2018-04-22T00:00:00"/>
    <n v="348570"/>
    <s v="MEDIDOR DE ACEITE"/>
    <x v="6"/>
    <x v="0"/>
    <n v="34"/>
    <x v="0"/>
    <d v="1899-12-30T15:20:00"/>
    <d v="1899-12-30T17:20:00"/>
    <n v="120"/>
    <x v="9"/>
    <x v="0"/>
    <x v="0"/>
  </r>
  <r>
    <d v="2018-10-23T00:00:00"/>
    <n v="348464"/>
    <s v="RODAJE RADIAL BOLA,6006"/>
    <x v="2"/>
    <x v="1"/>
    <n v="19"/>
    <x v="0"/>
    <d v="1899-12-30T15:18:00"/>
    <d v="1899-12-30T17:47:00"/>
    <n v="149"/>
    <x v="5"/>
    <x v="3"/>
    <x v="0"/>
  </r>
  <r>
    <d v="2018-05-14T00:00:00"/>
    <n v="362718"/>
    <s v="CUBIERTA FRONTAL INFERIOR AZUL"/>
    <x v="6"/>
    <x v="2"/>
    <n v="99"/>
    <x v="1"/>
    <d v="1899-12-30T16:23:00"/>
    <d v="1899-12-30T18:41:00"/>
    <n v="138"/>
    <x v="3"/>
    <x v="5"/>
    <x v="0"/>
  </r>
  <r>
    <d v="2018-01-23T00:00:00"/>
    <n v="348588"/>
    <s v="TORNILLO PLANO 6M * 16"/>
    <x v="6"/>
    <x v="3"/>
    <n v="27"/>
    <x v="0"/>
    <d v="1899-12-30T09:07:00"/>
    <d v="1899-12-30T09:28:00"/>
    <n v="21"/>
    <x v="9"/>
    <x v="2"/>
    <x v="0"/>
  </r>
  <r>
    <d v="2018-03-31T00:00:00"/>
    <n v="364342"/>
    <s v="SISTEMA DE FRENO DEL ABS"/>
    <x v="4"/>
    <x v="4"/>
    <n v="10"/>
    <x v="0"/>
    <d v="1899-12-30T11:13:00"/>
    <d v="1899-12-30T11:58:00"/>
    <n v="45"/>
    <x v="8"/>
    <x v="4"/>
    <x v="0"/>
  </r>
  <r>
    <d v="2018-10-11T00:00:00"/>
    <n v="348809"/>
    <s v="CUBIERTA TRASERA DER AMARILLO"/>
    <x v="2"/>
    <x v="5"/>
    <n v="74"/>
    <x v="0"/>
    <d v="1899-12-30T15:24:00"/>
    <d v="1899-12-30T15:46:00"/>
    <n v="22"/>
    <x v="3"/>
    <x v="3"/>
    <x v="0"/>
  </r>
  <r>
    <d v="2018-08-15T00:00:00"/>
    <n v="347682"/>
    <s v="EJE MARTILLO IMPULSOR DE VAL"/>
    <x v="2"/>
    <x v="6"/>
    <n v="16"/>
    <x v="0"/>
    <d v="1899-12-30T17:38:00"/>
    <d v="1899-12-30T18:51:00"/>
    <n v="73"/>
    <x v="9"/>
    <x v="11"/>
    <x v="0"/>
  </r>
  <r>
    <d v="2019-05-19T00:00:00"/>
    <n v="347605"/>
    <s v="EMPAQUETADURA DE CILINDRO"/>
    <x v="2"/>
    <x v="7"/>
    <n v="41"/>
    <x v="0"/>
    <d v="1899-12-30T13:41:00"/>
    <d v="1899-12-30T15:33:00"/>
    <n v="112"/>
    <x v="9"/>
    <x v="5"/>
    <x v="1"/>
  </r>
  <r>
    <d v="2019-04-03T00:00:00"/>
    <n v="348615"/>
    <s v="COMPONENTE MOBIL DEL DISCO DE"/>
    <x v="7"/>
    <x v="8"/>
    <n v="44"/>
    <x v="0"/>
    <d v="1899-12-30T11:36:00"/>
    <d v="1899-12-30T12:19:00"/>
    <n v="43"/>
    <x v="1"/>
    <x v="0"/>
    <x v="1"/>
  </r>
  <r>
    <d v="2019-03-15T00:00:00"/>
    <n v="347762"/>
    <s v="ENGRANAJE SECUNDARIO DE TERCER"/>
    <x v="1"/>
    <x v="8"/>
    <n v="59"/>
    <x v="1"/>
    <d v="1899-12-30T17:08:00"/>
    <d v="1899-12-30T18:05:00"/>
    <n v="57"/>
    <x v="9"/>
    <x v="4"/>
    <x v="1"/>
  </r>
  <r>
    <d v="2019-02-20T00:00:00"/>
    <n v="348141"/>
    <s v="PASTILLAS DE FRENO DEL"/>
    <x v="1"/>
    <x v="1"/>
    <n v="57"/>
    <x v="0"/>
    <d v="1899-12-30T08:46:00"/>
    <d v="1899-12-30T10:53:00"/>
    <n v="127"/>
    <x v="8"/>
    <x v="6"/>
    <x v="1"/>
  </r>
  <r>
    <d v="2018-05-10T00:00:00"/>
    <n v="366788"/>
    <s v="CHICOTE DE TACOMETRO"/>
    <x v="5"/>
    <x v="8"/>
    <n v="13"/>
    <x v="1"/>
    <d v="1899-12-30T10:08:00"/>
    <d v="1899-12-30T11:44:00"/>
    <n v="96"/>
    <x v="2"/>
    <x v="5"/>
    <x v="0"/>
  </r>
  <r>
    <d v="2018-03-30T00:00:00"/>
    <n v="348556"/>
    <s v="COMPONENTE DE CARTER DERECHO"/>
    <x v="4"/>
    <x v="9"/>
    <n v="76"/>
    <x v="1"/>
    <d v="1899-12-30T11:48:00"/>
    <d v="1899-12-30T13:07:00"/>
    <n v="79"/>
    <x v="5"/>
    <x v="4"/>
    <x v="0"/>
  </r>
  <r>
    <d v="2018-03-02T00:00:00"/>
    <n v="348636"/>
    <s v="PISTON"/>
    <x v="1"/>
    <x v="1"/>
    <n v="66"/>
    <x v="0"/>
    <d v="1899-12-30T10:22:00"/>
    <d v="1899-12-30T12:45:00"/>
    <n v="143"/>
    <x v="9"/>
    <x v="4"/>
    <x v="0"/>
  </r>
  <r>
    <d v="2019-04-29T00:00:00"/>
    <n v="365172"/>
    <s v="BATERIA YUASA"/>
    <x v="1"/>
    <x v="3"/>
    <n v="97"/>
    <x v="0"/>
    <d v="1899-12-30T11:18:00"/>
    <d v="1899-12-30T12:33:00"/>
    <n v="75"/>
    <x v="10"/>
    <x v="0"/>
    <x v="1"/>
  </r>
  <r>
    <d v="2018-01-02T00:00:00"/>
    <n v="348789"/>
    <s v="CUBIERTA DEL CUERPO IZQUIERDA"/>
    <x v="8"/>
    <x v="6"/>
    <n v="90"/>
    <x v="0"/>
    <d v="1899-12-30T15:42:00"/>
    <d v="1899-12-30T18:06:00"/>
    <n v="144"/>
    <x v="3"/>
    <x v="2"/>
    <x v="0"/>
  </r>
  <r>
    <d v="2019-05-17T00:00:00"/>
    <n v="347900"/>
    <s v="FOCO FARO (12V35W/35W)"/>
    <x v="9"/>
    <x v="10"/>
    <n v="93"/>
    <x v="0"/>
    <d v="1899-12-30T17:40:00"/>
    <d v="1899-12-30T18:17:00"/>
    <n v="37"/>
    <x v="0"/>
    <x v="5"/>
    <x v="1"/>
  </r>
  <r>
    <d v="2018-11-06T00:00:00"/>
    <n v="348790"/>
    <s v="CUBIERTA DEL CUERP/ROJO/."/>
    <x v="4"/>
    <x v="7"/>
    <n v="21"/>
    <x v="0"/>
    <d v="1899-12-30T17:27:00"/>
    <d v="1899-12-30T19:06:00"/>
    <n v="99"/>
    <x v="3"/>
    <x v="8"/>
    <x v="0"/>
  </r>
  <r>
    <d v="2019-04-02T00:00:00"/>
    <n v="348594"/>
    <s v="PIN DE ADMISION DE CAMBIO DE A"/>
    <x v="3"/>
    <x v="7"/>
    <n v="58"/>
    <x v="0"/>
    <d v="1899-12-30T12:28:00"/>
    <d v="1899-12-30T13:37:00"/>
    <n v="69"/>
    <x v="5"/>
    <x v="0"/>
    <x v="1"/>
  </r>
  <r>
    <d v="2018-02-12T00:00:00"/>
    <n v="347856"/>
    <s v="CADENA DE TRACCION (428*100)"/>
    <x v="8"/>
    <x v="4"/>
    <n v="81"/>
    <x v="1"/>
    <d v="1899-12-30T17:34:00"/>
    <d v="1899-12-30T17:51:00"/>
    <n v="17"/>
    <x v="7"/>
    <x v="6"/>
    <x v="0"/>
  </r>
  <r>
    <d v="2018-11-29T00:00:00"/>
    <n v="367932"/>
    <s v="TAPON DE INSPECCION NEGRO"/>
    <x v="5"/>
    <x v="11"/>
    <n v="38"/>
    <x v="1"/>
    <d v="1899-12-30T16:36:00"/>
    <d v="1899-12-30T18:18:00"/>
    <n v="102"/>
    <x v="9"/>
    <x v="8"/>
    <x v="0"/>
  </r>
  <r>
    <d v="2019-05-14T00:00:00"/>
    <n v="348529"/>
    <s v="GUIA DE CADENA"/>
    <x v="4"/>
    <x v="11"/>
    <n v="85"/>
    <x v="0"/>
    <d v="1899-12-30T15:11:00"/>
    <d v="1899-12-30T16:19:00"/>
    <n v="68"/>
    <x v="9"/>
    <x v="5"/>
    <x v="1"/>
  </r>
  <r>
    <d v="2018-09-22T00:00:00"/>
    <n v="347960"/>
    <s v="FOCO VELOCIMETRO 12V 3W"/>
    <x v="3"/>
    <x v="10"/>
    <n v="10"/>
    <x v="0"/>
    <d v="1899-12-30T12:46:00"/>
    <d v="1899-12-30T13:02:00"/>
    <n v="16"/>
    <x v="1"/>
    <x v="10"/>
    <x v="0"/>
  </r>
  <r>
    <d v="2019-01-11T00:00:00"/>
    <n v="348324"/>
    <s v="BASE INF MANUBRIO Y DIRECCION"/>
    <x v="8"/>
    <x v="12"/>
    <n v="23"/>
    <x v="0"/>
    <d v="1899-12-30T13:14:00"/>
    <d v="1899-12-30T14:04:00"/>
    <n v="50"/>
    <x v="12"/>
    <x v="2"/>
    <x v="1"/>
  </r>
  <r>
    <d v="2018-12-23T00:00:00"/>
    <n v="347675"/>
    <s v="SEGURO DE VALVULA"/>
    <x v="2"/>
    <x v="3"/>
    <n v="13"/>
    <x v="0"/>
    <d v="1899-12-30T11:12:00"/>
    <d v="1899-12-30T12:48:00"/>
    <n v="96"/>
    <x v="9"/>
    <x v="9"/>
    <x v="0"/>
  </r>
  <r>
    <d v="2018-02-05T00:00:00"/>
    <n v="347586"/>
    <s v="CUBIERTA IZQ DE CARTER  TRAS"/>
    <x v="7"/>
    <x v="9"/>
    <n v="10"/>
    <x v="0"/>
    <d v="1899-12-30T13:24:00"/>
    <d v="1899-12-30T14:55:00"/>
    <n v="91"/>
    <x v="9"/>
    <x v="6"/>
    <x v="0"/>
  </r>
  <r>
    <d v="2018-04-23T00:00:00"/>
    <n v="348546"/>
    <s v="BUJE GOMA, SOPORTE MOTOR DEL."/>
    <x v="6"/>
    <x v="4"/>
    <n v="39"/>
    <x v="1"/>
    <d v="1899-12-30T14:38:00"/>
    <d v="1899-12-30T16:11:00"/>
    <n v="93"/>
    <x v="6"/>
    <x v="0"/>
    <x v="0"/>
  </r>
  <r>
    <d v="2019-03-31T00:00:00"/>
    <n v="368042"/>
    <s v="ARNES DE CABLES"/>
    <x v="0"/>
    <x v="13"/>
    <n v="77"/>
    <x v="0"/>
    <d v="1899-12-30T08:47:00"/>
    <d v="1899-12-30T10:58:00"/>
    <n v="131"/>
    <x v="1"/>
    <x v="4"/>
    <x v="1"/>
  </r>
  <r>
    <d v="2018-07-04T00:00:00"/>
    <n v="347575"/>
    <s v="EMPAQUETADURA CENTRAL CARTER"/>
    <x v="5"/>
    <x v="12"/>
    <n v="25"/>
    <x v="0"/>
    <d v="1899-12-30T14:36:00"/>
    <d v="1899-12-30T15:31:00"/>
    <n v="55"/>
    <x v="5"/>
    <x v="7"/>
    <x v="0"/>
  </r>
  <r>
    <d v="2018-06-16T00:00:00"/>
    <n v="348804"/>
    <s v="PARRILLA/ NEGRO"/>
    <x v="2"/>
    <x v="8"/>
    <n v="92"/>
    <x v="0"/>
    <d v="1899-12-30T14:23:00"/>
    <d v="1899-12-30T16:53:00"/>
    <n v="150"/>
    <x v="3"/>
    <x v="1"/>
    <x v="0"/>
  </r>
  <r>
    <d v="2018-01-24T00:00:00"/>
    <n v="362735"/>
    <s v="BOBINA DE IGNICION"/>
    <x v="8"/>
    <x v="3"/>
    <n v="35"/>
    <x v="1"/>
    <d v="1899-12-30T15:34:00"/>
    <d v="1899-12-30T16:33:00"/>
    <n v="59"/>
    <x v="1"/>
    <x v="2"/>
    <x v="0"/>
  </r>
  <r>
    <d v="2018-12-10T00:00:00"/>
    <n v="348769"/>
    <s v="CUBIERTA FRONTAL INF PLATA"/>
    <x v="7"/>
    <x v="14"/>
    <n v="36"/>
    <x v="1"/>
    <d v="1899-12-30T09:05:00"/>
    <d v="1899-12-30T09:40:00"/>
    <n v="35"/>
    <x v="3"/>
    <x v="9"/>
    <x v="0"/>
  </r>
  <r>
    <d v="2018-10-21T00:00:00"/>
    <n v="348429"/>
    <s v="CAJA UTILITARIA"/>
    <x v="0"/>
    <x v="9"/>
    <n v="100"/>
    <x v="0"/>
    <d v="1899-12-30T09:30:00"/>
    <d v="1899-12-30T11:00:00"/>
    <n v="90"/>
    <x v="3"/>
    <x v="3"/>
    <x v="0"/>
  </r>
  <r>
    <d v="2018-09-05T00:00:00"/>
    <n v="348562"/>
    <s v="EJE PRIMARIO DE TRANSMISION (1"/>
    <x v="2"/>
    <x v="10"/>
    <n v="95"/>
    <x v="0"/>
    <d v="1899-12-30T15:05:00"/>
    <d v="1899-12-30T16:03:00"/>
    <n v="58"/>
    <x v="9"/>
    <x v="10"/>
    <x v="0"/>
  </r>
  <r>
    <d v="2018-08-24T00:00:00"/>
    <n v="348615"/>
    <s v="COMPONENTE MOBIL DEL DISCO DE"/>
    <x v="7"/>
    <x v="9"/>
    <n v="39"/>
    <x v="0"/>
    <d v="1899-12-30T13:42:00"/>
    <d v="1899-12-30T14:10:00"/>
    <n v="28"/>
    <x v="1"/>
    <x v="11"/>
    <x v="0"/>
  </r>
  <r>
    <d v="2018-11-13T00:00:00"/>
    <n v="353544"/>
    <s v="EJE FIJADOR DE TENSOR"/>
    <x v="0"/>
    <x v="2"/>
    <n v="98"/>
    <x v="0"/>
    <d v="1899-12-30T16:16:00"/>
    <d v="1899-12-30T17:54:00"/>
    <n v="98"/>
    <x v="9"/>
    <x v="8"/>
    <x v="0"/>
  </r>
  <r>
    <d v="2018-03-27T00:00:00"/>
    <n v="347993"/>
    <s v="BOTON INTERRUPTOR DE FARO/LUCE"/>
    <x v="1"/>
    <x v="15"/>
    <n v="23"/>
    <x v="0"/>
    <d v="1899-12-30T12:27:00"/>
    <d v="1899-12-30T13:12:00"/>
    <n v="45"/>
    <x v="2"/>
    <x v="4"/>
    <x v="0"/>
  </r>
  <r>
    <d v="2018-03-27T00:00:00"/>
    <n v="347760"/>
    <s v="ENGRANAJE SECUNDARIO DE SEGUND"/>
    <x v="6"/>
    <x v="9"/>
    <n v="90"/>
    <x v="0"/>
    <d v="1899-12-30T12:22:00"/>
    <d v="1899-12-30T14:01:00"/>
    <n v="99"/>
    <x v="9"/>
    <x v="4"/>
    <x v="0"/>
  </r>
  <r>
    <d v="2018-09-20T00:00:00"/>
    <n v="348793"/>
    <s v="CUBIERTA MANDO FRONTAL PLATA"/>
    <x v="8"/>
    <x v="2"/>
    <n v="39"/>
    <x v="0"/>
    <d v="1899-12-30T17:48:00"/>
    <d v="1899-12-30T18:37:00"/>
    <n v="49"/>
    <x v="3"/>
    <x v="10"/>
    <x v="0"/>
  </r>
  <r>
    <d v="2018-11-02T00:00:00"/>
    <n v="348585"/>
    <s v="CONJUNTO CAJA DE TRANSMISION"/>
    <x v="9"/>
    <x v="1"/>
    <n v="19"/>
    <x v="1"/>
    <d v="1899-12-30T17:37:00"/>
    <d v="1899-12-30T19:49:00"/>
    <n v="132"/>
    <x v="9"/>
    <x v="8"/>
    <x v="0"/>
  </r>
  <r>
    <d v="2019-01-22T00:00:00"/>
    <n v="347658"/>
    <s v="PALANCA IMPULSORA DE BALANCIN"/>
    <x v="2"/>
    <x v="6"/>
    <n v="40"/>
    <x v="1"/>
    <d v="1899-12-30T09:40:00"/>
    <d v="1899-12-30T10:27:00"/>
    <n v="47"/>
    <x v="9"/>
    <x v="2"/>
    <x v="1"/>
  </r>
  <r>
    <d v="2018-03-02T00:00:00"/>
    <n v="369610"/>
    <s v="BATERIA"/>
    <x v="9"/>
    <x v="1"/>
    <n v="85"/>
    <x v="1"/>
    <d v="1899-12-30T12:21:00"/>
    <d v="1899-12-30T14:19:00"/>
    <n v="118"/>
    <x v="10"/>
    <x v="4"/>
    <x v="0"/>
  </r>
  <r>
    <d v="2018-04-18T00:00:00"/>
    <n v="348039"/>
    <s v="LLANTA DEL / TRAS 5.12 / R13"/>
    <x v="9"/>
    <x v="11"/>
    <n v="100"/>
    <x v="1"/>
    <d v="1899-12-30T16:48:00"/>
    <d v="1899-12-30T17:49:00"/>
    <n v="61"/>
    <x v="6"/>
    <x v="0"/>
    <x v="0"/>
  </r>
  <r>
    <d v="2018-08-11T00:00:00"/>
    <n v="347910"/>
    <s v="CARCASA DE FARO"/>
    <x v="7"/>
    <x v="1"/>
    <n v="98"/>
    <x v="1"/>
    <d v="1899-12-30T12:20:00"/>
    <d v="1899-12-30T14:26:00"/>
    <n v="126"/>
    <x v="0"/>
    <x v="11"/>
    <x v="0"/>
  </r>
  <r>
    <d v="2019-02-21T00:00:00"/>
    <n v="348408"/>
    <s v="CUBIERTA DE CAJUELA (NEGRO)"/>
    <x v="6"/>
    <x v="4"/>
    <n v="38"/>
    <x v="0"/>
    <d v="1899-12-30T14:09:00"/>
    <d v="1899-12-30T14:26:00"/>
    <n v="17"/>
    <x v="3"/>
    <x v="6"/>
    <x v="1"/>
  </r>
  <r>
    <d v="2018-05-02T00:00:00"/>
    <n v="353545"/>
    <s v="RODAMIENTO DEL TENSIONADOR DE"/>
    <x v="5"/>
    <x v="9"/>
    <n v="25"/>
    <x v="0"/>
    <d v="1899-12-30T13:12:00"/>
    <d v="1899-12-30T13:42:00"/>
    <n v="30"/>
    <x v="9"/>
    <x v="5"/>
    <x v="0"/>
  </r>
  <r>
    <d v="2018-05-07T00:00:00"/>
    <n v="347980"/>
    <s v="CONJUNTO DE MANDO IZQUIERDO"/>
    <x v="8"/>
    <x v="7"/>
    <n v="61"/>
    <x v="0"/>
    <d v="1899-12-30T16:21:00"/>
    <d v="1899-12-30T18:13:00"/>
    <n v="112"/>
    <x v="2"/>
    <x v="5"/>
    <x v="0"/>
  </r>
  <r>
    <d v="2018-09-17T00:00:00"/>
    <n v="348778"/>
    <s v="TAPABARRO DEL GRIS"/>
    <x v="9"/>
    <x v="0"/>
    <n v="85"/>
    <x v="1"/>
    <d v="1899-12-30T15:20:00"/>
    <d v="1899-12-30T17:20:00"/>
    <n v="120"/>
    <x v="3"/>
    <x v="10"/>
    <x v="0"/>
  </r>
  <r>
    <d v="2018-04-20T00:00:00"/>
    <n v="366791"/>
    <s v="CONJUNTO DE MANDO DERECHO"/>
    <x v="2"/>
    <x v="1"/>
    <n v="11"/>
    <x v="0"/>
    <d v="1899-12-30T15:18:00"/>
    <d v="1899-12-30T17:47:00"/>
    <n v="149"/>
    <x v="2"/>
    <x v="0"/>
    <x v="0"/>
  </r>
  <r>
    <d v="2018-06-09T00:00:00"/>
    <n v="348562"/>
    <s v="EJE PRIMARIO DE TRANSMISION (1"/>
    <x v="4"/>
    <x v="2"/>
    <n v="38"/>
    <x v="0"/>
    <d v="1899-12-30T16:23:00"/>
    <d v="1899-12-30T18:41:00"/>
    <n v="138"/>
    <x v="9"/>
    <x v="1"/>
    <x v="0"/>
  </r>
  <r>
    <d v="2019-04-18T00:00:00"/>
    <n v="366794"/>
    <s v="RELE DE ENCENDIDO"/>
    <x v="1"/>
    <x v="3"/>
    <n v="53"/>
    <x v="0"/>
    <d v="1899-12-30T09:07:00"/>
    <d v="1899-12-30T09:28:00"/>
    <n v="21"/>
    <x v="1"/>
    <x v="0"/>
    <x v="1"/>
  </r>
  <r>
    <d v="2019-02-03T00:00:00"/>
    <n v="348762"/>
    <s v="CUB TIMON DER/ROJO/."/>
    <x v="6"/>
    <x v="4"/>
    <n v="34"/>
    <x v="1"/>
    <d v="1899-12-30T11:13:00"/>
    <d v="1899-12-30T11:58:00"/>
    <n v="45"/>
    <x v="3"/>
    <x v="6"/>
    <x v="1"/>
  </r>
  <r>
    <d v="2019-01-12T00:00:00"/>
    <n v="347985"/>
    <s v="BOTON INTERRUPTOR DE CLAXON"/>
    <x v="2"/>
    <x v="5"/>
    <n v="47"/>
    <x v="0"/>
    <d v="1899-12-30T15:24:00"/>
    <d v="1899-12-30T15:46:00"/>
    <n v="22"/>
    <x v="2"/>
    <x v="2"/>
    <x v="1"/>
  </r>
  <r>
    <d v="2019-04-09T00:00:00"/>
    <n v="347733"/>
    <s v="IMPULSOR LEVANTADOR DE EMBRAG"/>
    <x v="5"/>
    <x v="6"/>
    <n v="48"/>
    <x v="0"/>
    <d v="1899-12-30T17:38:00"/>
    <d v="1899-12-30T18:51:00"/>
    <n v="73"/>
    <x v="9"/>
    <x v="0"/>
    <x v="1"/>
  </r>
  <r>
    <d v="2018-01-07T00:00:00"/>
    <n v="348231"/>
    <s v="AJUSTADOR DE CADENA IZQUIERDO"/>
    <x v="4"/>
    <x v="7"/>
    <n v="39"/>
    <x v="0"/>
    <d v="1899-12-30T13:41:00"/>
    <d v="1899-12-30T15:33:00"/>
    <n v="112"/>
    <x v="7"/>
    <x v="2"/>
    <x v="0"/>
  </r>
  <r>
    <d v="2018-05-04T00:00:00"/>
    <n v="348221"/>
    <s v="HORQUILLA TRASERA (BRAZO OCCI"/>
    <x v="5"/>
    <x v="8"/>
    <n v="99"/>
    <x v="0"/>
    <d v="1899-12-30T11:36:00"/>
    <d v="1899-12-30T12:19:00"/>
    <n v="43"/>
    <x v="12"/>
    <x v="5"/>
    <x v="0"/>
  </r>
  <r>
    <d v="2018-12-18T00:00:00"/>
    <n v="347827"/>
    <s v="CARCASA DEL FILTRO DE AIRE"/>
    <x v="1"/>
    <x v="8"/>
    <n v="60"/>
    <x v="0"/>
    <d v="1899-12-30T17:08:00"/>
    <d v="1899-12-30T18:05:00"/>
    <n v="57"/>
    <x v="11"/>
    <x v="9"/>
    <x v="0"/>
  </r>
  <r>
    <d v="2019-03-25T00:00:00"/>
    <n v="347730"/>
    <s v="RESORTE DE ACCIONADOR DE EMBRA"/>
    <x v="2"/>
    <x v="1"/>
    <n v="27"/>
    <x v="0"/>
    <d v="1899-12-30T08:46:00"/>
    <d v="1899-12-30T10:53:00"/>
    <n v="127"/>
    <x v="9"/>
    <x v="4"/>
    <x v="1"/>
  </r>
  <r>
    <d v="2018-04-25T00:00:00"/>
    <n v="347707"/>
    <s v="DISCO DE EMBRAGUE"/>
    <x v="7"/>
    <x v="8"/>
    <n v="36"/>
    <x v="1"/>
    <d v="1899-12-30T10:08:00"/>
    <d v="1899-12-30T11:44:00"/>
    <n v="96"/>
    <x v="8"/>
    <x v="0"/>
    <x v="0"/>
  </r>
  <r>
    <d v="2018-04-14T00:00:00"/>
    <n v="362184"/>
    <s v="ESPEJO RETROVISOR IZQ"/>
    <x v="0"/>
    <x v="9"/>
    <n v="94"/>
    <x v="1"/>
    <d v="1899-12-30T11:48:00"/>
    <d v="1899-12-30T13:07:00"/>
    <n v="79"/>
    <x v="3"/>
    <x v="0"/>
    <x v="0"/>
  </r>
  <r>
    <d v="2018-02-07T00:00:00"/>
    <n v="367798"/>
    <s v="ASIENTO"/>
    <x v="0"/>
    <x v="1"/>
    <n v="59"/>
    <x v="0"/>
    <d v="1899-12-30T10:22:00"/>
    <d v="1899-12-30T12:45:00"/>
    <n v="143"/>
    <x v="5"/>
    <x v="6"/>
    <x v="0"/>
  </r>
  <r>
    <d v="2019-01-26T00:00:00"/>
    <n v="362710"/>
    <s v="CUBIERTA LATERAL IZQ AZUL"/>
    <x v="3"/>
    <x v="3"/>
    <n v="65"/>
    <x v="0"/>
    <d v="1899-12-30T11:18:00"/>
    <d v="1899-12-30T12:33:00"/>
    <n v="75"/>
    <x v="3"/>
    <x v="2"/>
    <x v="1"/>
  </r>
  <r>
    <d v="2019-01-12T00:00:00"/>
    <n v="362800"/>
    <s v="CUBIERTA FRONT SUP AMARILLA"/>
    <x v="7"/>
    <x v="6"/>
    <n v="72"/>
    <x v="0"/>
    <d v="1899-12-30T15:42:00"/>
    <d v="1899-12-30T18:06:00"/>
    <n v="144"/>
    <x v="3"/>
    <x v="2"/>
    <x v="1"/>
  </r>
  <r>
    <d v="2019-02-09T00:00:00"/>
    <n v="348795"/>
    <s v="ARO RUEDA DELANTERA PLATA"/>
    <x v="9"/>
    <x v="10"/>
    <n v="82"/>
    <x v="1"/>
    <d v="1899-12-30T17:40:00"/>
    <d v="1899-12-30T18:17:00"/>
    <n v="37"/>
    <x v="7"/>
    <x v="6"/>
    <x v="1"/>
  </r>
  <r>
    <d v="2018-03-31T00:00:00"/>
    <n v="348567"/>
    <s v="RESORTE DE EMBRAGUE"/>
    <x v="1"/>
    <x v="7"/>
    <n v="30"/>
    <x v="0"/>
    <d v="1899-12-30T17:27:00"/>
    <d v="1899-12-30T19:06:00"/>
    <n v="99"/>
    <x v="8"/>
    <x v="4"/>
    <x v="0"/>
  </r>
  <r>
    <d v="2018-07-12T00:00:00"/>
    <n v="347869"/>
    <s v="CARCASA DE BATERIA"/>
    <x v="3"/>
    <x v="7"/>
    <n v="21"/>
    <x v="0"/>
    <d v="1899-12-30T12:28:00"/>
    <d v="1899-12-30T13:37:00"/>
    <n v="69"/>
    <x v="3"/>
    <x v="7"/>
    <x v="0"/>
  </r>
  <r>
    <d v="2019-05-03T00:00:00"/>
    <n v="348171"/>
    <s v="BASE DE BATERIA"/>
    <x v="6"/>
    <x v="4"/>
    <n v="24"/>
    <x v="0"/>
    <d v="1899-12-30T17:34:00"/>
    <d v="1899-12-30T17:51:00"/>
    <n v="17"/>
    <x v="5"/>
    <x v="5"/>
    <x v="1"/>
  </r>
  <r>
    <d v="2018-04-19T00:00:00"/>
    <n v="348062"/>
    <s v="RIN RUEDA TRASERA/ROJO/ALUMI"/>
    <x v="8"/>
    <x v="11"/>
    <n v="72"/>
    <x v="0"/>
    <d v="1899-12-30T16:36:00"/>
    <d v="1899-12-30T18:18:00"/>
    <n v="102"/>
    <x v="7"/>
    <x v="0"/>
    <x v="0"/>
  </r>
  <r>
    <d v="2018-03-11T00:00:00"/>
    <n v="362803"/>
    <s v="CUBIERTA DERECHA AMARILLA"/>
    <x v="6"/>
    <x v="11"/>
    <n v="34"/>
    <x v="1"/>
    <d v="1899-12-30T15:11:00"/>
    <d v="1899-12-30T16:19:00"/>
    <n v="68"/>
    <x v="3"/>
    <x v="4"/>
    <x v="0"/>
  </r>
  <r>
    <d v="2019-05-14T00:00:00"/>
    <n v="348590"/>
    <s v="RODAJE BOLA RADIAL,6202"/>
    <x v="9"/>
    <x v="10"/>
    <n v="31"/>
    <x v="0"/>
    <d v="1899-12-30T12:46:00"/>
    <d v="1899-12-30T13:02:00"/>
    <n v="16"/>
    <x v="9"/>
    <x v="5"/>
    <x v="1"/>
  </r>
  <r>
    <d v="2019-05-09T00:00:00"/>
    <n v="348640"/>
    <s v="COMPONENTE DE CARTER IZQUIERDO"/>
    <x v="6"/>
    <x v="12"/>
    <n v="24"/>
    <x v="1"/>
    <d v="1899-12-30T13:14:00"/>
    <d v="1899-12-30T14:04:00"/>
    <n v="50"/>
    <x v="5"/>
    <x v="5"/>
    <x v="1"/>
  </r>
  <r>
    <d v="2019-02-07T00:00:00"/>
    <n v="347632"/>
    <s v="PIN DE PISTON"/>
    <x v="5"/>
    <x v="3"/>
    <n v="61"/>
    <x v="0"/>
    <d v="1899-12-30T11:12:00"/>
    <d v="1899-12-30T12:48:00"/>
    <n v="96"/>
    <x v="9"/>
    <x v="6"/>
    <x v="1"/>
  </r>
  <r>
    <d v="2018-02-04T00:00:00"/>
    <n v="362664"/>
    <s v="PLACA CONECTORA TRASERA AZUL"/>
    <x v="5"/>
    <x v="9"/>
    <n v="78"/>
    <x v="1"/>
    <d v="1899-12-30T13:24:00"/>
    <d v="1899-12-30T14:55:00"/>
    <n v="91"/>
    <x v="3"/>
    <x v="6"/>
    <x v="0"/>
  </r>
  <r>
    <d v="2018-05-02T00:00:00"/>
    <n v="348544"/>
    <s v="TORNILLO TAPON DE DRENADO"/>
    <x v="1"/>
    <x v="4"/>
    <n v="29"/>
    <x v="0"/>
    <d v="1899-12-30T14:38:00"/>
    <d v="1899-12-30T16:11:00"/>
    <n v="93"/>
    <x v="5"/>
    <x v="5"/>
    <x v="0"/>
  </r>
  <r>
    <d v="2018-06-02T00:00:00"/>
    <n v="348410"/>
    <s v="TAPA DE GUANTERA"/>
    <x v="9"/>
    <x v="13"/>
    <n v="46"/>
    <x v="0"/>
    <d v="1899-12-30T08:47:00"/>
    <d v="1899-12-30T10:58:00"/>
    <n v="131"/>
    <x v="3"/>
    <x v="1"/>
    <x v="0"/>
  </r>
  <r>
    <d v="2018-12-08T00:00:00"/>
    <n v="347964"/>
    <s v="FOCO LUZ NEUTRAL 12V/3W"/>
    <x v="3"/>
    <x v="12"/>
    <n v="46"/>
    <x v="0"/>
    <d v="1899-12-30T14:36:00"/>
    <d v="1899-12-30T15:31:00"/>
    <n v="55"/>
    <x v="1"/>
    <x v="9"/>
    <x v="0"/>
  </r>
  <r>
    <d v="2018-03-31T00:00:00"/>
    <n v="348303"/>
    <s v="CABLE DE ASIENTO"/>
    <x v="1"/>
    <x v="8"/>
    <n v="35"/>
    <x v="1"/>
    <d v="1899-12-30T14:23:00"/>
    <d v="1899-12-30T16:53:00"/>
    <n v="150"/>
    <x v="2"/>
    <x v="4"/>
    <x v="0"/>
  </r>
  <r>
    <d v="2018-09-08T00:00:00"/>
    <n v="348383"/>
    <s v="PLACA IZQ FIJACION TAPABARRO"/>
    <x v="3"/>
    <x v="3"/>
    <n v="100"/>
    <x v="0"/>
    <d v="1899-12-30T15:34:00"/>
    <d v="1899-12-30T16:33:00"/>
    <n v="59"/>
    <x v="3"/>
    <x v="10"/>
    <x v="0"/>
  </r>
  <r>
    <d v="2018-12-24T00:00:00"/>
    <n v="347687"/>
    <s v="PANTALLA DE PARTICULAS FILTRO"/>
    <x v="0"/>
    <x v="14"/>
    <n v="83"/>
    <x v="0"/>
    <d v="1899-12-30T09:05:00"/>
    <d v="1899-12-30T09:40:00"/>
    <n v="35"/>
    <x v="11"/>
    <x v="9"/>
    <x v="0"/>
  </r>
  <r>
    <d v="2018-08-13T00:00:00"/>
    <n v="348143"/>
    <s v="PASTILLAS DE FRENO DEL"/>
    <x v="7"/>
    <x v="9"/>
    <n v="34"/>
    <x v="0"/>
    <d v="1899-12-30T09:30:00"/>
    <d v="1899-12-30T11:00:00"/>
    <n v="90"/>
    <x v="8"/>
    <x v="11"/>
    <x v="0"/>
  </r>
  <r>
    <d v="2018-07-25T00:00:00"/>
    <n v="347881"/>
    <s v="ARNES DE CABLES"/>
    <x v="7"/>
    <x v="10"/>
    <n v="42"/>
    <x v="1"/>
    <d v="1899-12-30T15:05:00"/>
    <d v="1899-12-30T16:03:00"/>
    <n v="58"/>
    <x v="1"/>
    <x v="7"/>
    <x v="0"/>
  </r>
  <r>
    <d v="2019-04-07T00:00:00"/>
    <n v="348223"/>
    <s v="HORQUILLA TRASERA (BRAZO OCCI"/>
    <x v="3"/>
    <x v="9"/>
    <n v="18"/>
    <x v="0"/>
    <d v="1899-12-30T13:42:00"/>
    <d v="1899-12-30T14:10:00"/>
    <n v="28"/>
    <x v="12"/>
    <x v="0"/>
    <x v="1"/>
  </r>
  <r>
    <d v="2019-04-05T00:00:00"/>
    <n v="348347"/>
    <s v="SUJETADOR DE ASIENTO"/>
    <x v="5"/>
    <x v="2"/>
    <n v="47"/>
    <x v="0"/>
    <d v="1899-12-30T16:16:00"/>
    <d v="1899-12-30T17:54:00"/>
    <n v="98"/>
    <x v="3"/>
    <x v="0"/>
    <x v="1"/>
  </r>
  <r>
    <d v="2018-01-20T00:00:00"/>
    <n v="348028"/>
    <s v="RIN DELANTERO"/>
    <x v="4"/>
    <x v="15"/>
    <n v="27"/>
    <x v="0"/>
    <d v="1899-12-30T12:27:00"/>
    <d v="1899-12-30T13:12:00"/>
    <n v="45"/>
    <x v="7"/>
    <x v="2"/>
    <x v="0"/>
  </r>
  <r>
    <d v="2019-02-21T00:00:00"/>
    <n v="348555"/>
    <s v="RODAJE BOLA RADIAL,6002"/>
    <x v="4"/>
    <x v="9"/>
    <n v="32"/>
    <x v="0"/>
    <d v="1899-12-30T12:22:00"/>
    <d v="1899-12-30T14:01:00"/>
    <n v="99"/>
    <x v="5"/>
    <x v="6"/>
    <x v="1"/>
  </r>
  <r>
    <d v="2018-06-01T00:00:00"/>
    <n v="347585"/>
    <s v="EMPAQUETADURA CUBIERTA IZQ"/>
    <x v="9"/>
    <x v="2"/>
    <n v="80"/>
    <x v="1"/>
    <d v="1899-12-30T17:48:00"/>
    <d v="1899-12-30T18:37:00"/>
    <n v="49"/>
    <x v="9"/>
    <x v="1"/>
    <x v="0"/>
  </r>
  <r>
    <d v="2019-01-05T00:00:00"/>
    <n v="348341"/>
    <s v="CABLE DE VELOCIMETRO"/>
    <x v="8"/>
    <x v="1"/>
    <n v="91"/>
    <x v="0"/>
    <d v="1899-12-30T17:37:00"/>
    <d v="1899-12-30T19:49:00"/>
    <n v="132"/>
    <x v="2"/>
    <x v="2"/>
    <x v="1"/>
  </r>
  <r>
    <d v="2019-05-31T00:00:00"/>
    <n v="348393"/>
    <s v="PLACA DECORATIVA"/>
    <x v="1"/>
    <x v="6"/>
    <n v="54"/>
    <x v="1"/>
    <d v="1899-12-30T09:40:00"/>
    <d v="1899-12-30T10:27:00"/>
    <n v="47"/>
    <x v="3"/>
    <x v="5"/>
    <x v="1"/>
  </r>
  <r>
    <d v="2019-02-06T00:00:00"/>
    <n v="348545"/>
    <s v="PIN DE SUJECION 10*16"/>
    <x v="1"/>
    <x v="1"/>
    <n v="38"/>
    <x v="1"/>
    <d v="1899-12-30T12:21:00"/>
    <d v="1899-12-30T14:19:00"/>
    <n v="118"/>
    <x v="9"/>
    <x v="6"/>
    <x v="1"/>
  </r>
  <r>
    <d v="2019-04-27T00:00:00"/>
    <n v="366819"/>
    <s v="PALANCA IZQUIERDA DE EMBRAGUE"/>
    <x v="8"/>
    <x v="11"/>
    <n v="44"/>
    <x v="1"/>
    <d v="1899-12-30T16:48:00"/>
    <d v="1899-12-30T17:49:00"/>
    <n v="61"/>
    <x v="2"/>
    <x v="0"/>
    <x v="1"/>
  </r>
  <r>
    <d v="2018-09-22T00:00:00"/>
    <n v="348432"/>
    <s v="CUBIERTA DE NUMERO DE SERIE"/>
    <x v="3"/>
    <x v="1"/>
    <n v="26"/>
    <x v="1"/>
    <d v="1899-12-30T12:20:00"/>
    <d v="1899-12-30T14:26:00"/>
    <n v="126"/>
    <x v="3"/>
    <x v="10"/>
    <x v="0"/>
  </r>
  <r>
    <d v="2018-04-15T00:00:00"/>
    <n v="348159"/>
    <s v="BASE CUBIERTA DELANTERA"/>
    <x v="0"/>
    <x v="4"/>
    <n v="26"/>
    <x v="0"/>
    <d v="1899-12-30T14:09:00"/>
    <d v="1899-12-30T14:26:00"/>
    <n v="17"/>
    <x v="5"/>
    <x v="0"/>
    <x v="0"/>
  </r>
  <r>
    <d v="2019-01-06T00:00:00"/>
    <n v="348118"/>
    <s v="PEDAL DE FRENO"/>
    <x v="1"/>
    <x v="9"/>
    <n v="58"/>
    <x v="0"/>
    <d v="1899-12-30T13:12:00"/>
    <d v="1899-12-30T13:42:00"/>
    <n v="30"/>
    <x v="4"/>
    <x v="2"/>
    <x v="1"/>
  </r>
  <r>
    <d v="2018-12-09T00:00:00"/>
    <n v="348768"/>
    <s v="CUBIERTA DE PIERNA DER ROJO"/>
    <x v="7"/>
    <x v="7"/>
    <n v="13"/>
    <x v="0"/>
    <d v="1899-12-30T16:21:00"/>
    <d v="1899-12-30T18:13:00"/>
    <n v="112"/>
    <x v="3"/>
    <x v="9"/>
    <x v="0"/>
  </r>
  <r>
    <d v="2018-05-18T00:00:00"/>
    <n v="348469"/>
    <s v="BUJE DE LA RUEDA TRASERA"/>
    <x v="2"/>
    <x v="0"/>
    <n v="74"/>
    <x v="1"/>
    <d v="1899-12-30T15:20:00"/>
    <d v="1899-12-30T17:20:00"/>
    <n v="120"/>
    <x v="7"/>
    <x v="5"/>
    <x v="0"/>
  </r>
  <r>
    <d v="2018-08-30T00:00:00"/>
    <n v="348573"/>
    <s v="EMPAQUETADURA CUB DER CARTER"/>
    <x v="8"/>
    <x v="1"/>
    <n v="27"/>
    <x v="1"/>
    <d v="1899-12-30T15:18:00"/>
    <d v="1899-12-30T17:47:00"/>
    <n v="149"/>
    <x v="9"/>
    <x v="11"/>
    <x v="0"/>
  </r>
  <r>
    <d v="2018-12-06T00:00:00"/>
    <n v="348775"/>
    <s v="CUBIERTA MANDO FRONTAL NEGRO"/>
    <x v="0"/>
    <x v="2"/>
    <n v="45"/>
    <x v="1"/>
    <d v="1899-12-30T16:23:00"/>
    <d v="1899-12-30T18:41:00"/>
    <n v="138"/>
    <x v="3"/>
    <x v="9"/>
    <x v="0"/>
  </r>
  <r>
    <d v="2018-05-19T00:00:00"/>
    <n v="347941"/>
    <s v="DIRECCIONAL DELANTERA"/>
    <x v="2"/>
    <x v="3"/>
    <n v="46"/>
    <x v="0"/>
    <d v="1899-12-30T09:07:00"/>
    <d v="1899-12-30T09:28:00"/>
    <n v="21"/>
    <x v="0"/>
    <x v="5"/>
    <x v="0"/>
  </r>
  <r>
    <d v="2019-04-21T00:00:00"/>
    <n v="347906"/>
    <s v="CRISTAL DEL FARO"/>
    <x v="5"/>
    <x v="4"/>
    <n v="24"/>
    <x v="0"/>
    <d v="1899-12-30T11:13:00"/>
    <d v="1899-12-30T11:58:00"/>
    <n v="45"/>
    <x v="0"/>
    <x v="0"/>
    <x v="1"/>
  </r>
  <r>
    <d v="2018-05-14T00:00:00"/>
    <n v="348570"/>
    <s v="MEDIDOR DE ACEITE"/>
    <x v="1"/>
    <x v="5"/>
    <n v="82"/>
    <x v="0"/>
    <d v="1899-12-30T15:24:00"/>
    <d v="1899-12-30T15:46:00"/>
    <n v="22"/>
    <x v="9"/>
    <x v="5"/>
    <x v="0"/>
  </r>
  <r>
    <d v="2019-05-17T00:00:00"/>
    <n v="364406"/>
    <s v="RETEN DE ACEITE 17*29*5"/>
    <x v="3"/>
    <x v="6"/>
    <n v="43"/>
    <x v="0"/>
    <d v="1899-12-30T17:38:00"/>
    <d v="1899-12-30T18:51:00"/>
    <n v="73"/>
    <x v="6"/>
    <x v="5"/>
    <x v="1"/>
  </r>
  <r>
    <d v="2018-07-08T00:00:00"/>
    <n v="348444"/>
    <s v="EJE DE LA RUEDA TRASERA"/>
    <x v="7"/>
    <x v="7"/>
    <n v="79"/>
    <x v="0"/>
    <d v="1899-12-30T13:41:00"/>
    <d v="1899-12-30T15:33:00"/>
    <n v="112"/>
    <x v="7"/>
    <x v="7"/>
    <x v="0"/>
  </r>
  <r>
    <d v="2018-04-12T00:00:00"/>
    <n v="347706"/>
    <s v="DISCO DE FRICCION DE EMBRAGUE"/>
    <x v="6"/>
    <x v="8"/>
    <n v="95"/>
    <x v="0"/>
    <d v="1899-12-30T11:36:00"/>
    <d v="1899-12-30T12:19:00"/>
    <n v="43"/>
    <x v="8"/>
    <x v="0"/>
    <x v="0"/>
  </r>
  <r>
    <d v="2018-04-18T00:00:00"/>
    <n v="353750"/>
    <s v="VISOR DE FARO/ROJO/."/>
    <x v="2"/>
    <x v="8"/>
    <n v="75"/>
    <x v="0"/>
    <d v="1899-12-30T17:08:00"/>
    <d v="1899-12-30T18:05:00"/>
    <n v="57"/>
    <x v="3"/>
    <x v="0"/>
    <x v="0"/>
  </r>
  <r>
    <d v="2019-04-16T00:00:00"/>
    <n v="368042"/>
    <s v="ARNES DE CABLES"/>
    <x v="6"/>
    <x v="1"/>
    <n v="13"/>
    <x v="1"/>
    <d v="1899-12-30T08:46:00"/>
    <d v="1899-12-30T10:53:00"/>
    <n v="127"/>
    <x v="1"/>
    <x v="0"/>
    <x v="1"/>
  </r>
  <r>
    <d v="2018-10-06T00:00:00"/>
    <n v="362724"/>
    <s v="CUBIERTA DE COLA DER AZUL"/>
    <x v="5"/>
    <x v="8"/>
    <n v="99"/>
    <x v="1"/>
    <d v="1899-12-30T10:08:00"/>
    <d v="1899-12-30T11:44:00"/>
    <n v="96"/>
    <x v="3"/>
    <x v="3"/>
    <x v="0"/>
  </r>
  <r>
    <d v="2019-02-12T00:00:00"/>
    <n v="348769"/>
    <s v="CUBIERTA FRONTAL INF PLATA"/>
    <x v="4"/>
    <x v="9"/>
    <n v="63"/>
    <x v="0"/>
    <d v="1899-12-30T11:48:00"/>
    <d v="1899-12-30T13:07:00"/>
    <n v="79"/>
    <x v="3"/>
    <x v="6"/>
    <x v="1"/>
  </r>
  <r>
    <d v="2018-04-11T00:00:00"/>
    <n v="362723"/>
    <s v="CUBIERTA DE COLA IZQ ROJA"/>
    <x v="3"/>
    <x v="1"/>
    <n v="53"/>
    <x v="0"/>
    <d v="1899-12-30T10:22:00"/>
    <d v="1899-12-30T12:45:00"/>
    <n v="143"/>
    <x v="3"/>
    <x v="0"/>
    <x v="0"/>
  </r>
  <r>
    <d v="2019-03-11T00:00:00"/>
    <n v="348858"/>
    <s v="CUBIERTA DER DE HORQUILLA"/>
    <x v="1"/>
    <x v="3"/>
    <n v="45"/>
    <x v="0"/>
    <d v="1899-12-30T11:18:00"/>
    <d v="1899-12-30T12:33:00"/>
    <n v="75"/>
    <x v="3"/>
    <x v="4"/>
    <x v="1"/>
  </r>
  <r>
    <d v="2019-04-17T00:00:00"/>
    <n v="348469"/>
    <s v="BUJE DE LA RUEDA TRASERA"/>
    <x v="7"/>
    <x v="6"/>
    <n v="24"/>
    <x v="0"/>
    <d v="1899-12-30T15:42:00"/>
    <d v="1899-12-30T18:06:00"/>
    <n v="144"/>
    <x v="7"/>
    <x v="0"/>
    <x v="1"/>
  </r>
  <r>
    <d v="2018-11-15T00:00:00"/>
    <n v="347744"/>
    <s v="ENGRANAJE PRINCIPAL DE TERCERA"/>
    <x v="7"/>
    <x v="10"/>
    <n v="66"/>
    <x v="0"/>
    <d v="1899-12-30T17:40:00"/>
    <d v="1899-12-30T18:17:00"/>
    <n v="37"/>
    <x v="9"/>
    <x v="8"/>
    <x v="0"/>
  </r>
  <r>
    <d v="2018-12-04T00:00:00"/>
    <n v="348285"/>
    <s v="PUÑO ACELERADOR"/>
    <x v="9"/>
    <x v="7"/>
    <n v="23"/>
    <x v="0"/>
    <d v="1899-12-30T17:27:00"/>
    <d v="1899-12-30T19:06:00"/>
    <n v="99"/>
    <x v="6"/>
    <x v="9"/>
    <x v="0"/>
  </r>
  <r>
    <d v="2018-05-11T00:00:00"/>
    <n v="347813"/>
    <s v="CONJUNTO DE CARBURADOR"/>
    <x v="5"/>
    <x v="7"/>
    <n v="81"/>
    <x v="0"/>
    <d v="1899-12-30T12:28:00"/>
    <d v="1899-12-30T13:37:00"/>
    <n v="69"/>
    <x v="5"/>
    <x v="5"/>
    <x v="0"/>
  </r>
  <r>
    <d v="2018-09-04T00:00:00"/>
    <n v="362654"/>
    <s v="FOCO DE LUZ FARO 12V/25W/25W"/>
    <x v="1"/>
    <x v="4"/>
    <n v="50"/>
    <x v="0"/>
    <d v="1899-12-30T17:34:00"/>
    <d v="1899-12-30T17:51:00"/>
    <n v="17"/>
    <x v="0"/>
    <x v="10"/>
    <x v="0"/>
  </r>
  <r>
    <d v="2018-02-21T00:00:00"/>
    <n v="348086"/>
    <s v="CATALINA"/>
    <x v="2"/>
    <x v="11"/>
    <n v="75"/>
    <x v="0"/>
    <d v="1899-12-30T16:36:00"/>
    <d v="1899-12-30T18:18:00"/>
    <n v="102"/>
    <x v="7"/>
    <x v="6"/>
    <x v="0"/>
  </r>
  <r>
    <d v="2018-08-06T00:00:00"/>
    <n v="348598"/>
    <s v="ENGRANE ACTUADOR ARRANQUE DE P"/>
    <x v="5"/>
    <x v="11"/>
    <n v="58"/>
    <x v="0"/>
    <d v="1899-12-30T15:11:00"/>
    <d v="1899-12-30T16:19:00"/>
    <n v="68"/>
    <x v="5"/>
    <x v="11"/>
    <x v="0"/>
  </r>
  <r>
    <d v="2019-05-24T00:00:00"/>
    <n v="348224"/>
    <s v="RESTRICCION DE MOVIMIENTO DE H"/>
    <x v="3"/>
    <x v="10"/>
    <n v="17"/>
    <x v="0"/>
    <d v="1899-12-30T12:46:00"/>
    <d v="1899-12-30T13:02:00"/>
    <n v="16"/>
    <x v="6"/>
    <x v="5"/>
    <x v="1"/>
  </r>
  <r>
    <d v="2018-05-28T00:00:00"/>
    <n v="348893"/>
    <s v="RETROVISOR DERECHO/AZUL/."/>
    <x v="9"/>
    <x v="12"/>
    <n v="24"/>
    <x v="1"/>
    <d v="1899-12-30T13:14:00"/>
    <d v="1899-12-30T14:04:00"/>
    <n v="50"/>
    <x v="3"/>
    <x v="5"/>
    <x v="0"/>
  </r>
  <r>
    <d v="2019-05-31T00:00:00"/>
    <n v="348639"/>
    <s v="COMPONENTE DE CARTER DERECHO"/>
    <x v="9"/>
    <x v="3"/>
    <n v="61"/>
    <x v="0"/>
    <d v="1899-12-30T11:12:00"/>
    <d v="1899-12-30T12:48:00"/>
    <n v="96"/>
    <x v="5"/>
    <x v="5"/>
    <x v="1"/>
  </r>
  <r>
    <d v="2018-01-04T00:00:00"/>
    <n v="362701"/>
    <s v="MEDIDOR DE VELOCIMETRO"/>
    <x v="2"/>
    <x v="9"/>
    <n v="76"/>
    <x v="0"/>
    <d v="1899-12-30T13:24:00"/>
    <d v="1899-12-30T14:55:00"/>
    <n v="91"/>
    <x v="7"/>
    <x v="2"/>
    <x v="0"/>
  </r>
  <r>
    <d v="2018-07-21T00:00:00"/>
    <n v="348550"/>
    <s v="BUJE GOMA, SOPORTE MOTOR TRAS."/>
    <x v="1"/>
    <x v="4"/>
    <n v="42"/>
    <x v="0"/>
    <d v="1899-12-30T14:38:00"/>
    <d v="1899-12-30T16:11:00"/>
    <n v="93"/>
    <x v="6"/>
    <x v="7"/>
    <x v="0"/>
  </r>
  <r>
    <d v="2018-10-20T00:00:00"/>
    <n v="348117"/>
    <s v="PEDAL DE FRENO"/>
    <x v="7"/>
    <x v="13"/>
    <n v="71"/>
    <x v="0"/>
    <d v="1899-12-30T08:47:00"/>
    <d v="1899-12-30T10:58:00"/>
    <n v="131"/>
    <x v="4"/>
    <x v="3"/>
    <x v="0"/>
  </r>
  <r>
    <d v="2018-01-28T00:00:00"/>
    <n v="348356"/>
    <s v="AGARRADERA COPILOTO"/>
    <x v="7"/>
    <x v="12"/>
    <n v="52"/>
    <x v="0"/>
    <d v="1899-12-30T14:36:00"/>
    <d v="1899-12-30T15:31:00"/>
    <n v="55"/>
    <x v="3"/>
    <x v="2"/>
    <x v="0"/>
  </r>
  <r>
    <d v="2018-09-05T00:00:00"/>
    <n v="347888"/>
    <s v="CLAXON"/>
    <x v="7"/>
    <x v="8"/>
    <n v="75"/>
    <x v="0"/>
    <d v="1899-12-30T14:23:00"/>
    <d v="1899-12-30T16:53:00"/>
    <n v="150"/>
    <x v="1"/>
    <x v="10"/>
    <x v="0"/>
  </r>
  <r>
    <d v="2018-12-02T00:00:00"/>
    <n v="362801"/>
    <s v="ASIENTO CONFORT AMARILLO"/>
    <x v="5"/>
    <x v="3"/>
    <n v="76"/>
    <x v="0"/>
    <d v="1899-12-30T15:34:00"/>
    <d v="1899-12-30T16:33:00"/>
    <n v="59"/>
    <x v="5"/>
    <x v="9"/>
    <x v="0"/>
  </r>
  <r>
    <d v="2019-05-23T00:00:00"/>
    <n v="347869"/>
    <s v="CARCASA DE BATERIA"/>
    <x v="8"/>
    <x v="14"/>
    <n v="76"/>
    <x v="0"/>
    <d v="1899-12-30T09:05:00"/>
    <d v="1899-12-30T09:40:00"/>
    <n v="35"/>
    <x v="3"/>
    <x v="5"/>
    <x v="1"/>
  </r>
  <r>
    <d v="2018-07-11T00:00:00"/>
    <n v="347689"/>
    <s v="FILTRO DE ACEITE"/>
    <x v="4"/>
    <x v="9"/>
    <n v="97"/>
    <x v="1"/>
    <d v="1899-12-30T09:30:00"/>
    <d v="1899-12-30T11:00:00"/>
    <n v="90"/>
    <x v="11"/>
    <x v="7"/>
    <x v="0"/>
  </r>
  <r>
    <d v="2019-01-09T00:00:00"/>
    <n v="347868"/>
    <s v="BATERIA ARGENTA"/>
    <x v="6"/>
    <x v="10"/>
    <n v="28"/>
    <x v="0"/>
    <d v="1899-12-30T15:05:00"/>
    <d v="1899-12-30T16:03:00"/>
    <n v="58"/>
    <x v="10"/>
    <x v="2"/>
    <x v="1"/>
  </r>
  <r>
    <d v="2018-05-25T00:00:00"/>
    <n v="347586"/>
    <s v="CUBIERTA IZQ DE CARTER  TRAS"/>
    <x v="7"/>
    <x v="9"/>
    <n v="41"/>
    <x v="1"/>
    <d v="1899-12-30T13:42:00"/>
    <d v="1899-12-30T14:10:00"/>
    <n v="28"/>
    <x v="9"/>
    <x v="5"/>
    <x v="0"/>
  </r>
  <r>
    <d v="2018-04-20T00:00:00"/>
    <n v="347747"/>
    <s v="ENGRANAJE PRINCIPAL DE CUARTA"/>
    <x v="6"/>
    <x v="2"/>
    <n v="56"/>
    <x v="0"/>
    <d v="1899-12-30T16:16:00"/>
    <d v="1899-12-30T17:54:00"/>
    <n v="98"/>
    <x v="9"/>
    <x v="0"/>
    <x v="0"/>
  </r>
  <r>
    <d v="2018-01-18T00:00:00"/>
    <n v="348558"/>
    <s v="BOMBA DE ACEITE"/>
    <x v="6"/>
    <x v="15"/>
    <n v="43"/>
    <x v="0"/>
    <d v="1899-12-30T12:27:00"/>
    <d v="1899-12-30T13:12:00"/>
    <n v="45"/>
    <x v="11"/>
    <x v="2"/>
    <x v="0"/>
  </r>
  <r>
    <d v="2018-09-11T00:00:00"/>
    <n v="367861"/>
    <s v="RETROVISOR DERECHO VERDE"/>
    <x v="5"/>
    <x v="9"/>
    <n v="89"/>
    <x v="1"/>
    <d v="1899-12-30T12:22:00"/>
    <d v="1899-12-30T14:01:00"/>
    <n v="99"/>
    <x v="3"/>
    <x v="10"/>
    <x v="0"/>
  </r>
  <r>
    <d v="2019-02-27T00:00:00"/>
    <n v="348240"/>
    <s v="TORNILLO FIJACION PARADOR LATE"/>
    <x v="7"/>
    <x v="2"/>
    <n v="93"/>
    <x v="0"/>
    <d v="1899-12-30T17:48:00"/>
    <d v="1899-12-30T18:37:00"/>
    <n v="49"/>
    <x v="4"/>
    <x v="6"/>
    <x v="1"/>
  </r>
  <r>
    <d v="2018-11-10T00:00:00"/>
    <n v="362709"/>
    <s v="CUBIERTA LATERAL IZQ ROJA"/>
    <x v="0"/>
    <x v="1"/>
    <n v="10"/>
    <x v="0"/>
    <d v="1899-12-30T17:37:00"/>
    <d v="1899-12-30T19:49:00"/>
    <n v="132"/>
    <x v="3"/>
    <x v="8"/>
    <x v="0"/>
  </r>
  <r>
    <d v="2018-11-26T00:00:00"/>
    <n v="364342"/>
    <s v="SISTEMA DE FRENO DEL ABS"/>
    <x v="4"/>
    <x v="6"/>
    <n v="17"/>
    <x v="1"/>
    <d v="1899-12-30T09:40:00"/>
    <d v="1899-12-30T10:27:00"/>
    <n v="47"/>
    <x v="8"/>
    <x v="8"/>
    <x v="0"/>
  </r>
  <r>
    <d v="2018-10-26T00:00:00"/>
    <n v="353564"/>
    <s v="VARILLA DE FRENO TRASERO"/>
    <x v="4"/>
    <x v="1"/>
    <n v="12"/>
    <x v="0"/>
    <d v="1899-12-30T12:21:00"/>
    <d v="1899-12-30T14:19:00"/>
    <n v="118"/>
    <x v="4"/>
    <x v="3"/>
    <x v="0"/>
  </r>
  <r>
    <d v="2018-12-02T00:00:00"/>
    <n v="348600"/>
    <s v="REDUCCION DE MARCHA (54/13D)"/>
    <x v="9"/>
    <x v="11"/>
    <n v="85"/>
    <x v="1"/>
    <d v="1899-12-30T16:48:00"/>
    <d v="1899-12-30T17:49:00"/>
    <n v="61"/>
    <x v="5"/>
    <x v="9"/>
    <x v="0"/>
  </r>
  <r>
    <d v="2018-12-15T00:00:00"/>
    <n v="348301"/>
    <s v="CABLE DE ESTRANGULADOR"/>
    <x v="5"/>
    <x v="1"/>
    <n v="77"/>
    <x v="1"/>
    <d v="1899-12-30T12:20:00"/>
    <d v="1899-12-30T14:26:00"/>
    <n v="126"/>
    <x v="2"/>
    <x v="9"/>
    <x v="0"/>
  </r>
  <r>
    <d v="2018-08-20T00:00:00"/>
    <n v="348049"/>
    <s v="ARO RUEDA TRASERA COMPLETO"/>
    <x v="3"/>
    <x v="4"/>
    <n v="74"/>
    <x v="0"/>
    <d v="1899-12-30T14:09:00"/>
    <d v="1899-12-30T14:26:00"/>
    <n v="17"/>
    <x v="7"/>
    <x v="11"/>
    <x v="0"/>
  </r>
  <r>
    <d v="2018-07-12T00:00:00"/>
    <n v="347838"/>
    <s v="CONJUNTO DE TUBO DE ESCAPE"/>
    <x v="2"/>
    <x v="9"/>
    <n v="59"/>
    <x v="0"/>
    <d v="1899-12-30T13:12:00"/>
    <d v="1899-12-30T13:42:00"/>
    <n v="30"/>
    <x v="4"/>
    <x v="7"/>
    <x v="0"/>
  </r>
  <r>
    <d v="2018-05-19T00:00:00"/>
    <n v="364153"/>
    <s v="BLOQUE REDUCTOR DE VIBRACION A"/>
    <x v="2"/>
    <x v="7"/>
    <n v="72"/>
    <x v="0"/>
    <d v="1899-12-30T16:21:00"/>
    <d v="1899-12-30T18:13:00"/>
    <n v="112"/>
    <x v="9"/>
    <x v="5"/>
    <x v="0"/>
  </r>
  <r>
    <d v="2018-05-24T00:00:00"/>
    <n v="347709"/>
    <s v="DISCO DE PRESION DE EMBRAGUE"/>
    <x v="3"/>
    <x v="0"/>
    <n v="92"/>
    <x v="1"/>
    <d v="1899-12-30T15:20:00"/>
    <d v="1899-12-30T17:20:00"/>
    <n v="120"/>
    <x v="8"/>
    <x v="5"/>
    <x v="0"/>
  </r>
  <r>
    <d v="2018-06-25T00:00:00"/>
    <n v="347957"/>
    <s v="CUBIERTA INFERIOR"/>
    <x v="7"/>
    <x v="1"/>
    <n v="39"/>
    <x v="1"/>
    <d v="1899-12-30T15:18:00"/>
    <d v="1899-12-30T17:47:00"/>
    <n v="149"/>
    <x v="1"/>
    <x v="1"/>
    <x v="0"/>
  </r>
  <r>
    <d v="2018-03-26T00:00:00"/>
    <n v="348265"/>
    <s v="TOPE POSAPIE IZQUIERDA"/>
    <x v="7"/>
    <x v="2"/>
    <n v="61"/>
    <x v="1"/>
    <d v="1899-12-30T16:23:00"/>
    <d v="1899-12-30T18:41:00"/>
    <n v="138"/>
    <x v="3"/>
    <x v="4"/>
    <x v="0"/>
  </r>
  <r>
    <d v="2019-02-07T00:00:00"/>
    <n v="348180"/>
    <s v="RETEN DE HORQUILLA"/>
    <x v="6"/>
    <x v="3"/>
    <n v="93"/>
    <x v="0"/>
    <d v="1899-12-30T09:07:00"/>
    <d v="1899-12-30T09:28:00"/>
    <n v="21"/>
    <x v="12"/>
    <x v="6"/>
    <x v="1"/>
  </r>
  <r>
    <d v="2018-03-18T00:00:00"/>
    <n v="364224"/>
    <s v="CONJUNTO DE BOMBA DE ACEITE"/>
    <x v="3"/>
    <x v="4"/>
    <n v="18"/>
    <x v="0"/>
    <d v="1899-12-30T11:13:00"/>
    <d v="1899-12-30T11:58:00"/>
    <n v="45"/>
    <x v="11"/>
    <x v="4"/>
    <x v="0"/>
  </r>
  <r>
    <d v="2018-04-02T00:00:00"/>
    <n v="348234"/>
    <s v="AJUSTADOR DE CADENA DERECHO"/>
    <x v="0"/>
    <x v="5"/>
    <n v="89"/>
    <x v="1"/>
    <d v="1899-12-30T15:24:00"/>
    <d v="1899-12-30T15:46:00"/>
    <n v="22"/>
    <x v="7"/>
    <x v="0"/>
    <x v="0"/>
  </r>
  <r>
    <d v="2018-07-21T00:00:00"/>
    <n v="353721"/>
    <s v="BASE DE FARO IZQUIERDO"/>
    <x v="4"/>
    <x v="6"/>
    <n v="56"/>
    <x v="0"/>
    <d v="1899-12-30T17:38:00"/>
    <d v="1899-12-30T18:51:00"/>
    <n v="73"/>
    <x v="12"/>
    <x v="7"/>
    <x v="0"/>
  </r>
  <r>
    <d v="2019-02-19T00:00:00"/>
    <n v="348773"/>
    <s v="CUBIERTA DER NEGRO"/>
    <x v="0"/>
    <x v="7"/>
    <n v="80"/>
    <x v="1"/>
    <d v="1899-12-30T13:41:00"/>
    <d v="1899-12-30T15:33:00"/>
    <n v="112"/>
    <x v="3"/>
    <x v="6"/>
    <x v="1"/>
  </r>
  <r>
    <d v="2019-02-25T00:00:00"/>
    <n v="348899"/>
    <s v="CUBIERTA IZQ AMARILLO"/>
    <x v="8"/>
    <x v="8"/>
    <n v="75"/>
    <x v="1"/>
    <d v="1899-12-30T11:36:00"/>
    <d v="1899-12-30T12:19:00"/>
    <n v="43"/>
    <x v="3"/>
    <x v="6"/>
    <x v="1"/>
  </r>
  <r>
    <d v="2018-12-31T00:00:00"/>
    <n v="347665"/>
    <s v="BRAZO TENSOR DE CADENA"/>
    <x v="5"/>
    <x v="8"/>
    <n v="67"/>
    <x v="0"/>
    <d v="1899-12-30T17:08:00"/>
    <d v="1899-12-30T18:05:00"/>
    <n v="57"/>
    <x v="9"/>
    <x v="9"/>
    <x v="0"/>
  </r>
  <r>
    <d v="2018-11-04T00:00:00"/>
    <n v="347647"/>
    <s v="PIN DE CIGÜEÑAL"/>
    <x v="5"/>
    <x v="1"/>
    <n v="27"/>
    <x v="0"/>
    <d v="1899-12-30T08:46:00"/>
    <d v="1899-12-30T10:53:00"/>
    <n v="127"/>
    <x v="9"/>
    <x v="8"/>
    <x v="0"/>
  </r>
  <r>
    <d v="2018-05-15T00:00:00"/>
    <n v="347899"/>
    <s v="FOCO DE LUZ FARO 12V/25W/25W"/>
    <x v="6"/>
    <x v="8"/>
    <n v="59"/>
    <x v="0"/>
    <d v="1899-12-30T10:08:00"/>
    <d v="1899-12-30T11:44:00"/>
    <n v="96"/>
    <x v="0"/>
    <x v="5"/>
    <x v="0"/>
  </r>
  <r>
    <d v="2018-03-26T00:00:00"/>
    <n v="348381"/>
    <s v="TAPABARRO TRASERO"/>
    <x v="6"/>
    <x v="9"/>
    <n v="60"/>
    <x v="0"/>
    <d v="1899-12-30T11:48:00"/>
    <d v="1899-12-30T13:07:00"/>
    <n v="79"/>
    <x v="3"/>
    <x v="4"/>
    <x v="0"/>
  </r>
  <r>
    <d v="2019-01-31T00:00:00"/>
    <n v="362724"/>
    <s v="CUBIERTA DE COLA DER AZUL"/>
    <x v="8"/>
    <x v="1"/>
    <n v="67"/>
    <x v="0"/>
    <d v="1899-12-30T10:22:00"/>
    <d v="1899-12-30T12:45:00"/>
    <n v="143"/>
    <x v="3"/>
    <x v="2"/>
    <x v="1"/>
  </r>
  <r>
    <d v="2018-03-18T00:00:00"/>
    <n v="348392"/>
    <s v="BASE DEFENSA HORQUILLA DEL"/>
    <x v="7"/>
    <x v="3"/>
    <n v="46"/>
    <x v="0"/>
    <d v="1899-12-30T11:18:00"/>
    <d v="1899-12-30T12:33:00"/>
    <n v="75"/>
    <x v="5"/>
    <x v="4"/>
    <x v="0"/>
  </r>
  <r>
    <d v="2018-11-26T00:00:00"/>
    <n v="348530"/>
    <s v="GUIA TENSORA DE CADENA"/>
    <x v="8"/>
    <x v="6"/>
    <n v="85"/>
    <x v="0"/>
    <d v="1899-12-30T15:42:00"/>
    <d v="1899-12-30T18:06:00"/>
    <n v="144"/>
    <x v="9"/>
    <x v="8"/>
    <x v="0"/>
  </r>
  <r>
    <d v="2018-04-12T00:00:00"/>
    <n v="347808"/>
    <s v="RESORTE DE ARRANQUE DE PATADA"/>
    <x v="5"/>
    <x v="10"/>
    <n v="61"/>
    <x v="0"/>
    <d v="1899-12-30T17:40:00"/>
    <d v="1899-12-30T18:17:00"/>
    <n v="37"/>
    <x v="5"/>
    <x v="0"/>
    <x v="0"/>
  </r>
  <r>
    <d v="2018-09-20T00:00:00"/>
    <n v="347861"/>
    <s v="RECTIFICADOR/REGULADOR DE CORR"/>
    <x v="3"/>
    <x v="7"/>
    <n v="57"/>
    <x v="1"/>
    <d v="1899-12-30T17:27:00"/>
    <d v="1899-12-30T19:06:00"/>
    <n v="99"/>
    <x v="1"/>
    <x v="10"/>
    <x v="0"/>
  </r>
  <r>
    <d v="2019-04-19T00:00:00"/>
    <n v="348203"/>
    <s v="ACCIONADOR DE FRENO"/>
    <x v="2"/>
    <x v="7"/>
    <n v="23"/>
    <x v="0"/>
    <d v="1899-12-30T12:28:00"/>
    <d v="1899-12-30T13:37:00"/>
    <n v="69"/>
    <x v="8"/>
    <x v="0"/>
    <x v="1"/>
  </r>
  <r>
    <d v="2018-11-11T00:00:00"/>
    <n v="347921"/>
    <s v="FOCO DE FARO 12V/21W/5W"/>
    <x v="3"/>
    <x v="4"/>
    <n v="26"/>
    <x v="0"/>
    <d v="1899-12-30T17:34:00"/>
    <d v="1899-12-30T17:51:00"/>
    <n v="17"/>
    <x v="0"/>
    <x v="8"/>
    <x v="0"/>
  </r>
  <r>
    <d v="2018-10-14T00:00:00"/>
    <n v="348634"/>
    <s v="CONJUNTO DE CABEZA DE CILINDRO"/>
    <x v="5"/>
    <x v="11"/>
    <n v="80"/>
    <x v="0"/>
    <d v="1899-12-30T16:36:00"/>
    <d v="1899-12-30T18:18:00"/>
    <n v="102"/>
    <x v="9"/>
    <x v="3"/>
    <x v="0"/>
  </r>
  <r>
    <d v="2018-07-22T00:00:00"/>
    <n v="348527"/>
    <s v="EMPAQUETADURA TENSOR DE CADENA"/>
    <x v="0"/>
    <x v="11"/>
    <n v="44"/>
    <x v="0"/>
    <d v="1899-12-30T15:11:00"/>
    <d v="1899-12-30T16:19:00"/>
    <n v="68"/>
    <x v="9"/>
    <x v="7"/>
    <x v="0"/>
  </r>
  <r>
    <d v="2018-03-30T00:00:00"/>
    <n v="347832"/>
    <s v="ELEMENTO DEL FILTRO DE AIRE"/>
    <x v="7"/>
    <x v="10"/>
    <n v="78"/>
    <x v="1"/>
    <d v="1899-12-30T12:46:00"/>
    <d v="1899-12-30T13:02:00"/>
    <n v="16"/>
    <x v="11"/>
    <x v="4"/>
    <x v="0"/>
  </r>
  <r>
    <d v="2018-12-04T00:00:00"/>
    <n v="347658"/>
    <s v="PALANCA IMPULSORA DE BALANCIN"/>
    <x v="1"/>
    <x v="12"/>
    <n v="14"/>
    <x v="0"/>
    <d v="1899-12-30T13:14:00"/>
    <d v="1899-12-30T14:04:00"/>
    <n v="50"/>
    <x v="9"/>
    <x v="9"/>
    <x v="0"/>
  </r>
  <r>
    <d v="2018-11-14T00:00:00"/>
    <n v="353542"/>
    <s v="SEGURO DE PIN DE PISTON"/>
    <x v="2"/>
    <x v="3"/>
    <n v="43"/>
    <x v="0"/>
    <d v="1899-12-30T11:12:00"/>
    <d v="1899-12-30T12:48:00"/>
    <n v="96"/>
    <x v="9"/>
    <x v="8"/>
    <x v="0"/>
  </r>
  <r>
    <d v="2018-09-25T00:00:00"/>
    <n v="348469"/>
    <s v="BUJE DE LA RUEDA TRASERA"/>
    <x v="6"/>
    <x v="9"/>
    <n v="90"/>
    <x v="0"/>
    <d v="1899-12-30T13:24:00"/>
    <d v="1899-12-30T14:55:00"/>
    <n v="91"/>
    <x v="7"/>
    <x v="10"/>
    <x v="0"/>
  </r>
  <r>
    <d v="2018-07-02T00:00:00"/>
    <n v="348201"/>
    <s v="BRAZO HORQUILLA IZQUIERDA"/>
    <x v="7"/>
    <x v="4"/>
    <n v="94"/>
    <x v="0"/>
    <d v="1899-12-30T14:38:00"/>
    <d v="1899-12-30T16:11:00"/>
    <n v="93"/>
    <x v="12"/>
    <x v="7"/>
    <x v="0"/>
  </r>
  <r>
    <d v="2018-08-06T00:00:00"/>
    <n v="347596"/>
    <s v="EMPAQUETADURA CUB DER CABEZA"/>
    <x v="4"/>
    <x v="13"/>
    <n v="79"/>
    <x v="1"/>
    <d v="1899-12-30T08:47:00"/>
    <d v="1899-12-30T10:58:00"/>
    <n v="131"/>
    <x v="9"/>
    <x v="11"/>
    <x v="0"/>
  </r>
  <r>
    <d v="2018-01-16T00:00:00"/>
    <n v="348265"/>
    <s v="TOPE POSAPIE IZQUIERDA"/>
    <x v="3"/>
    <x v="12"/>
    <n v="34"/>
    <x v="0"/>
    <d v="1899-12-30T14:36:00"/>
    <d v="1899-12-30T15:31:00"/>
    <n v="55"/>
    <x v="3"/>
    <x v="2"/>
    <x v="0"/>
  </r>
  <r>
    <d v="2019-04-02T00:00:00"/>
    <n v="347727"/>
    <s v="ACCIONADOR DE EMBRAGUE"/>
    <x v="2"/>
    <x v="8"/>
    <n v="37"/>
    <x v="1"/>
    <d v="1899-12-30T14:23:00"/>
    <d v="1899-12-30T16:53:00"/>
    <n v="150"/>
    <x v="5"/>
    <x v="0"/>
    <x v="1"/>
  </r>
  <r>
    <d v="2018-11-09T00:00:00"/>
    <n v="347865"/>
    <s v="BATERIA FORZA"/>
    <x v="5"/>
    <x v="3"/>
    <n v="98"/>
    <x v="0"/>
    <d v="1899-12-30T15:34:00"/>
    <d v="1899-12-30T16:33:00"/>
    <n v="59"/>
    <x v="10"/>
    <x v="8"/>
    <x v="0"/>
  </r>
  <r>
    <d v="2018-10-04T00:00:00"/>
    <n v="347987"/>
    <s v="PALANCA DE ESTRANGULADOR"/>
    <x v="8"/>
    <x v="14"/>
    <n v="37"/>
    <x v="0"/>
    <d v="1899-12-30T09:05:00"/>
    <d v="1899-12-30T09:40:00"/>
    <n v="35"/>
    <x v="2"/>
    <x v="3"/>
    <x v="0"/>
  </r>
  <r>
    <d v="2018-05-14T00:00:00"/>
    <n v="348612"/>
    <s v="ELEVADOR DE PLACA"/>
    <x v="8"/>
    <x v="9"/>
    <n v="54"/>
    <x v="0"/>
    <d v="1899-12-30T09:30:00"/>
    <d v="1899-12-30T11:00:00"/>
    <n v="90"/>
    <x v="1"/>
    <x v="5"/>
    <x v="0"/>
  </r>
  <r>
    <d v="2019-02-20T00:00:00"/>
    <n v="347967"/>
    <s v="SENSOR DE COMBUSTIBLE"/>
    <x v="3"/>
    <x v="10"/>
    <n v="15"/>
    <x v="0"/>
    <d v="1899-12-30T15:05:00"/>
    <d v="1899-12-30T16:03:00"/>
    <n v="58"/>
    <x v="11"/>
    <x v="6"/>
    <x v="1"/>
  </r>
  <r>
    <d v="2018-07-01T00:00:00"/>
    <n v="348242"/>
    <s v="POSAPIES DE GOMA"/>
    <x v="3"/>
    <x v="9"/>
    <n v="16"/>
    <x v="1"/>
    <d v="1899-12-30T13:42:00"/>
    <d v="1899-12-30T14:10:00"/>
    <n v="28"/>
    <x v="6"/>
    <x v="7"/>
    <x v="0"/>
  </r>
  <r>
    <d v="2018-03-15T00:00:00"/>
    <n v="348142"/>
    <s v="PASTILLAS DE FRENO DEL"/>
    <x v="2"/>
    <x v="2"/>
    <n v="99"/>
    <x v="0"/>
    <d v="1899-12-30T16:16:00"/>
    <d v="1899-12-30T17:54:00"/>
    <n v="98"/>
    <x v="8"/>
    <x v="4"/>
    <x v="0"/>
  </r>
  <r>
    <d v="2019-04-27T00:00:00"/>
    <n v="348760"/>
    <s v="CUBIERTA DER AMARILLO"/>
    <x v="9"/>
    <x v="15"/>
    <n v="52"/>
    <x v="0"/>
    <d v="1899-12-30T12:27:00"/>
    <d v="1899-12-30T13:12:00"/>
    <n v="45"/>
    <x v="3"/>
    <x v="0"/>
    <x v="1"/>
  </r>
  <r>
    <d v="2018-04-02T00:00:00"/>
    <n v="347638"/>
    <s v="CONJUNTO DE CIGÜEÑAL"/>
    <x v="6"/>
    <x v="9"/>
    <n v="80"/>
    <x v="0"/>
    <d v="1899-12-30T12:22:00"/>
    <d v="1899-12-30T14:01:00"/>
    <n v="99"/>
    <x v="9"/>
    <x v="0"/>
    <x v="0"/>
  </r>
  <r>
    <d v="2018-06-30T00:00:00"/>
    <n v="347689"/>
    <s v="FILTRO DE ACEITE"/>
    <x v="7"/>
    <x v="2"/>
    <n v="92"/>
    <x v="0"/>
    <d v="1899-12-30T17:48:00"/>
    <d v="1899-12-30T18:37:00"/>
    <n v="49"/>
    <x v="11"/>
    <x v="1"/>
    <x v="0"/>
  </r>
  <r>
    <d v="2019-02-04T00:00:00"/>
    <n v="348533"/>
    <s v="PISTON"/>
    <x v="0"/>
    <x v="1"/>
    <n v="78"/>
    <x v="0"/>
    <d v="1899-12-30T17:37:00"/>
    <d v="1899-12-30T19:49:00"/>
    <n v="132"/>
    <x v="9"/>
    <x v="6"/>
    <x v="1"/>
  </r>
  <r>
    <d v="2018-07-08T00:00:00"/>
    <n v="348588"/>
    <s v="TORNILLO PLANO 6M * 16"/>
    <x v="1"/>
    <x v="6"/>
    <n v="78"/>
    <x v="1"/>
    <d v="1899-12-30T09:40:00"/>
    <d v="1899-12-30T10:27:00"/>
    <n v="47"/>
    <x v="9"/>
    <x v="7"/>
    <x v="0"/>
  </r>
  <r>
    <d v="2019-05-28T00:00:00"/>
    <n v="348882"/>
    <s v="RETROVISOR IZQUIER/PLATA/."/>
    <x v="5"/>
    <x v="1"/>
    <n v="58"/>
    <x v="0"/>
    <d v="1899-12-30T12:21:00"/>
    <d v="1899-12-30T14:19:00"/>
    <n v="118"/>
    <x v="3"/>
    <x v="5"/>
    <x v="1"/>
  </r>
  <r>
    <d v="2018-04-10T00:00:00"/>
    <n v="348146"/>
    <s v="JUEGO DE MANGUERA DE FRENO"/>
    <x v="4"/>
    <x v="11"/>
    <n v="31"/>
    <x v="0"/>
    <d v="1899-12-30T16:48:00"/>
    <d v="1899-12-30T17:49:00"/>
    <n v="61"/>
    <x v="6"/>
    <x v="0"/>
    <x v="0"/>
  </r>
  <r>
    <d v="2019-02-23T00:00:00"/>
    <n v="348768"/>
    <s v="CUBIERTA DE PIERNA DER ROJO"/>
    <x v="2"/>
    <x v="1"/>
    <n v="53"/>
    <x v="0"/>
    <d v="1899-12-30T12:20:00"/>
    <d v="1899-12-30T14:26:00"/>
    <n v="126"/>
    <x v="3"/>
    <x v="6"/>
    <x v="1"/>
  </r>
  <r>
    <d v="2018-11-01T00:00:00"/>
    <n v="347966"/>
    <s v="BASE DE VELOCIMETRO"/>
    <x v="6"/>
    <x v="4"/>
    <n v="99"/>
    <x v="0"/>
    <d v="1899-12-30T14:09:00"/>
    <d v="1899-12-30T14:26:00"/>
    <n v="17"/>
    <x v="1"/>
    <x v="8"/>
    <x v="0"/>
  </r>
  <r>
    <d v="2018-03-17T00:00:00"/>
    <n v="347943"/>
    <s v="DIRECCIONAL IZQUIERDA TRASERA"/>
    <x v="3"/>
    <x v="9"/>
    <n v="56"/>
    <x v="0"/>
    <d v="1899-12-30T13:12:00"/>
    <d v="1899-12-30T13:42:00"/>
    <n v="30"/>
    <x v="0"/>
    <x v="4"/>
    <x v="0"/>
  </r>
  <r>
    <d v="2018-09-11T00:00:00"/>
    <n v="348858"/>
    <s v="CUBIERTA DER DE HORQUILLA"/>
    <x v="5"/>
    <x v="7"/>
    <n v="77"/>
    <x v="0"/>
    <d v="1899-12-30T16:21:00"/>
    <d v="1899-12-30T18:13:00"/>
    <n v="112"/>
    <x v="3"/>
    <x v="10"/>
    <x v="0"/>
  </r>
  <r>
    <d v="2018-04-27T00:00:00"/>
    <n v="347808"/>
    <s v="RESORTE DE ARRANQUE DE PATADA"/>
    <x v="2"/>
    <x v="0"/>
    <n v="90"/>
    <x v="1"/>
    <d v="1899-12-30T15:20:00"/>
    <d v="1899-12-30T17:20:00"/>
    <n v="120"/>
    <x v="5"/>
    <x v="0"/>
    <x v="0"/>
  </r>
  <r>
    <d v="2018-07-28T00:00:00"/>
    <n v="347586"/>
    <s v="CUBIERTA IZQ DE CARTER  TRAS"/>
    <x v="1"/>
    <x v="1"/>
    <n v="23"/>
    <x v="0"/>
    <d v="1899-12-30T15:18:00"/>
    <d v="1899-12-30T17:47:00"/>
    <n v="149"/>
    <x v="9"/>
    <x v="7"/>
    <x v="0"/>
  </r>
  <r>
    <d v="2019-03-03T00:00:00"/>
    <n v="364411"/>
    <s v="BLOQUE REDUCTOR DE VIBRACION B"/>
    <x v="5"/>
    <x v="2"/>
    <n v="91"/>
    <x v="0"/>
    <d v="1899-12-30T16:23:00"/>
    <d v="1899-12-30T18:41:00"/>
    <n v="138"/>
    <x v="9"/>
    <x v="4"/>
    <x v="1"/>
  </r>
  <r>
    <d v="2018-07-17T00:00:00"/>
    <n v="366687"/>
    <s v="RODAJE 6302ZZE"/>
    <x v="8"/>
    <x v="3"/>
    <n v="44"/>
    <x v="0"/>
    <d v="1899-12-30T09:07:00"/>
    <d v="1899-12-30T09:28:00"/>
    <n v="21"/>
    <x v="12"/>
    <x v="7"/>
    <x v="0"/>
  </r>
  <r>
    <d v="2018-09-04T00:00:00"/>
    <n v="362715"/>
    <s v="CUBIERTA MANDO FRONTAL ROJA"/>
    <x v="8"/>
    <x v="4"/>
    <n v="81"/>
    <x v="0"/>
    <d v="1899-12-30T11:13:00"/>
    <d v="1899-12-30T11:58:00"/>
    <n v="45"/>
    <x v="3"/>
    <x v="10"/>
    <x v="0"/>
  </r>
  <r>
    <d v="2018-11-19T00:00:00"/>
    <n v="366817"/>
    <s v="PUÑO IZQUIERDO"/>
    <x v="8"/>
    <x v="5"/>
    <n v="92"/>
    <x v="0"/>
    <d v="1899-12-30T15:24:00"/>
    <d v="1899-12-30T15:46:00"/>
    <n v="22"/>
    <x v="6"/>
    <x v="8"/>
    <x v="0"/>
  </r>
  <r>
    <d v="2019-04-10T00:00:00"/>
    <n v="362793"/>
    <s v="CUBIERTA IZQ SUP AMARILLA"/>
    <x v="9"/>
    <x v="6"/>
    <n v="27"/>
    <x v="0"/>
    <d v="1899-12-30T17:38:00"/>
    <d v="1899-12-30T18:51:00"/>
    <n v="73"/>
    <x v="3"/>
    <x v="0"/>
    <x v="1"/>
  </r>
  <r>
    <d v="2018-09-29T00:00:00"/>
    <n v="347730"/>
    <s v="RESORTE DE ACCIONADOR DE EMBRA"/>
    <x v="4"/>
    <x v="7"/>
    <n v="47"/>
    <x v="0"/>
    <d v="1899-12-30T13:41:00"/>
    <d v="1899-12-30T15:33:00"/>
    <n v="112"/>
    <x v="9"/>
    <x v="10"/>
    <x v="0"/>
  </r>
  <r>
    <d v="2018-08-28T00:00:00"/>
    <n v="362806"/>
    <s v="ASIENTO CONFORT NARANJA"/>
    <x v="2"/>
    <x v="8"/>
    <n v="51"/>
    <x v="0"/>
    <d v="1899-12-30T11:36:00"/>
    <d v="1899-12-30T12:19:00"/>
    <n v="43"/>
    <x v="5"/>
    <x v="11"/>
    <x v="0"/>
  </r>
  <r>
    <d v="2018-08-31T00:00:00"/>
    <n v="353560"/>
    <s v="CLAXON"/>
    <x v="1"/>
    <x v="8"/>
    <n v="42"/>
    <x v="0"/>
    <d v="1899-12-30T17:08:00"/>
    <d v="1899-12-30T18:05:00"/>
    <n v="57"/>
    <x v="1"/>
    <x v="11"/>
    <x v="0"/>
  </r>
  <r>
    <d v="2018-11-19T00:00:00"/>
    <n v="347964"/>
    <s v="FOCO LUZ NEUTRAL 12V/3W"/>
    <x v="4"/>
    <x v="1"/>
    <n v="73"/>
    <x v="0"/>
    <d v="1899-12-30T08:46:00"/>
    <d v="1899-12-30T10:53:00"/>
    <n v="127"/>
    <x v="1"/>
    <x v="8"/>
    <x v="0"/>
  </r>
  <r>
    <d v="2018-06-17T00:00:00"/>
    <n v="348551"/>
    <s v="RODAJE BOLA RADIAL,6301"/>
    <x v="8"/>
    <x v="8"/>
    <n v="24"/>
    <x v="0"/>
    <d v="1899-12-30T10:08:00"/>
    <d v="1899-12-30T11:44:00"/>
    <n v="96"/>
    <x v="5"/>
    <x v="1"/>
    <x v="0"/>
  </r>
  <r>
    <d v="2018-05-09T00:00:00"/>
    <n v="348632"/>
    <s v="VALVULA DE ESCAPE"/>
    <x v="9"/>
    <x v="9"/>
    <n v="97"/>
    <x v="0"/>
    <d v="1899-12-30T11:48:00"/>
    <d v="1899-12-30T13:07:00"/>
    <n v="79"/>
    <x v="9"/>
    <x v="5"/>
    <x v="0"/>
  </r>
  <r>
    <d v="2018-04-09T00:00:00"/>
    <n v="348795"/>
    <s v="ARO RUEDA DELANTERA PLATA"/>
    <x v="8"/>
    <x v="1"/>
    <n v="43"/>
    <x v="1"/>
    <d v="1899-12-30T10:22:00"/>
    <d v="1899-12-30T12:45:00"/>
    <n v="143"/>
    <x v="7"/>
    <x v="0"/>
    <x v="0"/>
  </r>
  <r>
    <d v="2019-03-05T00:00:00"/>
    <n v="348459"/>
    <s v="CONJUNTO DE IGNICION"/>
    <x v="7"/>
    <x v="3"/>
    <n v="51"/>
    <x v="0"/>
    <d v="1899-12-30T11:18:00"/>
    <d v="1899-12-30T12:33:00"/>
    <n v="75"/>
    <x v="1"/>
    <x v="4"/>
    <x v="1"/>
  </r>
  <r>
    <d v="2019-02-24T00:00:00"/>
    <n v="347997"/>
    <s v="SUJETADOR DE PUÑO ACELERADOR"/>
    <x v="4"/>
    <x v="6"/>
    <n v="96"/>
    <x v="0"/>
    <d v="1899-12-30T15:42:00"/>
    <d v="1899-12-30T18:06:00"/>
    <n v="144"/>
    <x v="2"/>
    <x v="6"/>
    <x v="1"/>
  </r>
  <r>
    <d v="2018-06-25T00:00:00"/>
    <n v="348230"/>
    <s v="PIEZA DE AJUSTE DE CADENA"/>
    <x v="7"/>
    <x v="10"/>
    <n v="64"/>
    <x v="1"/>
    <d v="1899-12-30T17:40:00"/>
    <d v="1899-12-30T18:17:00"/>
    <n v="37"/>
    <x v="12"/>
    <x v="1"/>
    <x v="0"/>
  </r>
  <r>
    <d v="2018-11-14T00:00:00"/>
    <n v="348683"/>
    <s v="O-RING,18*3.5"/>
    <x v="0"/>
    <x v="7"/>
    <n v="69"/>
    <x v="0"/>
    <d v="1899-12-30T17:27:00"/>
    <d v="1899-12-30T19:06:00"/>
    <n v="99"/>
    <x v="9"/>
    <x v="8"/>
    <x v="0"/>
  </r>
  <r>
    <d v="2018-10-25T00:00:00"/>
    <n v="348057"/>
    <s v="RAYO INTERNO RUEDA TRAS"/>
    <x v="4"/>
    <x v="7"/>
    <n v="14"/>
    <x v="1"/>
    <d v="1899-12-30T12:28:00"/>
    <d v="1899-12-30T13:37:00"/>
    <n v="69"/>
    <x v="7"/>
    <x v="3"/>
    <x v="0"/>
  </r>
  <r>
    <d v="2019-04-19T00:00:00"/>
    <n v="367772"/>
    <s v="BARRA DE POSAPIES"/>
    <x v="7"/>
    <x v="4"/>
    <n v="96"/>
    <x v="0"/>
    <d v="1899-12-30T17:34:00"/>
    <d v="1899-12-30T17:51:00"/>
    <n v="17"/>
    <x v="4"/>
    <x v="0"/>
    <x v="1"/>
  </r>
  <r>
    <d v="2019-04-26T00:00:00"/>
    <n v="365549"/>
    <s v="TAPABARRO INTERNO DEL AZUL"/>
    <x v="4"/>
    <x v="11"/>
    <n v="79"/>
    <x v="0"/>
    <d v="1899-12-30T16:36:00"/>
    <d v="1899-12-30T18:18:00"/>
    <n v="102"/>
    <x v="3"/>
    <x v="0"/>
    <x v="1"/>
  </r>
  <r>
    <d v="2019-04-24T00:00:00"/>
    <n v="367779"/>
    <s v="PARADOR CENTRAL"/>
    <x v="1"/>
    <x v="11"/>
    <n v="53"/>
    <x v="0"/>
    <d v="1899-12-30T15:11:00"/>
    <d v="1899-12-30T16:19:00"/>
    <n v="68"/>
    <x v="4"/>
    <x v="0"/>
    <x v="1"/>
  </r>
  <r>
    <d v="2018-12-08T00:00:00"/>
    <n v="348868"/>
    <s v="PLACA CONECTORA DE/NEGRO/."/>
    <x v="2"/>
    <x v="10"/>
    <n v="55"/>
    <x v="0"/>
    <d v="1899-12-30T12:46:00"/>
    <d v="1899-12-30T13:02:00"/>
    <n v="16"/>
    <x v="3"/>
    <x v="9"/>
    <x v="0"/>
  </r>
  <r>
    <d v="2018-01-18T00:00:00"/>
    <n v="347835"/>
    <s v="TUBO DE ESCAPE/SILENCIADOR"/>
    <x v="0"/>
    <x v="12"/>
    <n v="21"/>
    <x v="0"/>
    <d v="1899-12-30T13:14:00"/>
    <d v="1899-12-30T14:04:00"/>
    <n v="50"/>
    <x v="5"/>
    <x v="2"/>
    <x v="0"/>
  </r>
  <r>
    <d v="2018-04-29T00:00:00"/>
    <n v="348139"/>
    <s v="BOMBA DE FRENO DELANTERO"/>
    <x v="5"/>
    <x v="3"/>
    <n v="20"/>
    <x v="1"/>
    <d v="1899-12-30T11:12:00"/>
    <d v="1899-12-30T12:48:00"/>
    <n v="96"/>
    <x v="8"/>
    <x v="0"/>
    <x v="0"/>
  </r>
  <r>
    <d v="2018-10-24T00:00:00"/>
    <n v="362658"/>
    <s v="ASIENTO AZUL Y PLATA"/>
    <x v="6"/>
    <x v="9"/>
    <n v="11"/>
    <x v="1"/>
    <d v="1899-12-30T13:24:00"/>
    <d v="1899-12-30T14:55:00"/>
    <n v="91"/>
    <x v="5"/>
    <x v="3"/>
    <x v="0"/>
  </r>
  <r>
    <d v="2019-02-17T00:00:00"/>
    <n v="348143"/>
    <s v="PASTILLAS DE FRENO DEL"/>
    <x v="7"/>
    <x v="4"/>
    <n v="85"/>
    <x v="0"/>
    <d v="1899-12-30T14:38:00"/>
    <d v="1899-12-30T16:11:00"/>
    <n v="93"/>
    <x v="8"/>
    <x v="6"/>
    <x v="1"/>
  </r>
  <r>
    <d v="2018-12-11T00:00:00"/>
    <n v="348760"/>
    <s v="CUBIERTA DER AMARILLO"/>
    <x v="8"/>
    <x v="13"/>
    <n v="83"/>
    <x v="0"/>
    <d v="1899-12-30T08:47:00"/>
    <d v="1899-12-30T10:58:00"/>
    <n v="131"/>
    <x v="3"/>
    <x v="9"/>
    <x v="0"/>
  </r>
  <r>
    <d v="2019-05-09T00:00:00"/>
    <n v="348271"/>
    <s v="TOPE POSAPIE DERECHA"/>
    <x v="6"/>
    <x v="12"/>
    <n v="100"/>
    <x v="1"/>
    <d v="1899-12-30T14:36:00"/>
    <d v="1899-12-30T15:31:00"/>
    <n v="55"/>
    <x v="4"/>
    <x v="5"/>
    <x v="1"/>
  </r>
  <r>
    <d v="2018-04-28T00:00:00"/>
    <n v="348428"/>
    <s v="CAJA GUANTERA"/>
    <x v="3"/>
    <x v="8"/>
    <n v="63"/>
    <x v="0"/>
    <d v="1899-12-30T14:23:00"/>
    <d v="1899-12-30T16:53:00"/>
    <n v="150"/>
    <x v="3"/>
    <x v="0"/>
    <x v="0"/>
  </r>
  <r>
    <d v="2018-05-17T00:00:00"/>
    <n v="347640"/>
    <s v="BIELA"/>
    <x v="9"/>
    <x v="3"/>
    <n v="99"/>
    <x v="0"/>
    <d v="1899-12-30T15:34:00"/>
    <d v="1899-12-30T16:33:00"/>
    <n v="59"/>
    <x v="9"/>
    <x v="5"/>
    <x v="0"/>
  </r>
  <r>
    <d v="2019-04-30T00:00:00"/>
    <n v="364299"/>
    <s v="TIRA DE GOMA DE MOFLE"/>
    <x v="6"/>
    <x v="14"/>
    <n v="24"/>
    <x v="0"/>
    <d v="1899-12-30T09:05:00"/>
    <d v="1899-12-30T09:40:00"/>
    <n v="35"/>
    <x v="6"/>
    <x v="0"/>
    <x v="1"/>
  </r>
  <r>
    <d v="2018-10-05T00:00:00"/>
    <n v="367776"/>
    <s v="GOMA POSAPIES"/>
    <x v="6"/>
    <x v="9"/>
    <n v="61"/>
    <x v="1"/>
    <d v="1899-12-30T09:30:00"/>
    <d v="1899-12-30T11:00:00"/>
    <n v="90"/>
    <x v="6"/>
    <x v="3"/>
    <x v="0"/>
  </r>
  <r>
    <d v="2019-04-19T00:00:00"/>
    <n v="367826"/>
    <s v="CUBIERTA IZQUIERDA ROJA"/>
    <x v="6"/>
    <x v="10"/>
    <n v="22"/>
    <x v="0"/>
    <d v="1899-12-30T15:05:00"/>
    <d v="1899-12-30T16:03:00"/>
    <n v="58"/>
    <x v="3"/>
    <x v="0"/>
    <x v="1"/>
  </r>
  <r>
    <d v="2018-07-18T00:00:00"/>
    <n v="348470"/>
    <s v="RODAJE BOLA RADIAL,6302"/>
    <x v="6"/>
    <x v="9"/>
    <n v="12"/>
    <x v="0"/>
    <d v="1899-12-30T13:42:00"/>
    <d v="1899-12-30T14:10:00"/>
    <n v="28"/>
    <x v="7"/>
    <x v="7"/>
    <x v="0"/>
  </r>
  <r>
    <d v="2019-01-06T00:00:00"/>
    <n v="348768"/>
    <s v="CUBIERTA DE PIERNA DER ROJO"/>
    <x v="2"/>
    <x v="2"/>
    <n v="84"/>
    <x v="0"/>
    <d v="1899-12-30T16:16:00"/>
    <d v="1899-12-30T17:54:00"/>
    <n v="98"/>
    <x v="3"/>
    <x v="2"/>
    <x v="1"/>
  </r>
  <r>
    <d v="2019-01-20T00:00:00"/>
    <n v="348145"/>
    <s v="JUEGO DE MANGUERA DE FRENO DIABOLO"/>
    <x v="8"/>
    <x v="15"/>
    <n v="20"/>
    <x v="1"/>
    <d v="1899-12-30T12:27:00"/>
    <d v="1899-12-30T13:12:00"/>
    <n v="45"/>
    <x v="6"/>
    <x v="2"/>
    <x v="1"/>
  </r>
  <r>
    <d v="2019-05-31T00:00:00"/>
    <n v="348498"/>
    <s v="O-RING,27*2.0"/>
    <x v="5"/>
    <x v="9"/>
    <n v="80"/>
    <x v="0"/>
    <d v="1899-12-30T12:22:00"/>
    <d v="1899-12-30T14:01:00"/>
    <n v="99"/>
    <x v="6"/>
    <x v="5"/>
    <x v="1"/>
  </r>
  <r>
    <d v="2019-05-02T00:00:00"/>
    <n v="348838"/>
    <s v="CUBIERTA FRONTAL SUP NE/PL"/>
    <x v="7"/>
    <x v="2"/>
    <n v="77"/>
    <x v="0"/>
    <d v="1899-12-30T17:48:00"/>
    <d v="1899-12-30T18:37:00"/>
    <n v="49"/>
    <x v="3"/>
    <x v="5"/>
    <x v="1"/>
  </r>
  <r>
    <d v="2019-04-28T00:00:00"/>
    <n v="348280"/>
    <s v="PUÑO IZQUIERDO"/>
    <x v="5"/>
    <x v="1"/>
    <n v="66"/>
    <x v="1"/>
    <d v="1899-12-30T17:37:00"/>
    <d v="1899-12-30T19:49:00"/>
    <n v="132"/>
    <x v="6"/>
    <x v="0"/>
    <x v="1"/>
  </r>
  <r>
    <d v="2018-12-25T00:00:00"/>
    <n v="348760"/>
    <s v="CUBIERTA DER AMARILLO"/>
    <x v="9"/>
    <x v="6"/>
    <n v="95"/>
    <x v="0"/>
    <d v="1899-12-30T09:40:00"/>
    <d v="1899-12-30T10:27:00"/>
    <n v="47"/>
    <x v="3"/>
    <x v="9"/>
    <x v="0"/>
  </r>
  <r>
    <d v="2018-01-13T00:00:00"/>
    <n v="348776"/>
    <s v="CUBIERTA DECORATIV/PLATA/."/>
    <x v="0"/>
    <x v="1"/>
    <n v="60"/>
    <x v="1"/>
    <d v="1899-12-30T12:21:00"/>
    <d v="1899-12-30T14:19:00"/>
    <n v="118"/>
    <x v="3"/>
    <x v="2"/>
    <x v="0"/>
  </r>
  <r>
    <d v="2018-01-28T00:00:00"/>
    <n v="348251"/>
    <s v="PARADOR CENTRAL"/>
    <x v="9"/>
    <x v="11"/>
    <n v="50"/>
    <x v="0"/>
    <d v="1899-12-30T16:48:00"/>
    <d v="1899-12-30T17:49:00"/>
    <n v="61"/>
    <x v="4"/>
    <x v="2"/>
    <x v="0"/>
  </r>
  <r>
    <d v="2018-04-28T00:00:00"/>
    <n v="348234"/>
    <s v="AJUSTADOR DE CADENA DERECHO"/>
    <x v="3"/>
    <x v="1"/>
    <n v="12"/>
    <x v="0"/>
    <d v="1899-12-30T12:20:00"/>
    <d v="1899-12-30T14:26:00"/>
    <n v="126"/>
    <x v="7"/>
    <x v="0"/>
    <x v="0"/>
  </r>
  <r>
    <d v="2019-02-21T00:00:00"/>
    <n v="348509"/>
    <s v="TORNILLO DE AJUSTE DE VALVULAS"/>
    <x v="4"/>
    <x v="4"/>
    <n v="36"/>
    <x v="0"/>
    <d v="1899-12-30T14:09:00"/>
    <d v="1899-12-30T14:26:00"/>
    <n v="17"/>
    <x v="9"/>
    <x v="6"/>
    <x v="1"/>
  </r>
  <r>
    <d v="2018-04-27T00:00:00"/>
    <n v="348398"/>
    <s v="CUBIERTA DE TIMON DER"/>
    <x v="6"/>
    <x v="9"/>
    <n v="56"/>
    <x v="0"/>
    <d v="1899-12-30T13:12:00"/>
    <d v="1899-12-30T13:42:00"/>
    <n v="30"/>
    <x v="3"/>
    <x v="0"/>
    <x v="0"/>
  </r>
  <r>
    <d v="2018-02-28T00:00:00"/>
    <n v="348424"/>
    <s v="BASE POSAPIES IZQUIERDO"/>
    <x v="5"/>
    <x v="7"/>
    <n v="34"/>
    <x v="0"/>
    <d v="1899-12-30T16:21:00"/>
    <d v="1899-12-30T18:13:00"/>
    <n v="112"/>
    <x v="4"/>
    <x v="6"/>
    <x v="0"/>
  </r>
  <r>
    <d v="2019-05-25T00:00:00"/>
    <n v="362659"/>
    <s v="ASIENTO ROJO Y PLATA"/>
    <x v="2"/>
    <x v="0"/>
    <n v="74"/>
    <x v="0"/>
    <d v="1899-12-30T15:20:00"/>
    <d v="1899-12-30T17:20:00"/>
    <n v="120"/>
    <x v="5"/>
    <x v="5"/>
    <x v="1"/>
  </r>
  <r>
    <d v="2018-01-29T00:00:00"/>
    <n v="348408"/>
    <s v="CUBIERTA DE CAJUELA (NEGRO)"/>
    <x v="0"/>
    <x v="1"/>
    <n v="17"/>
    <x v="0"/>
    <d v="1899-12-30T15:18:00"/>
    <d v="1899-12-30T17:47:00"/>
    <n v="149"/>
    <x v="3"/>
    <x v="2"/>
    <x v="0"/>
  </r>
  <r>
    <d v="2019-03-19T00:00:00"/>
    <n v="348499"/>
    <s v="SOSTENEDOR DE TREN DE VALVULAS"/>
    <x v="3"/>
    <x v="2"/>
    <n v="16"/>
    <x v="1"/>
    <d v="1899-12-30T16:23:00"/>
    <d v="1899-12-30T18:41:00"/>
    <n v="138"/>
    <x v="9"/>
    <x v="4"/>
    <x v="1"/>
  </r>
  <r>
    <d v="2019-04-10T00:00:00"/>
    <n v="367859"/>
    <s v="RETROVISOR IZQUIERDO AMARILLO"/>
    <x v="1"/>
    <x v="3"/>
    <n v="82"/>
    <x v="0"/>
    <d v="1899-12-30T09:07:00"/>
    <d v="1899-12-30T09:28:00"/>
    <n v="21"/>
    <x v="3"/>
    <x v="0"/>
    <x v="1"/>
  </r>
  <r>
    <d v="2019-04-17T00:00:00"/>
    <n v="366819"/>
    <s v="PALANCA IZQUIERDA DE EMBRAGUE"/>
    <x v="0"/>
    <x v="4"/>
    <n v="48"/>
    <x v="0"/>
    <d v="1899-12-30T11:13:00"/>
    <d v="1899-12-30T11:58:00"/>
    <n v="45"/>
    <x v="2"/>
    <x v="0"/>
    <x v="1"/>
  </r>
  <r>
    <d v="2018-10-10T00:00:00"/>
    <n v="347809"/>
    <s v="RESORTE DE RETORNO DE ARRANQUE"/>
    <x v="0"/>
    <x v="5"/>
    <n v="84"/>
    <x v="0"/>
    <d v="1899-12-30T15:24:00"/>
    <d v="1899-12-30T15:46:00"/>
    <n v="22"/>
    <x v="9"/>
    <x v="3"/>
    <x v="0"/>
  </r>
  <r>
    <d v="2018-02-16T00:00:00"/>
    <n v="348867"/>
    <s v="PLACA CONECTORA DE/AZUL/."/>
    <x v="1"/>
    <x v="6"/>
    <n v="82"/>
    <x v="1"/>
    <d v="1899-12-30T17:38:00"/>
    <d v="1899-12-30T18:51:00"/>
    <n v="73"/>
    <x v="3"/>
    <x v="6"/>
    <x v="0"/>
  </r>
  <r>
    <d v="2018-07-18T00:00:00"/>
    <n v="362797"/>
    <s v="CUBIERTA MANDO FRONTAL NARA"/>
    <x v="1"/>
    <x v="7"/>
    <n v="41"/>
    <x v="1"/>
    <d v="1899-12-30T13:41:00"/>
    <d v="1899-12-30T15:33:00"/>
    <n v="112"/>
    <x v="3"/>
    <x v="7"/>
    <x v="0"/>
  </r>
  <r>
    <d v="2018-03-05T00:00:00"/>
    <n v="353716"/>
    <s v="TAPABARRO DEL PLATA"/>
    <x v="1"/>
    <x v="8"/>
    <n v="52"/>
    <x v="0"/>
    <d v="1899-12-30T11:36:00"/>
    <d v="1899-12-30T12:19:00"/>
    <n v="43"/>
    <x v="3"/>
    <x v="4"/>
    <x v="0"/>
  </r>
  <r>
    <d v="2018-12-19T00:00:00"/>
    <n v="348398"/>
    <s v="CUBIERTA DE TIMON DER"/>
    <x v="7"/>
    <x v="8"/>
    <n v="87"/>
    <x v="0"/>
    <d v="1899-12-30T17:08:00"/>
    <d v="1899-12-30T18:05:00"/>
    <n v="57"/>
    <x v="3"/>
    <x v="9"/>
    <x v="0"/>
  </r>
  <r>
    <d v="2018-05-25T00:00:00"/>
    <n v="348174"/>
    <s v="AMORTIGUADOR DELANTERO"/>
    <x v="5"/>
    <x v="1"/>
    <n v="58"/>
    <x v="1"/>
    <d v="1899-12-30T08:46:00"/>
    <d v="1899-12-30T10:53:00"/>
    <n v="127"/>
    <x v="12"/>
    <x v="5"/>
    <x v="0"/>
  </r>
  <r>
    <d v="2019-05-17T00:00:00"/>
    <n v="348579"/>
    <s v="EMPAQUETADURA CUB IZQ CARTER"/>
    <x v="5"/>
    <x v="8"/>
    <n v="47"/>
    <x v="0"/>
    <d v="1899-12-30T10:08:00"/>
    <d v="1899-12-30T11:44:00"/>
    <n v="96"/>
    <x v="9"/>
    <x v="5"/>
    <x v="1"/>
  </r>
  <r>
    <d v="2018-11-28T00:00:00"/>
    <n v="348194"/>
    <s v="AMORTIGUADOR DELANTERO DER"/>
    <x v="6"/>
    <x v="9"/>
    <n v="16"/>
    <x v="0"/>
    <d v="1899-12-30T11:48:00"/>
    <d v="1899-12-30T13:07:00"/>
    <n v="79"/>
    <x v="12"/>
    <x v="8"/>
    <x v="0"/>
  </r>
  <r>
    <d v="2018-11-21T00:00:00"/>
    <n v="348301"/>
    <s v="CABLE DE ESTRANGULADOR"/>
    <x v="8"/>
    <x v="1"/>
    <n v="42"/>
    <x v="1"/>
    <d v="1899-12-30T10:22:00"/>
    <d v="1899-12-30T12:45:00"/>
    <n v="143"/>
    <x v="2"/>
    <x v="8"/>
    <x v="0"/>
  </r>
  <r>
    <d v="2018-03-17T00:00:00"/>
    <n v="348153"/>
    <s v="CAJA DE VELOCIMETRO"/>
    <x v="4"/>
    <x v="3"/>
    <n v="60"/>
    <x v="0"/>
    <d v="1899-12-30T11:18:00"/>
    <d v="1899-12-30T12:33:00"/>
    <n v="75"/>
    <x v="7"/>
    <x v="4"/>
    <x v="0"/>
  </r>
  <r>
    <d v="2019-04-28T00:00:00"/>
    <n v="348411"/>
    <s v="PLACA IZQ PORTA EQUIPAJE"/>
    <x v="9"/>
    <x v="6"/>
    <n v="31"/>
    <x v="0"/>
    <d v="1899-12-30T15:42:00"/>
    <d v="1899-12-30T18:06:00"/>
    <n v="144"/>
    <x v="3"/>
    <x v="0"/>
    <x v="1"/>
  </r>
  <r>
    <d v="2019-01-08T00:00:00"/>
    <n v="348145"/>
    <s v="JUEGO DE MANGUERA DE FRENO DIABOLO"/>
    <x v="5"/>
    <x v="10"/>
    <n v="88"/>
    <x v="0"/>
    <d v="1899-12-30T17:40:00"/>
    <d v="1899-12-30T18:17:00"/>
    <n v="37"/>
    <x v="6"/>
    <x v="2"/>
    <x v="1"/>
  </r>
  <r>
    <d v="2019-04-26T00:00:00"/>
    <n v="362660"/>
    <s v="TAPABARRO DEL AZUL"/>
    <x v="5"/>
    <x v="7"/>
    <n v="73"/>
    <x v="0"/>
    <d v="1899-12-30T17:27:00"/>
    <d v="1899-12-30T19:06:00"/>
    <n v="99"/>
    <x v="3"/>
    <x v="0"/>
    <x v="1"/>
  </r>
  <r>
    <d v="2019-05-27T00:00:00"/>
    <n v="364239"/>
    <s v="BUJE DE HORQUILLA TRASERA"/>
    <x v="9"/>
    <x v="7"/>
    <n v="19"/>
    <x v="0"/>
    <d v="1899-12-30T12:28:00"/>
    <d v="1899-12-30T13:37:00"/>
    <n v="69"/>
    <x v="12"/>
    <x v="5"/>
    <x v="1"/>
  </r>
  <r>
    <d v="2018-07-15T00:00:00"/>
    <n v="348073"/>
    <s v="GUARDA DE GOMA RUEDA TRAS"/>
    <x v="0"/>
    <x v="4"/>
    <n v="84"/>
    <x v="0"/>
    <d v="1899-12-30T17:34:00"/>
    <d v="1899-12-30T17:51:00"/>
    <n v="17"/>
    <x v="7"/>
    <x v="7"/>
    <x v="0"/>
  </r>
  <r>
    <d v="2018-08-14T00:00:00"/>
    <n v="348507"/>
    <s v="RETEN DE RESORTE DE VAL SUP"/>
    <x v="1"/>
    <x v="11"/>
    <n v="98"/>
    <x v="0"/>
    <d v="1899-12-30T16:36:00"/>
    <d v="1899-12-30T18:18:00"/>
    <n v="102"/>
    <x v="9"/>
    <x v="11"/>
    <x v="0"/>
  </r>
  <r>
    <d v="2019-05-30T00:00:00"/>
    <n v="348303"/>
    <s v="CABLE DE ASIENTO"/>
    <x v="7"/>
    <x v="11"/>
    <n v="94"/>
    <x v="0"/>
    <d v="1899-12-30T15:11:00"/>
    <d v="1899-12-30T16:19:00"/>
    <n v="68"/>
    <x v="2"/>
    <x v="5"/>
    <x v="1"/>
  </r>
  <r>
    <d v="2018-04-14T00:00:00"/>
    <n v="348282"/>
    <s v="PUÑO IZQUIERDO"/>
    <x v="0"/>
    <x v="10"/>
    <n v="90"/>
    <x v="0"/>
    <d v="1899-12-30T12:46:00"/>
    <d v="1899-12-30T13:02:00"/>
    <n v="16"/>
    <x v="6"/>
    <x v="0"/>
    <x v="0"/>
  </r>
  <r>
    <d v="2018-09-08T00:00:00"/>
    <n v="353548"/>
    <s v="VALVULA DE ESCAPE"/>
    <x v="0"/>
    <x v="12"/>
    <n v="80"/>
    <x v="0"/>
    <d v="1899-12-30T13:14:00"/>
    <d v="1899-12-30T14:04:00"/>
    <n v="50"/>
    <x v="9"/>
    <x v="10"/>
    <x v="0"/>
  </r>
  <r>
    <d v="2018-06-09T00:00:00"/>
    <n v="348589"/>
    <s v="RETEN DE ACEITE 20*32*6"/>
    <x v="9"/>
    <x v="3"/>
    <n v="25"/>
    <x v="0"/>
    <d v="1899-12-30T11:12:00"/>
    <d v="1899-12-30T12:48:00"/>
    <n v="96"/>
    <x v="6"/>
    <x v="1"/>
    <x v="0"/>
  </r>
  <r>
    <d v="2018-01-25T00:00:00"/>
    <n v="348040"/>
    <s v="LLANTA DELANTERA 2.75/R18"/>
    <x v="8"/>
    <x v="9"/>
    <n v="37"/>
    <x v="1"/>
    <d v="1899-12-30T13:24:00"/>
    <d v="1899-12-30T14:55:00"/>
    <n v="91"/>
    <x v="6"/>
    <x v="2"/>
    <x v="0"/>
  </r>
  <r>
    <d v="2018-04-20T00:00:00"/>
    <n v="347928"/>
    <s v="BARRA DE DIRECCIONALES"/>
    <x v="4"/>
    <x v="4"/>
    <n v="58"/>
    <x v="0"/>
    <d v="1899-12-30T14:38:00"/>
    <d v="1899-12-30T16:11:00"/>
    <n v="93"/>
    <x v="0"/>
    <x v="0"/>
    <x v="0"/>
  </r>
  <r>
    <d v="2018-02-09T00:00:00"/>
    <n v="364411"/>
    <s v="BLOQUE REDUCTOR DE VIBRACION B"/>
    <x v="2"/>
    <x v="13"/>
    <n v="61"/>
    <x v="0"/>
    <d v="1899-12-30T08:47:00"/>
    <d v="1899-12-30T10:58:00"/>
    <n v="131"/>
    <x v="9"/>
    <x v="6"/>
    <x v="0"/>
  </r>
  <r>
    <d v="2018-09-16T00:00:00"/>
    <n v="347665"/>
    <s v="BRAZO TENSOR DE CADENA"/>
    <x v="6"/>
    <x v="12"/>
    <n v="56"/>
    <x v="0"/>
    <d v="1899-12-30T14:36:00"/>
    <d v="1899-12-30T15:31:00"/>
    <n v="55"/>
    <x v="9"/>
    <x v="10"/>
    <x v="0"/>
  </r>
  <r>
    <d v="2018-12-08T00:00:00"/>
    <n v="348567"/>
    <s v="RESORTE DE EMBRAGUE"/>
    <x v="8"/>
    <x v="8"/>
    <n v="80"/>
    <x v="0"/>
    <d v="1899-12-30T14:23:00"/>
    <d v="1899-12-30T16:53:00"/>
    <n v="150"/>
    <x v="8"/>
    <x v="9"/>
    <x v="0"/>
  </r>
  <r>
    <d v="2019-01-26T00:00:00"/>
    <n v="367710"/>
    <s v="RESORTE DE PEDAL DE FRENO"/>
    <x v="8"/>
    <x v="3"/>
    <n v="86"/>
    <x v="0"/>
    <d v="1899-12-30T15:34:00"/>
    <d v="1899-12-30T16:33:00"/>
    <n v="59"/>
    <x v="4"/>
    <x v="2"/>
    <x v="1"/>
  </r>
  <r>
    <d v="2018-04-17T00:00:00"/>
    <n v="348881"/>
    <s v="RETROVISOR IZQUIER/AMARI/."/>
    <x v="6"/>
    <x v="14"/>
    <n v="25"/>
    <x v="0"/>
    <d v="1899-12-30T09:05:00"/>
    <d v="1899-12-30T09:40:00"/>
    <n v="35"/>
    <x v="3"/>
    <x v="0"/>
    <x v="0"/>
  </r>
  <r>
    <d v="2018-03-17T00:00:00"/>
    <n v="348370"/>
    <s v="LLAVE DE GASOLINA"/>
    <x v="3"/>
    <x v="9"/>
    <n v="17"/>
    <x v="0"/>
    <d v="1899-12-30T09:30:00"/>
    <d v="1899-12-30T11:00:00"/>
    <n v="90"/>
    <x v="11"/>
    <x v="4"/>
    <x v="0"/>
  </r>
  <r>
    <d v="2018-10-02T00:00:00"/>
    <n v="348416"/>
    <s v="BASE PLATAFORMA POSAPIES"/>
    <x v="2"/>
    <x v="10"/>
    <n v="13"/>
    <x v="0"/>
    <d v="1899-12-30T15:05:00"/>
    <d v="1899-12-30T16:03:00"/>
    <n v="58"/>
    <x v="3"/>
    <x v="3"/>
    <x v="0"/>
  </r>
  <r>
    <d v="2019-02-24T00:00:00"/>
    <n v="348143"/>
    <s v="PASTILLAS DE FRENO DEL"/>
    <x v="6"/>
    <x v="9"/>
    <n v="93"/>
    <x v="0"/>
    <d v="1899-12-30T13:42:00"/>
    <d v="1899-12-30T14:10:00"/>
    <n v="28"/>
    <x v="8"/>
    <x v="6"/>
    <x v="1"/>
  </r>
  <r>
    <d v="2018-04-13T00:00:00"/>
    <n v="347860"/>
    <s v="REGULADOR RECTIFICADOR"/>
    <x v="3"/>
    <x v="2"/>
    <n v="22"/>
    <x v="0"/>
    <d v="1899-12-30T16:16:00"/>
    <d v="1899-12-30T17:54:00"/>
    <n v="98"/>
    <x v="1"/>
    <x v="0"/>
    <x v="0"/>
  </r>
  <r>
    <d v="2018-04-15T00:00:00"/>
    <n v="367776"/>
    <s v="GOMA POSAPIES"/>
    <x v="9"/>
    <x v="15"/>
    <n v="34"/>
    <x v="0"/>
    <d v="1899-12-30T12:27:00"/>
    <d v="1899-12-30T13:12:00"/>
    <n v="45"/>
    <x v="6"/>
    <x v="0"/>
    <x v="0"/>
  </r>
  <r>
    <d v="2019-05-29T00:00:00"/>
    <n v="362806"/>
    <s v="ASIENTO CONFORT NARANJA"/>
    <x v="5"/>
    <x v="9"/>
    <n v="25"/>
    <x v="0"/>
    <d v="1899-12-30T12:22:00"/>
    <d v="1899-12-30T14:01:00"/>
    <n v="99"/>
    <x v="5"/>
    <x v="5"/>
    <x v="1"/>
  </r>
  <r>
    <d v="2018-12-13T00:00:00"/>
    <n v="347809"/>
    <s v="RESORTE DE RETORNO DE ARRANQUE"/>
    <x v="4"/>
    <x v="2"/>
    <n v="49"/>
    <x v="0"/>
    <d v="1899-12-30T17:48:00"/>
    <d v="1899-12-30T18:37:00"/>
    <n v="49"/>
    <x v="9"/>
    <x v="9"/>
    <x v="0"/>
  </r>
  <r>
    <d v="2018-03-15T00:00:00"/>
    <n v="348083"/>
    <s v="PIN DE RUEDA TRASERA"/>
    <x v="6"/>
    <x v="1"/>
    <n v="71"/>
    <x v="0"/>
    <d v="1899-12-30T17:37:00"/>
    <d v="1899-12-30T19:49:00"/>
    <n v="132"/>
    <x v="7"/>
    <x v="4"/>
    <x v="0"/>
  </r>
  <r>
    <d v="2019-04-02T00:00:00"/>
    <n v="369610"/>
    <s v="BATERIA"/>
    <x v="5"/>
    <x v="6"/>
    <n v="70"/>
    <x v="1"/>
    <d v="1899-12-30T09:40:00"/>
    <d v="1899-12-30T10:27:00"/>
    <n v="47"/>
    <x v="10"/>
    <x v="0"/>
    <x v="1"/>
  </r>
  <r>
    <d v="2018-01-20T00:00:00"/>
    <n v="348856"/>
    <s v="CUBIERTA IZQ DE HORQUILLA"/>
    <x v="7"/>
    <x v="1"/>
    <n v="39"/>
    <x v="0"/>
    <d v="1899-12-30T12:21:00"/>
    <d v="1899-12-30T14:19:00"/>
    <n v="118"/>
    <x v="3"/>
    <x v="2"/>
    <x v="0"/>
  </r>
  <r>
    <d v="2019-03-20T00:00:00"/>
    <n v="348506"/>
    <s v="RESORTE INTERNO DE VALVULA"/>
    <x v="0"/>
    <x v="11"/>
    <n v="64"/>
    <x v="0"/>
    <d v="1899-12-30T16:48:00"/>
    <d v="1899-12-30T17:49:00"/>
    <n v="61"/>
    <x v="9"/>
    <x v="4"/>
    <x v="1"/>
  </r>
  <r>
    <d v="2019-03-06T00:00:00"/>
    <n v="347779"/>
    <s v="HORQUILLA DE CAMBIOS"/>
    <x v="8"/>
    <x v="1"/>
    <n v="33"/>
    <x v="0"/>
    <d v="1899-12-30T12:20:00"/>
    <d v="1899-12-30T14:26:00"/>
    <n v="126"/>
    <x v="5"/>
    <x v="4"/>
    <x v="1"/>
  </r>
  <r>
    <d v="2018-10-25T00:00:00"/>
    <n v="364248"/>
    <s v="RODAJE RADIAL DE BOLA,6203"/>
    <x v="5"/>
    <x v="4"/>
    <n v="98"/>
    <x v="0"/>
    <d v="1899-12-30T14:09:00"/>
    <d v="1899-12-30T14:26:00"/>
    <n v="17"/>
    <x v="9"/>
    <x v="3"/>
    <x v="0"/>
  </r>
  <r>
    <d v="2019-02-10T00:00:00"/>
    <n v="347864"/>
    <s v="BATERIA DIABOLO"/>
    <x v="6"/>
    <x v="9"/>
    <n v="44"/>
    <x v="1"/>
    <d v="1899-12-30T13:12:00"/>
    <d v="1899-12-30T13:42:00"/>
    <n v="30"/>
    <x v="10"/>
    <x v="6"/>
    <x v="1"/>
  </r>
  <r>
    <d v="2018-12-13T00:00:00"/>
    <n v="348058"/>
    <s v="RIN TRASERO"/>
    <x v="4"/>
    <x v="7"/>
    <n v="37"/>
    <x v="0"/>
    <d v="1899-12-30T16:21:00"/>
    <d v="1899-12-30T18:13:00"/>
    <n v="112"/>
    <x v="7"/>
    <x v="9"/>
    <x v="0"/>
  </r>
  <r>
    <d v="2018-03-14T00:00:00"/>
    <n v="347626"/>
    <s v="EMPAQUETADURA CABEZA CILINDRO"/>
    <x v="5"/>
    <x v="0"/>
    <n v="46"/>
    <x v="1"/>
    <d v="1899-12-30T15:20:00"/>
    <d v="1899-12-30T17:20:00"/>
    <n v="120"/>
    <x v="9"/>
    <x v="4"/>
    <x v="0"/>
  </r>
  <r>
    <d v="2018-05-12T00:00:00"/>
    <n v="348385"/>
    <s v="TAPABARRO INTERNO TRASERO"/>
    <x v="5"/>
    <x v="1"/>
    <n v="11"/>
    <x v="0"/>
    <d v="1899-12-30T15:18:00"/>
    <d v="1899-12-30T17:47:00"/>
    <n v="149"/>
    <x v="3"/>
    <x v="5"/>
    <x v="0"/>
  </r>
  <r>
    <d v="2018-07-23T00:00:00"/>
    <n v="348277"/>
    <s v="TIMON"/>
    <x v="5"/>
    <x v="2"/>
    <n v="80"/>
    <x v="0"/>
    <d v="1899-12-30T16:23:00"/>
    <d v="1899-12-30T18:41:00"/>
    <n v="138"/>
    <x v="3"/>
    <x v="7"/>
    <x v="0"/>
  </r>
  <r>
    <d v="2018-02-27T00:00:00"/>
    <n v="347961"/>
    <s v="FOCO VELOCIMETRO 12V/1.7W"/>
    <x v="8"/>
    <x v="3"/>
    <n v="61"/>
    <x v="1"/>
    <d v="1899-12-30T09:07:00"/>
    <d v="1899-12-30T09:28:00"/>
    <n v="21"/>
    <x v="1"/>
    <x v="6"/>
    <x v="0"/>
  </r>
  <r>
    <d v="2019-05-02T00:00:00"/>
    <n v="348459"/>
    <s v="CONJUNTO DE IGNICION"/>
    <x v="9"/>
    <x v="4"/>
    <n v="48"/>
    <x v="1"/>
    <d v="1899-12-30T11:13:00"/>
    <d v="1899-12-30T11:58:00"/>
    <n v="45"/>
    <x v="1"/>
    <x v="5"/>
    <x v="1"/>
  </r>
  <r>
    <d v="2019-04-29T00:00:00"/>
    <n v="348426"/>
    <s v="CUBIERTA TOPE POSAPIE DER"/>
    <x v="1"/>
    <x v="5"/>
    <n v="28"/>
    <x v="0"/>
    <d v="1899-12-30T15:24:00"/>
    <d v="1899-12-30T15:46:00"/>
    <n v="22"/>
    <x v="3"/>
    <x v="0"/>
    <x v="1"/>
  </r>
  <r>
    <d v="2019-02-02T00:00:00"/>
    <n v="348438"/>
    <s v="CAJA UTILITARIA"/>
    <x v="8"/>
    <x v="6"/>
    <n v="12"/>
    <x v="0"/>
    <d v="1899-12-30T17:38:00"/>
    <d v="1899-12-30T18:51:00"/>
    <n v="73"/>
    <x v="3"/>
    <x v="6"/>
    <x v="1"/>
  </r>
  <r>
    <d v="2018-09-08T00:00:00"/>
    <n v="364415"/>
    <s v="EMPAQUETADURA DE ESCAPE"/>
    <x v="8"/>
    <x v="7"/>
    <n v="85"/>
    <x v="0"/>
    <d v="1899-12-30T13:41:00"/>
    <d v="1899-12-30T15:33:00"/>
    <n v="112"/>
    <x v="4"/>
    <x v="10"/>
    <x v="0"/>
  </r>
  <r>
    <d v="2018-01-21T00:00:00"/>
    <n v="348869"/>
    <s v="CUBIERTA DE COLA PLATA"/>
    <x v="4"/>
    <x v="8"/>
    <n v="88"/>
    <x v="1"/>
    <d v="1899-12-30T11:36:00"/>
    <d v="1899-12-30T12:19:00"/>
    <n v="43"/>
    <x v="3"/>
    <x v="2"/>
    <x v="0"/>
  </r>
  <r>
    <d v="2019-02-20T00:00:00"/>
    <n v="348602"/>
    <s v="IMPULSOR ARRANQUE DE EMBRAGUE"/>
    <x v="3"/>
    <x v="8"/>
    <n v="88"/>
    <x v="0"/>
    <d v="1899-12-30T17:08:00"/>
    <d v="1899-12-30T18:05:00"/>
    <n v="57"/>
    <x v="1"/>
    <x v="6"/>
    <x v="1"/>
  </r>
  <r>
    <d v="2019-01-23T00:00:00"/>
    <n v="362715"/>
    <s v="CUBIERTA MANDO FRONTAL ROJA"/>
    <x v="0"/>
    <x v="1"/>
    <n v="93"/>
    <x v="0"/>
    <d v="1899-12-30T08:46:00"/>
    <d v="1899-12-30T10:53:00"/>
    <n v="127"/>
    <x v="3"/>
    <x v="2"/>
    <x v="1"/>
  </r>
  <r>
    <d v="2019-05-20T00:00:00"/>
    <n v="348403"/>
    <s v="CUBIERTA FRONTAL GUANTERA"/>
    <x v="5"/>
    <x v="8"/>
    <n v="69"/>
    <x v="0"/>
    <d v="1899-12-30T10:08:00"/>
    <d v="1899-12-30T11:44:00"/>
    <n v="96"/>
    <x v="3"/>
    <x v="5"/>
    <x v="1"/>
  </r>
  <r>
    <d v="2018-10-24T00:00:00"/>
    <n v="348803"/>
    <s v="PARRILLA/PLATA/."/>
    <x v="0"/>
    <x v="9"/>
    <n v="14"/>
    <x v="0"/>
    <d v="1899-12-30T11:48:00"/>
    <d v="1899-12-30T13:07:00"/>
    <n v="79"/>
    <x v="3"/>
    <x v="3"/>
    <x v="0"/>
  </r>
  <r>
    <d v="2018-07-12T00:00:00"/>
    <n v="348643"/>
    <s v="CUBIERTA IZQUIERDA DE CARTER"/>
    <x v="7"/>
    <x v="1"/>
    <n v="63"/>
    <x v="0"/>
    <d v="1899-12-30T10:22:00"/>
    <d v="1899-12-30T12:45:00"/>
    <n v="143"/>
    <x v="9"/>
    <x v="7"/>
    <x v="0"/>
  </r>
  <r>
    <d v="2018-03-27T00:00:00"/>
    <n v="348057"/>
    <s v="RAYO INTERNO RUEDA TRAS"/>
    <x v="2"/>
    <x v="3"/>
    <n v="30"/>
    <x v="0"/>
    <d v="1899-12-30T11:18:00"/>
    <d v="1899-12-30T12:33:00"/>
    <n v="75"/>
    <x v="7"/>
    <x v="4"/>
    <x v="0"/>
  </r>
  <r>
    <d v="2019-04-13T00:00:00"/>
    <n v="353560"/>
    <s v="CLAXON"/>
    <x v="4"/>
    <x v="6"/>
    <n v="95"/>
    <x v="1"/>
    <d v="1899-12-30T15:42:00"/>
    <d v="1899-12-30T18:06:00"/>
    <n v="144"/>
    <x v="1"/>
    <x v="0"/>
    <x v="1"/>
  </r>
  <r>
    <d v="2018-11-12T00:00:00"/>
    <n v="348253"/>
    <s v="PARADOR CENTRAL"/>
    <x v="3"/>
    <x v="10"/>
    <n v="47"/>
    <x v="0"/>
    <d v="1899-12-30T17:40:00"/>
    <d v="1899-12-30T18:17:00"/>
    <n v="37"/>
    <x v="4"/>
    <x v="8"/>
    <x v="0"/>
  </r>
  <r>
    <d v="2018-07-12T00:00:00"/>
    <n v="348519"/>
    <s v="CUBIERTA DE CABEZA DE CILINDRO"/>
    <x v="9"/>
    <x v="7"/>
    <n v="31"/>
    <x v="0"/>
    <d v="1899-12-30T17:27:00"/>
    <d v="1899-12-30T19:06:00"/>
    <n v="99"/>
    <x v="9"/>
    <x v="7"/>
    <x v="0"/>
  </r>
  <r>
    <d v="2019-01-29T00:00:00"/>
    <n v="362733"/>
    <s v="RETROVISOR IZQUIERDO AZUL"/>
    <x v="5"/>
    <x v="7"/>
    <n v="19"/>
    <x v="0"/>
    <d v="1899-12-30T12:28:00"/>
    <d v="1899-12-30T13:37:00"/>
    <n v="69"/>
    <x v="3"/>
    <x v="2"/>
    <x v="1"/>
  </r>
  <r>
    <d v="2018-04-28T00:00:00"/>
    <n v="348388"/>
    <s v="TAPABARRO TRASERO"/>
    <x v="3"/>
    <x v="4"/>
    <n v="96"/>
    <x v="0"/>
    <d v="1899-12-30T17:34:00"/>
    <d v="1899-12-30T17:51:00"/>
    <n v="17"/>
    <x v="3"/>
    <x v="0"/>
    <x v="0"/>
  </r>
  <r>
    <d v="2018-06-07T00:00:00"/>
    <n v="362664"/>
    <s v="PLACA CONECTORA TRASERA AZUL"/>
    <x v="5"/>
    <x v="11"/>
    <n v="92"/>
    <x v="0"/>
    <d v="1899-12-30T16:36:00"/>
    <d v="1899-12-30T18:18:00"/>
    <n v="102"/>
    <x v="3"/>
    <x v="1"/>
    <x v="0"/>
  </r>
  <r>
    <d v="2019-03-04T00:00:00"/>
    <n v="362793"/>
    <s v="CUBIERTA IZQ SUP AMARILLA"/>
    <x v="1"/>
    <x v="11"/>
    <n v="35"/>
    <x v="0"/>
    <d v="1899-12-30T15:11:00"/>
    <d v="1899-12-30T16:19:00"/>
    <n v="68"/>
    <x v="3"/>
    <x v="4"/>
    <x v="1"/>
  </r>
  <r>
    <d v="2019-01-17T00:00:00"/>
    <n v="348808"/>
    <s v="CUBIERTA TRASERA IZQ PLATA"/>
    <x v="9"/>
    <x v="10"/>
    <n v="54"/>
    <x v="0"/>
    <d v="1899-12-30T12:46:00"/>
    <d v="1899-12-30T13:02:00"/>
    <n v="16"/>
    <x v="3"/>
    <x v="2"/>
    <x v="1"/>
  </r>
  <r>
    <d v="2019-03-07T00:00:00"/>
    <n v="347914"/>
    <s v="PANTALLA DIFUSORA DE LUZ"/>
    <x v="6"/>
    <x v="12"/>
    <n v="74"/>
    <x v="0"/>
    <d v="1899-12-30T13:14:00"/>
    <d v="1899-12-30T14:04:00"/>
    <n v="50"/>
    <x v="0"/>
    <x v="4"/>
    <x v="1"/>
  </r>
  <r>
    <d v="2018-12-22T00:00:00"/>
    <n v="362724"/>
    <s v="CUBIERTA DE COLA DER AZUL"/>
    <x v="4"/>
    <x v="3"/>
    <n v="84"/>
    <x v="1"/>
    <d v="1899-12-30T11:12:00"/>
    <d v="1899-12-30T12:48:00"/>
    <n v="96"/>
    <x v="3"/>
    <x v="9"/>
    <x v="0"/>
  </r>
  <r>
    <d v="2018-08-16T00:00:00"/>
    <n v="348204"/>
    <s v="AMORTIGUADOR TRASERO"/>
    <x v="0"/>
    <x v="9"/>
    <n v="53"/>
    <x v="0"/>
    <d v="1899-12-30T13:24:00"/>
    <d v="1899-12-30T14:55:00"/>
    <n v="91"/>
    <x v="12"/>
    <x v="11"/>
    <x v="0"/>
  </r>
  <r>
    <d v="2019-01-28T00:00:00"/>
    <n v="347884"/>
    <s v="ARNES SUPLEMENTARIO"/>
    <x v="2"/>
    <x v="4"/>
    <n v="44"/>
    <x v="0"/>
    <d v="1899-12-30T14:38:00"/>
    <d v="1899-12-30T16:11:00"/>
    <n v="93"/>
    <x v="1"/>
    <x v="2"/>
    <x v="1"/>
  </r>
  <r>
    <d v="2018-11-28T00:00:00"/>
    <n v="347968"/>
    <s v="SENSOR DE COMBUSTIBLE"/>
    <x v="0"/>
    <x v="13"/>
    <n v="88"/>
    <x v="0"/>
    <d v="1899-12-30T08:47:00"/>
    <d v="1899-12-30T10:58:00"/>
    <n v="131"/>
    <x v="11"/>
    <x v="8"/>
    <x v="0"/>
  </r>
  <r>
    <d v="2018-03-12T00:00:00"/>
    <n v="348768"/>
    <s v="CUBIERTA DE PIERNA DER ROJO"/>
    <x v="1"/>
    <x v="12"/>
    <n v="99"/>
    <x v="0"/>
    <d v="1899-12-30T14:36:00"/>
    <d v="1899-12-30T15:31:00"/>
    <n v="55"/>
    <x v="3"/>
    <x v="4"/>
    <x v="0"/>
  </r>
  <r>
    <d v="2018-12-28T00:00:00"/>
    <n v="348441"/>
    <s v="EJE DE LA RUEDA DELANTERA"/>
    <x v="2"/>
    <x v="8"/>
    <n v="63"/>
    <x v="0"/>
    <d v="1899-12-30T14:23:00"/>
    <d v="1899-12-30T16:53:00"/>
    <n v="150"/>
    <x v="7"/>
    <x v="9"/>
    <x v="0"/>
  </r>
  <r>
    <d v="2018-11-26T00:00:00"/>
    <n v="347861"/>
    <s v="RECTIFICADOR/REGULADOR DE CORR"/>
    <x v="2"/>
    <x v="3"/>
    <n v="27"/>
    <x v="0"/>
    <d v="1899-12-30T15:34:00"/>
    <d v="1899-12-30T16:33:00"/>
    <n v="59"/>
    <x v="1"/>
    <x v="8"/>
    <x v="0"/>
  </r>
  <r>
    <d v="2019-03-31T00:00:00"/>
    <n v="348339"/>
    <s v="HORQUILLA DELANTERA"/>
    <x v="0"/>
    <x v="14"/>
    <n v="75"/>
    <x v="0"/>
    <d v="1899-12-30T09:05:00"/>
    <d v="1899-12-30T09:40:00"/>
    <n v="35"/>
    <x v="12"/>
    <x v="4"/>
    <x v="1"/>
  </r>
  <r>
    <d v="2018-06-01T00:00:00"/>
    <n v="348306"/>
    <s v="RESORTE DE CHICOTE DE FRENO"/>
    <x v="9"/>
    <x v="9"/>
    <n v="74"/>
    <x v="0"/>
    <d v="1899-12-30T09:30:00"/>
    <d v="1899-12-30T11:00:00"/>
    <n v="90"/>
    <x v="2"/>
    <x v="1"/>
    <x v="0"/>
  </r>
  <r>
    <d v="2018-01-07T00:00:00"/>
    <n v="362722"/>
    <s v="CUBIERTA DE COLA IZQ AZUL"/>
    <x v="5"/>
    <x v="10"/>
    <n v="99"/>
    <x v="0"/>
    <d v="1899-12-30T15:05:00"/>
    <d v="1899-12-30T16:03:00"/>
    <n v="58"/>
    <x v="3"/>
    <x v="2"/>
    <x v="0"/>
  </r>
  <r>
    <d v="2018-04-06T00:00:00"/>
    <n v="348589"/>
    <s v="RETEN DE ACEITE 20*32*6"/>
    <x v="6"/>
    <x v="9"/>
    <n v="30"/>
    <x v="0"/>
    <d v="1899-12-30T13:42:00"/>
    <d v="1899-12-30T14:10:00"/>
    <n v="28"/>
    <x v="6"/>
    <x v="0"/>
    <x v="0"/>
  </r>
  <r>
    <d v="2019-01-29T00:00:00"/>
    <n v="347960"/>
    <s v="FOCO VELOCIMETRO 12V 3W"/>
    <x v="9"/>
    <x v="2"/>
    <n v="73"/>
    <x v="0"/>
    <d v="1899-12-30T16:16:00"/>
    <d v="1899-12-30T17:54:00"/>
    <n v="98"/>
    <x v="1"/>
    <x v="2"/>
    <x v="1"/>
  </r>
  <r>
    <d v="2018-05-22T00:00:00"/>
    <n v="347945"/>
    <s v="MICA DIRECCIONAL IZQUIERDA"/>
    <x v="1"/>
    <x v="15"/>
    <n v="19"/>
    <x v="0"/>
    <d v="1899-12-30T12:27:00"/>
    <d v="1899-12-30T13:12:00"/>
    <n v="45"/>
    <x v="0"/>
    <x v="5"/>
    <x v="0"/>
  </r>
  <r>
    <d v="2018-11-02T00:00:00"/>
    <n v="348289"/>
    <s v="PALANCA IZQUIERDA DE EMBRAGUE"/>
    <x v="0"/>
    <x v="9"/>
    <n v="52"/>
    <x v="0"/>
    <d v="1899-12-30T12:22:00"/>
    <d v="1899-12-30T14:01:00"/>
    <n v="99"/>
    <x v="2"/>
    <x v="8"/>
    <x v="0"/>
  </r>
  <r>
    <d v="2018-02-02T00:00:00"/>
    <n v="347582"/>
    <s v="TAPON A"/>
    <x v="7"/>
    <x v="2"/>
    <n v="66"/>
    <x v="0"/>
    <d v="1899-12-30T17:48:00"/>
    <d v="1899-12-30T18:37:00"/>
    <n v="49"/>
    <x v="9"/>
    <x v="6"/>
    <x v="0"/>
  </r>
  <r>
    <d v="2019-01-18T00:00:00"/>
    <n v="348497"/>
    <s v="PIN DE MARTILLO DE ESCAPE"/>
    <x v="8"/>
    <x v="1"/>
    <n v="22"/>
    <x v="1"/>
    <d v="1899-12-30T17:37:00"/>
    <d v="1899-12-30T19:49:00"/>
    <n v="132"/>
    <x v="9"/>
    <x v="2"/>
    <x v="1"/>
  </r>
  <r>
    <d v="2018-06-27T00:00:00"/>
    <n v="348642"/>
    <s v="EMPAQUETADURA CUB IZQ CARTER"/>
    <x v="2"/>
    <x v="6"/>
    <n v="65"/>
    <x v="0"/>
    <d v="1899-12-30T09:40:00"/>
    <d v="1899-12-30T10:27:00"/>
    <n v="47"/>
    <x v="9"/>
    <x v="1"/>
    <x v="0"/>
  </r>
  <r>
    <d v="2018-02-23T00:00:00"/>
    <n v="347978"/>
    <s v="CONJ. ENCENDIDO E INTER IZQ"/>
    <x v="4"/>
    <x v="1"/>
    <n v="73"/>
    <x v="1"/>
    <d v="1899-12-30T12:21:00"/>
    <d v="1899-12-30T14:19:00"/>
    <n v="118"/>
    <x v="2"/>
    <x v="6"/>
    <x v="0"/>
  </r>
  <r>
    <d v="2019-02-24T00:00:00"/>
    <n v="348118"/>
    <s v="PEDAL DE FRENO"/>
    <x v="3"/>
    <x v="11"/>
    <n v="68"/>
    <x v="0"/>
    <d v="1899-12-30T16:48:00"/>
    <d v="1899-12-30T17:49:00"/>
    <n v="61"/>
    <x v="4"/>
    <x v="6"/>
    <x v="1"/>
  </r>
  <r>
    <d v="2018-06-07T00:00:00"/>
    <n v="347605"/>
    <s v="EMPAQUETADURA DE CILINDRO"/>
    <x v="3"/>
    <x v="1"/>
    <n v="23"/>
    <x v="0"/>
    <d v="1899-12-30T12:20:00"/>
    <d v="1899-12-30T14:26:00"/>
    <n v="126"/>
    <x v="9"/>
    <x v="1"/>
    <x v="0"/>
  </r>
  <r>
    <d v="2018-06-02T00:00:00"/>
    <n v="366796"/>
    <s v="RECTIFICADOR CONJUNTO"/>
    <x v="6"/>
    <x v="4"/>
    <n v="34"/>
    <x v="0"/>
    <d v="1899-12-30T14:09:00"/>
    <d v="1899-12-30T14:26:00"/>
    <n v="17"/>
    <x v="1"/>
    <x v="1"/>
    <x v="0"/>
  </r>
  <r>
    <d v="2019-04-16T00:00:00"/>
    <n v="348887"/>
    <s v="CUBIERTA LATERAL DER GRIS"/>
    <x v="0"/>
    <x v="9"/>
    <n v="78"/>
    <x v="0"/>
    <d v="1899-12-30T13:12:00"/>
    <d v="1899-12-30T13:42:00"/>
    <n v="30"/>
    <x v="3"/>
    <x v="0"/>
    <x v="1"/>
  </r>
  <r>
    <d v="2019-01-13T00:00:00"/>
    <n v="362661"/>
    <s v="TAPABARRO DEL ROJA"/>
    <x v="8"/>
    <x v="7"/>
    <n v="21"/>
    <x v="0"/>
    <d v="1899-12-30T16:21:00"/>
    <d v="1899-12-30T18:13:00"/>
    <n v="112"/>
    <x v="3"/>
    <x v="2"/>
    <x v="1"/>
  </r>
  <r>
    <d v="2018-09-05T00:00:00"/>
    <n v="348257"/>
    <s v="RESORTE PARADOR CENTRAL"/>
    <x v="9"/>
    <x v="0"/>
    <n v="75"/>
    <x v="0"/>
    <d v="1899-12-30T15:20:00"/>
    <d v="1899-12-30T17:20:00"/>
    <n v="120"/>
    <x v="4"/>
    <x v="10"/>
    <x v="0"/>
  </r>
  <r>
    <d v="2019-03-24T00:00:00"/>
    <n v="347585"/>
    <s v="EMPAQUETADURA CUBIERTA IZQ"/>
    <x v="9"/>
    <x v="1"/>
    <n v="43"/>
    <x v="1"/>
    <d v="1899-12-30T15:18:00"/>
    <d v="1899-12-30T17:47:00"/>
    <n v="149"/>
    <x v="9"/>
    <x v="4"/>
    <x v="1"/>
  </r>
  <r>
    <d v="2018-09-27T00:00:00"/>
    <n v="348301"/>
    <s v="CABLE DE ESTRANGULADOR"/>
    <x v="2"/>
    <x v="2"/>
    <n v="63"/>
    <x v="1"/>
    <d v="1899-12-30T16:23:00"/>
    <d v="1899-12-30T18:41:00"/>
    <n v="138"/>
    <x v="2"/>
    <x v="10"/>
    <x v="0"/>
  </r>
  <r>
    <d v="2018-09-15T00:00:00"/>
    <n v="366798"/>
    <s v="ARNES PRINCIPAL"/>
    <x v="7"/>
    <x v="3"/>
    <n v="20"/>
    <x v="0"/>
    <d v="1899-12-30T09:07:00"/>
    <d v="1899-12-30T09:28:00"/>
    <n v="21"/>
    <x v="1"/>
    <x v="10"/>
    <x v="0"/>
  </r>
  <r>
    <d v="2018-05-27T00:00:00"/>
    <n v="347770"/>
    <s v="ENGRANE DE TRACCION (PIÑON)"/>
    <x v="1"/>
    <x v="4"/>
    <n v="68"/>
    <x v="0"/>
    <d v="1899-12-30T11:13:00"/>
    <d v="1899-12-30T11:58:00"/>
    <n v="45"/>
    <x v="9"/>
    <x v="5"/>
    <x v="0"/>
  </r>
  <r>
    <d v="2018-11-01T00:00:00"/>
    <n v="347872"/>
    <s v="BUJIA"/>
    <x v="3"/>
    <x v="5"/>
    <n v="95"/>
    <x v="1"/>
    <d v="1899-12-30T15:24:00"/>
    <d v="1899-12-30T15:46:00"/>
    <n v="22"/>
    <x v="13"/>
    <x v="8"/>
    <x v="0"/>
  </r>
  <r>
    <d v="2018-06-25T00:00:00"/>
    <n v="348303"/>
    <s v="CABLE DE ASIENTO"/>
    <x v="4"/>
    <x v="6"/>
    <n v="79"/>
    <x v="1"/>
    <d v="1899-12-30T17:38:00"/>
    <d v="1899-12-30T18:51:00"/>
    <n v="73"/>
    <x v="2"/>
    <x v="1"/>
    <x v="0"/>
  </r>
  <r>
    <d v="2019-05-23T00:00:00"/>
    <n v="348622"/>
    <s v="CUBIERTA PROTECTORA INFERIOR"/>
    <x v="8"/>
    <x v="7"/>
    <n v="15"/>
    <x v="0"/>
    <d v="1899-12-30T13:41:00"/>
    <d v="1899-12-30T15:33:00"/>
    <n v="112"/>
    <x v="5"/>
    <x v="5"/>
    <x v="1"/>
  </r>
  <r>
    <d v="2018-10-29T00:00:00"/>
    <n v="347709"/>
    <s v="DISCO DE PRESION DE EMBRAGUE"/>
    <x v="9"/>
    <x v="8"/>
    <n v="11"/>
    <x v="0"/>
    <d v="1899-12-30T11:36:00"/>
    <d v="1899-12-30T12:19:00"/>
    <n v="43"/>
    <x v="8"/>
    <x v="3"/>
    <x v="0"/>
  </r>
  <r>
    <d v="2018-01-08T00:00:00"/>
    <n v="367862"/>
    <s v="RETROVISOR DERECHO AMARILLO"/>
    <x v="8"/>
    <x v="8"/>
    <n v="31"/>
    <x v="1"/>
    <d v="1899-12-30T17:08:00"/>
    <d v="1899-12-30T18:05:00"/>
    <n v="57"/>
    <x v="3"/>
    <x v="2"/>
    <x v="0"/>
  </r>
  <r>
    <d v="2018-08-09T00:00:00"/>
    <n v="347881"/>
    <s v="ARNES DE CABLES"/>
    <x v="0"/>
    <x v="1"/>
    <n v="68"/>
    <x v="1"/>
    <d v="1899-12-30T08:46:00"/>
    <d v="1899-12-30T10:53:00"/>
    <n v="127"/>
    <x v="1"/>
    <x v="11"/>
    <x v="0"/>
  </r>
  <r>
    <d v="2018-07-29T00:00:00"/>
    <n v="347943"/>
    <s v="DIRECCIONAL IZQUIERDA TRASERA"/>
    <x v="6"/>
    <x v="8"/>
    <n v="95"/>
    <x v="0"/>
    <d v="1899-12-30T10:08:00"/>
    <d v="1899-12-30T11:44:00"/>
    <n v="96"/>
    <x v="0"/>
    <x v="7"/>
    <x v="0"/>
  </r>
  <r>
    <d v="2019-02-01T00:00:00"/>
    <n v="353553"/>
    <s v="PIN DE MARTILLO"/>
    <x v="3"/>
    <x v="9"/>
    <n v="35"/>
    <x v="0"/>
    <d v="1899-12-30T11:48:00"/>
    <d v="1899-12-30T13:07:00"/>
    <n v="79"/>
    <x v="9"/>
    <x v="6"/>
    <x v="1"/>
  </r>
  <r>
    <d v="2018-04-15T00:00:00"/>
    <n v="347920"/>
    <s v="FOCO DE FARO 12V/21W/5W"/>
    <x v="0"/>
    <x v="1"/>
    <n v="81"/>
    <x v="1"/>
    <d v="1899-12-30T10:22:00"/>
    <d v="1899-12-30T12:45:00"/>
    <n v="143"/>
    <x v="0"/>
    <x v="0"/>
    <x v="0"/>
  </r>
  <r>
    <d v="2019-05-04T00:00:00"/>
    <n v="362795"/>
    <s v="CUBIERTA FRONT SUP NARANJA"/>
    <x v="4"/>
    <x v="3"/>
    <n v="58"/>
    <x v="1"/>
    <d v="1899-12-30T11:18:00"/>
    <d v="1899-12-30T12:33:00"/>
    <n v="75"/>
    <x v="3"/>
    <x v="5"/>
    <x v="1"/>
  </r>
  <r>
    <d v="2018-10-17T00:00:00"/>
    <n v="348584"/>
    <s v="CUBIERTA IZQUIERDA DE CARTER"/>
    <x v="1"/>
    <x v="6"/>
    <n v="35"/>
    <x v="0"/>
    <d v="1899-12-30T15:42:00"/>
    <d v="1899-12-30T18:06:00"/>
    <n v="144"/>
    <x v="9"/>
    <x v="3"/>
    <x v="0"/>
  </r>
  <r>
    <d v="2018-08-31T00:00:00"/>
    <n v="362790"/>
    <s v="CUBIERTA TRASERA NARANJA"/>
    <x v="2"/>
    <x v="10"/>
    <n v="53"/>
    <x v="1"/>
    <d v="1899-12-30T17:40:00"/>
    <d v="1899-12-30T18:17:00"/>
    <n v="37"/>
    <x v="3"/>
    <x v="11"/>
    <x v="0"/>
  </r>
  <r>
    <d v="2018-08-10T00:00:00"/>
    <n v="348614"/>
    <s v="DISCO DE TRACCION"/>
    <x v="5"/>
    <x v="7"/>
    <n v="29"/>
    <x v="0"/>
    <d v="1899-12-30T17:27:00"/>
    <d v="1899-12-30T19:06:00"/>
    <n v="99"/>
    <x v="1"/>
    <x v="11"/>
    <x v="0"/>
  </r>
  <r>
    <d v="2018-09-04T00:00:00"/>
    <n v="347908"/>
    <s v="VISOR DE FARO"/>
    <x v="7"/>
    <x v="7"/>
    <n v="88"/>
    <x v="1"/>
    <d v="1899-12-30T12:28:00"/>
    <d v="1899-12-30T13:37:00"/>
    <n v="69"/>
    <x v="0"/>
    <x v="10"/>
    <x v="0"/>
  </r>
  <r>
    <d v="2019-05-08T00:00:00"/>
    <n v="348133"/>
    <s v="INTERRUPTOR DE FRENO DERECHO"/>
    <x v="8"/>
    <x v="4"/>
    <n v="39"/>
    <x v="0"/>
    <d v="1899-12-30T17:34:00"/>
    <d v="1899-12-30T17:51:00"/>
    <n v="17"/>
    <x v="8"/>
    <x v="5"/>
    <x v="1"/>
  </r>
  <r>
    <d v="2019-05-26T00:00:00"/>
    <n v="347756"/>
    <s v="ENGRANAJE SECUNDARIO DE TRANSM"/>
    <x v="9"/>
    <x v="11"/>
    <n v="92"/>
    <x v="1"/>
    <d v="1899-12-30T16:36:00"/>
    <d v="1899-12-30T18:18:00"/>
    <n v="102"/>
    <x v="9"/>
    <x v="5"/>
    <x v="1"/>
  </r>
  <r>
    <d v="2019-02-21T00:00:00"/>
    <n v="348202"/>
    <s v="BRAZO HORQUILLA DERECHA"/>
    <x v="1"/>
    <x v="11"/>
    <n v="88"/>
    <x v="0"/>
    <d v="1899-12-30T15:11:00"/>
    <d v="1899-12-30T16:19:00"/>
    <n v="68"/>
    <x v="12"/>
    <x v="6"/>
    <x v="1"/>
  </r>
  <r>
    <d v="2018-05-26T00:00:00"/>
    <n v="347931"/>
    <s v="DIRECCIONAL IZQUIERDA DELANTER"/>
    <x v="9"/>
    <x v="10"/>
    <n v="64"/>
    <x v="0"/>
    <d v="1899-12-30T12:46:00"/>
    <d v="1899-12-30T13:02:00"/>
    <n v="16"/>
    <x v="0"/>
    <x v="5"/>
    <x v="0"/>
  </r>
  <r>
    <d v="2018-12-05T00:00:00"/>
    <n v="366810"/>
    <s v="DIRECCIONAL DEL DER"/>
    <x v="4"/>
    <x v="12"/>
    <n v="17"/>
    <x v="1"/>
    <d v="1899-12-30T13:14:00"/>
    <d v="1899-12-30T14:04:00"/>
    <n v="50"/>
    <x v="0"/>
    <x v="9"/>
    <x v="0"/>
  </r>
  <r>
    <d v="2018-06-21T00:00:00"/>
    <n v="347759"/>
    <s v="ENGRANAJE SECUNDARIO DE SEGUND"/>
    <x v="0"/>
    <x v="3"/>
    <n v="72"/>
    <x v="0"/>
    <d v="1899-12-30T11:12:00"/>
    <d v="1899-12-30T12:48:00"/>
    <n v="96"/>
    <x v="9"/>
    <x v="1"/>
    <x v="0"/>
  </r>
  <r>
    <d v="2018-08-30T00:00:00"/>
    <n v="348578"/>
    <s v="BASE/TOPE PARADOR PRINCIPAL"/>
    <x v="8"/>
    <x v="9"/>
    <n v="55"/>
    <x v="0"/>
    <d v="1899-12-30T13:24:00"/>
    <d v="1899-12-30T14:55:00"/>
    <n v="91"/>
    <x v="5"/>
    <x v="11"/>
    <x v="0"/>
  </r>
  <r>
    <d v="2019-03-02T00:00:00"/>
    <n v="348561"/>
    <s v="RESORTE DE PANTALLA DEL FILTRO"/>
    <x v="0"/>
    <x v="4"/>
    <n v="73"/>
    <x v="0"/>
    <d v="1899-12-30T14:38:00"/>
    <d v="1899-12-30T16:11:00"/>
    <n v="93"/>
    <x v="9"/>
    <x v="4"/>
    <x v="1"/>
  </r>
  <r>
    <d v="2018-12-21T00:00:00"/>
    <n v="353562"/>
    <s v="SENSOR DE COMBUSTIBLE"/>
    <x v="1"/>
    <x v="13"/>
    <n v="34"/>
    <x v="0"/>
    <d v="1899-12-30T08:47:00"/>
    <d v="1899-12-30T10:58:00"/>
    <n v="131"/>
    <x v="11"/>
    <x v="9"/>
    <x v="0"/>
  </r>
  <r>
    <d v="2019-01-31T00:00:00"/>
    <n v="347831"/>
    <s v="ELEMENTO DEL FILTRO DE AIRE"/>
    <x v="2"/>
    <x v="12"/>
    <n v="38"/>
    <x v="0"/>
    <d v="1899-12-30T14:36:00"/>
    <d v="1899-12-30T15:31:00"/>
    <n v="55"/>
    <x v="11"/>
    <x v="2"/>
    <x v="1"/>
  </r>
  <r>
    <d v="2018-10-21T00:00:00"/>
    <n v="348062"/>
    <s v="RIN RUEDA TRASERA/ROJO/ALUMI"/>
    <x v="7"/>
    <x v="8"/>
    <n v="41"/>
    <x v="0"/>
    <d v="1899-12-30T14:23:00"/>
    <d v="1899-12-30T16:53:00"/>
    <n v="150"/>
    <x v="7"/>
    <x v="3"/>
    <x v="0"/>
  </r>
  <r>
    <d v="2018-10-09T00:00:00"/>
    <n v="347993"/>
    <s v="BOTON INTERRUPTOR DE FARO/LUCE"/>
    <x v="9"/>
    <x v="3"/>
    <n v="20"/>
    <x v="0"/>
    <d v="1899-12-30T15:34:00"/>
    <d v="1899-12-30T16:33:00"/>
    <n v="59"/>
    <x v="2"/>
    <x v="3"/>
    <x v="0"/>
  </r>
  <r>
    <d v="2018-03-29T00:00:00"/>
    <n v="348444"/>
    <s v="EJE DE LA RUEDA TRASERA"/>
    <x v="3"/>
    <x v="14"/>
    <n v="33"/>
    <x v="0"/>
    <d v="1899-12-30T09:05:00"/>
    <d v="1899-12-30T09:40:00"/>
    <n v="35"/>
    <x v="7"/>
    <x v="4"/>
    <x v="0"/>
  </r>
  <r>
    <d v="2018-11-27T00:00:00"/>
    <n v="347649"/>
    <s v="RODAJE DE BIELA"/>
    <x v="3"/>
    <x v="9"/>
    <n v="65"/>
    <x v="1"/>
    <d v="1899-12-30T09:30:00"/>
    <d v="1899-12-30T11:00:00"/>
    <n v="90"/>
    <x v="9"/>
    <x v="8"/>
    <x v="0"/>
  </r>
  <r>
    <d v="2018-06-03T00:00:00"/>
    <n v="348011"/>
    <s v="MOTOR DE ARRANQUE COMPLETO"/>
    <x v="2"/>
    <x v="10"/>
    <n v="13"/>
    <x v="0"/>
    <d v="1899-12-30T15:05:00"/>
    <d v="1899-12-30T16:03:00"/>
    <n v="58"/>
    <x v="1"/>
    <x v="1"/>
    <x v="0"/>
  </r>
  <r>
    <d v="2018-01-06T00:00:00"/>
    <n v="364186"/>
    <s v="PLACA DE COLOCACION DE ESCAPES"/>
    <x v="7"/>
    <x v="9"/>
    <n v="40"/>
    <x v="1"/>
    <d v="1899-12-30T13:42:00"/>
    <d v="1899-12-30T14:10:00"/>
    <n v="28"/>
    <x v="4"/>
    <x v="2"/>
    <x v="0"/>
  </r>
  <r>
    <d v="2019-05-17T00:00:00"/>
    <n v="348473"/>
    <s v="RODAJE RADIAL BOLA,NK152312"/>
    <x v="3"/>
    <x v="2"/>
    <n v="55"/>
    <x v="0"/>
    <d v="1899-12-30T16:16:00"/>
    <d v="1899-12-30T17:54:00"/>
    <n v="98"/>
    <x v="5"/>
    <x v="5"/>
    <x v="1"/>
  </r>
  <r>
    <d v="2018-03-09T00:00:00"/>
    <n v="364415"/>
    <s v="EMPAQUETADURA DE ESCAPE"/>
    <x v="8"/>
    <x v="15"/>
    <n v="57"/>
    <x v="0"/>
    <d v="1899-12-30T12:27:00"/>
    <d v="1899-12-30T13:12:00"/>
    <n v="45"/>
    <x v="4"/>
    <x v="4"/>
    <x v="0"/>
  </r>
  <r>
    <d v="2019-04-15T00:00:00"/>
    <n v="348237"/>
    <s v="RESORTE PARADOR LATERAL"/>
    <x v="1"/>
    <x v="9"/>
    <n v="65"/>
    <x v="1"/>
    <d v="1899-12-30T12:22:00"/>
    <d v="1899-12-30T14:01:00"/>
    <n v="99"/>
    <x v="4"/>
    <x v="0"/>
    <x v="1"/>
  </r>
  <r>
    <d v="2018-08-09T00:00:00"/>
    <n v="348166"/>
    <s v="BASE DE MOTOR"/>
    <x v="3"/>
    <x v="2"/>
    <n v="16"/>
    <x v="1"/>
    <d v="1899-12-30T17:48:00"/>
    <d v="1899-12-30T18:37:00"/>
    <n v="49"/>
    <x v="5"/>
    <x v="11"/>
    <x v="0"/>
  </r>
  <r>
    <d v="2019-03-31T00:00:00"/>
    <n v="347949"/>
    <s v="CONJUNTO VELOCIMETRO"/>
    <x v="3"/>
    <x v="1"/>
    <n v="77"/>
    <x v="0"/>
    <d v="1899-12-30T17:37:00"/>
    <d v="1899-12-30T19:49:00"/>
    <n v="132"/>
    <x v="1"/>
    <x v="4"/>
    <x v="1"/>
  </r>
  <r>
    <d v="2019-02-10T00:00:00"/>
    <n v="362577"/>
    <s v="CONJUNTO DE FARO."/>
    <x v="1"/>
    <x v="6"/>
    <n v="97"/>
    <x v="0"/>
    <d v="1899-12-30T09:40:00"/>
    <d v="1899-12-30T10:27:00"/>
    <n v="47"/>
    <x v="0"/>
    <x v="6"/>
    <x v="1"/>
  </r>
  <r>
    <d v="2018-11-08T00:00:00"/>
    <n v="348843"/>
    <s v="RIN DELANTERO/NEGRO/."/>
    <x v="2"/>
    <x v="1"/>
    <n v="57"/>
    <x v="0"/>
    <d v="1899-12-30T12:21:00"/>
    <d v="1899-12-30T14:19:00"/>
    <n v="118"/>
    <x v="7"/>
    <x v="8"/>
    <x v="0"/>
  </r>
  <r>
    <d v="2018-09-26T00:00:00"/>
    <n v="348071"/>
    <s v="LLANTA TRASERA 2.75/R17"/>
    <x v="5"/>
    <x v="11"/>
    <n v="67"/>
    <x v="0"/>
    <d v="1899-12-30T16:48:00"/>
    <d v="1899-12-30T17:49:00"/>
    <n v="61"/>
    <x v="6"/>
    <x v="10"/>
    <x v="0"/>
  </r>
  <r>
    <d v="2018-03-13T00:00:00"/>
    <n v="348767"/>
    <s v="CUBIERTA DE PIERNA IZQ GRIS"/>
    <x v="5"/>
    <x v="1"/>
    <n v="42"/>
    <x v="0"/>
    <d v="1899-12-30T12:20:00"/>
    <d v="1899-12-30T14:26:00"/>
    <n v="126"/>
    <x v="3"/>
    <x v="4"/>
    <x v="0"/>
  </r>
  <r>
    <d v="2018-08-30T00:00:00"/>
    <n v="348443"/>
    <s v="EJE RUEDA DELANTERA 12M*245"/>
    <x v="0"/>
    <x v="4"/>
    <n v="58"/>
    <x v="1"/>
    <d v="1899-12-30T14:09:00"/>
    <d v="1899-12-30T14:26:00"/>
    <n v="17"/>
    <x v="7"/>
    <x v="11"/>
    <x v="0"/>
  </r>
  <r>
    <d v="2018-08-07T00:00:00"/>
    <n v="348196"/>
    <s v="AMORTIGUADOR DELANTERO DERECHO"/>
    <x v="4"/>
    <x v="9"/>
    <n v="99"/>
    <x v="0"/>
    <d v="1899-12-30T13:12:00"/>
    <d v="1899-12-30T13:42:00"/>
    <n v="30"/>
    <x v="12"/>
    <x v="11"/>
    <x v="0"/>
  </r>
  <r>
    <d v="2018-12-23T00:00:00"/>
    <n v="347857"/>
    <s v="CADENA DE TRACCION"/>
    <x v="4"/>
    <x v="7"/>
    <n v="29"/>
    <x v="0"/>
    <d v="1899-12-30T16:21:00"/>
    <d v="1899-12-30T18:13:00"/>
    <n v="112"/>
    <x v="7"/>
    <x v="9"/>
    <x v="0"/>
  </r>
  <r>
    <d v="2019-03-07T00:00:00"/>
    <n v="348830"/>
    <s v="CUBIERTA FRONTAL SUP AZUL"/>
    <x v="5"/>
    <x v="0"/>
    <n v="91"/>
    <x v="0"/>
    <d v="1899-12-30T15:20:00"/>
    <d v="1899-12-30T17:20:00"/>
    <n v="120"/>
    <x v="3"/>
    <x v="4"/>
    <x v="1"/>
  </r>
  <r>
    <d v="2019-04-26T00:00:00"/>
    <n v="348177"/>
    <s v="AMORTIGUADOR DELANTERO IZQUIER"/>
    <x v="2"/>
    <x v="1"/>
    <n v="86"/>
    <x v="0"/>
    <d v="1899-12-30T15:18:00"/>
    <d v="1899-12-30T17:47:00"/>
    <n v="149"/>
    <x v="12"/>
    <x v="0"/>
    <x v="1"/>
  </r>
  <r>
    <d v="2018-10-07T00:00:00"/>
    <n v="348557"/>
    <s v="COMPONENTE DE CARTER IZQUIERDO"/>
    <x v="9"/>
    <x v="2"/>
    <n v="99"/>
    <x v="0"/>
    <d v="1899-12-30T16:23:00"/>
    <d v="1899-12-30T18:41:00"/>
    <n v="138"/>
    <x v="5"/>
    <x v="3"/>
    <x v="0"/>
  </r>
  <r>
    <d v="2018-05-09T00:00:00"/>
    <n v="347889"/>
    <s v="CLAXON"/>
    <x v="3"/>
    <x v="3"/>
    <n v="84"/>
    <x v="1"/>
    <d v="1899-12-30T09:07:00"/>
    <d v="1899-12-30T09:28:00"/>
    <n v="21"/>
    <x v="1"/>
    <x v="5"/>
    <x v="0"/>
  </r>
  <r>
    <d v="2018-03-07T00:00:00"/>
    <n v="347877"/>
    <s v="ARNES DE CABLES"/>
    <x v="1"/>
    <x v="4"/>
    <n v="87"/>
    <x v="0"/>
    <d v="1899-12-30T11:13:00"/>
    <d v="1899-12-30T11:58:00"/>
    <n v="45"/>
    <x v="1"/>
    <x v="4"/>
    <x v="0"/>
  </r>
  <r>
    <d v="2018-08-15T00:00:00"/>
    <n v="348094"/>
    <s v="CONJUNTO DE FRENO TRASERO COMP"/>
    <x v="2"/>
    <x v="5"/>
    <n v="44"/>
    <x v="0"/>
    <d v="1899-12-30T15:24:00"/>
    <d v="1899-12-30T15:46:00"/>
    <n v="22"/>
    <x v="8"/>
    <x v="11"/>
    <x v="0"/>
  </r>
  <r>
    <d v="2019-01-25T00:00:00"/>
    <n v="347863"/>
    <s v="RECTIFICADOR/REGULADOR DE CORR"/>
    <x v="9"/>
    <x v="6"/>
    <n v="53"/>
    <x v="0"/>
    <d v="1899-12-30T17:38:00"/>
    <d v="1899-12-30T18:51:00"/>
    <n v="73"/>
    <x v="1"/>
    <x v="2"/>
    <x v="1"/>
  </r>
  <r>
    <d v="2018-11-05T00:00:00"/>
    <n v="348429"/>
    <s v="CAJA UTILITARIA"/>
    <x v="1"/>
    <x v="7"/>
    <n v="65"/>
    <x v="0"/>
    <d v="1899-12-30T13:41:00"/>
    <d v="1899-12-30T15:33:00"/>
    <n v="112"/>
    <x v="3"/>
    <x v="8"/>
    <x v="0"/>
  </r>
  <r>
    <d v="2018-08-19T00:00:00"/>
    <n v="348462"/>
    <s v="SEGURO CIRCLIP"/>
    <x v="1"/>
    <x v="8"/>
    <n v="67"/>
    <x v="0"/>
    <d v="1899-12-30T11:36:00"/>
    <d v="1899-12-30T12:19:00"/>
    <n v="43"/>
    <x v="7"/>
    <x v="11"/>
    <x v="0"/>
  </r>
  <r>
    <d v="2019-01-21T00:00:00"/>
    <n v="348572"/>
    <s v="CUBIERTA DERECHA DE CARTER"/>
    <x v="2"/>
    <x v="8"/>
    <n v="40"/>
    <x v="0"/>
    <d v="1899-12-30T17:08:00"/>
    <d v="1899-12-30T18:05:00"/>
    <n v="57"/>
    <x v="9"/>
    <x v="2"/>
    <x v="1"/>
  </r>
  <r>
    <d v="2018-05-08T00:00:00"/>
    <n v="348627"/>
    <s v="CUBIERTA PROTECTORA SUPERIOR"/>
    <x v="1"/>
    <x v="1"/>
    <n v="72"/>
    <x v="0"/>
    <d v="1899-12-30T08:46:00"/>
    <d v="1899-12-30T10:53:00"/>
    <n v="127"/>
    <x v="5"/>
    <x v="5"/>
    <x v="0"/>
  </r>
  <r>
    <d v="2018-09-30T00:00:00"/>
    <n v="348377"/>
    <s v="TAPABARRO DEL. PIEZA TRASERA"/>
    <x v="8"/>
    <x v="8"/>
    <n v="54"/>
    <x v="1"/>
    <d v="1899-12-30T10:08:00"/>
    <d v="1899-12-30T11:44:00"/>
    <n v="96"/>
    <x v="3"/>
    <x v="10"/>
    <x v="0"/>
  </r>
  <r>
    <d v="2018-06-01T00:00:00"/>
    <n v="348152"/>
    <s v="CAJA DE VELOCIMETRO"/>
    <x v="4"/>
    <x v="9"/>
    <n v="98"/>
    <x v="0"/>
    <d v="1899-12-30T11:48:00"/>
    <d v="1899-12-30T13:07:00"/>
    <n v="79"/>
    <x v="7"/>
    <x v="1"/>
    <x v="0"/>
  </r>
  <r>
    <d v="2019-04-20T00:00:00"/>
    <n v="348358"/>
    <s v="TANQUE DE COMBUSTIBLE"/>
    <x v="4"/>
    <x v="1"/>
    <n v="68"/>
    <x v="0"/>
    <d v="1899-12-30T10:22:00"/>
    <d v="1899-12-30T12:45:00"/>
    <n v="143"/>
    <x v="3"/>
    <x v="0"/>
    <x v="1"/>
  </r>
  <r>
    <d v="2018-04-04T00:00:00"/>
    <n v="362700"/>
    <s v="JUEGO DE ABRAZADERAS"/>
    <x v="1"/>
    <x v="3"/>
    <n v="20"/>
    <x v="1"/>
    <d v="1899-12-30T11:18:00"/>
    <d v="1899-12-30T12:33:00"/>
    <n v="75"/>
    <x v="4"/>
    <x v="0"/>
    <x v="0"/>
  </r>
  <r>
    <d v="2018-08-26T00:00:00"/>
    <n v="348534"/>
    <s v="PIN DE PISTON"/>
    <x v="2"/>
    <x v="6"/>
    <n v="53"/>
    <x v="0"/>
    <d v="1899-12-30T15:42:00"/>
    <d v="1899-12-30T18:06:00"/>
    <n v="144"/>
    <x v="9"/>
    <x v="11"/>
    <x v="0"/>
  </r>
  <r>
    <d v="2018-01-29T00:00:00"/>
    <n v="362659"/>
    <s v="ASIENTO ROJO Y PLATA"/>
    <x v="9"/>
    <x v="10"/>
    <n v="46"/>
    <x v="0"/>
    <d v="1899-12-30T17:40:00"/>
    <d v="1899-12-30T18:17:00"/>
    <n v="37"/>
    <x v="5"/>
    <x v="2"/>
    <x v="0"/>
  </r>
  <r>
    <d v="2018-02-10T00:00:00"/>
    <n v="347995"/>
    <s v="BOTON INTERRUPTOR DE ARRANQUE"/>
    <x v="7"/>
    <x v="7"/>
    <n v="66"/>
    <x v="0"/>
    <d v="1899-12-30T17:27:00"/>
    <d v="1899-12-30T19:06:00"/>
    <n v="99"/>
    <x v="2"/>
    <x v="6"/>
    <x v="0"/>
  </r>
  <r>
    <d v="2018-09-11T00:00:00"/>
    <n v="348832"/>
    <s v="CUBIERTA TRASERA C/ROJO/."/>
    <x v="9"/>
    <x v="7"/>
    <n v="79"/>
    <x v="0"/>
    <d v="1899-12-30T12:28:00"/>
    <d v="1899-12-30T13:37:00"/>
    <n v="69"/>
    <x v="3"/>
    <x v="10"/>
    <x v="0"/>
  </r>
  <r>
    <d v="2019-02-16T00:00:00"/>
    <n v="348274"/>
    <s v="TIMON"/>
    <x v="7"/>
    <x v="4"/>
    <n v="94"/>
    <x v="0"/>
    <d v="1899-12-30T17:34:00"/>
    <d v="1899-12-30T17:51:00"/>
    <n v="17"/>
    <x v="3"/>
    <x v="6"/>
    <x v="1"/>
  </r>
  <r>
    <d v="2018-07-17T00:00:00"/>
    <n v="347665"/>
    <s v="BRAZO TENSOR DE CADENA"/>
    <x v="8"/>
    <x v="11"/>
    <n v="44"/>
    <x v="1"/>
    <d v="1899-12-30T16:36:00"/>
    <d v="1899-12-30T18:18:00"/>
    <n v="102"/>
    <x v="9"/>
    <x v="7"/>
    <x v="0"/>
  </r>
  <r>
    <d v="2019-01-18T00:00:00"/>
    <n v="348124"/>
    <s v="RESORTE DEL INTERRUPTOR DE FRE"/>
    <x v="6"/>
    <x v="11"/>
    <n v="44"/>
    <x v="0"/>
    <d v="1899-12-30T15:11:00"/>
    <d v="1899-12-30T16:19:00"/>
    <n v="68"/>
    <x v="4"/>
    <x v="2"/>
    <x v="1"/>
  </r>
  <r>
    <d v="2018-12-23T00:00:00"/>
    <n v="347863"/>
    <s v="RECTIFICADOR/REGULADOR DE CORR"/>
    <x v="2"/>
    <x v="10"/>
    <n v="85"/>
    <x v="0"/>
    <d v="1899-12-30T12:46:00"/>
    <d v="1899-12-30T13:02:00"/>
    <n v="16"/>
    <x v="1"/>
    <x v="9"/>
    <x v="0"/>
  </r>
  <r>
    <d v="2018-11-01T00:00:00"/>
    <n v="348362"/>
    <s v="MANGUERA DE COMBUSTIBLE"/>
    <x v="8"/>
    <x v="12"/>
    <n v="37"/>
    <x v="0"/>
    <d v="1899-12-30T13:14:00"/>
    <d v="1899-12-30T14:04:00"/>
    <n v="50"/>
    <x v="3"/>
    <x v="8"/>
    <x v="0"/>
  </r>
  <r>
    <d v="2018-12-25T00:00:00"/>
    <n v="348622"/>
    <s v="CUBIERTA PROTECTORA INFERIOR"/>
    <x v="8"/>
    <x v="3"/>
    <n v="64"/>
    <x v="0"/>
    <d v="1899-12-30T11:12:00"/>
    <d v="1899-12-30T12:48:00"/>
    <n v="96"/>
    <x v="5"/>
    <x v="9"/>
    <x v="0"/>
  </r>
  <r>
    <d v="2018-05-18T00:00:00"/>
    <n v="348563"/>
    <s v="EJE DE ENGRANAJE DE TRACCION"/>
    <x v="3"/>
    <x v="9"/>
    <n v="71"/>
    <x v="1"/>
    <d v="1899-12-30T13:24:00"/>
    <d v="1899-12-30T14:55:00"/>
    <n v="91"/>
    <x v="9"/>
    <x v="5"/>
    <x v="0"/>
  </r>
  <r>
    <d v="2018-05-04T00:00:00"/>
    <n v="347819"/>
    <s v="MULTIPLE"/>
    <x v="8"/>
    <x v="4"/>
    <n v="66"/>
    <x v="0"/>
    <d v="1899-12-30T14:38:00"/>
    <d v="1899-12-30T16:11:00"/>
    <n v="93"/>
    <x v="9"/>
    <x v="5"/>
    <x v="0"/>
  </r>
  <r>
    <d v="2018-12-26T00:00:00"/>
    <n v="348540"/>
    <s v="PLACA DE RETORNO DE ARRANQUE"/>
    <x v="1"/>
    <x v="13"/>
    <n v="87"/>
    <x v="0"/>
    <d v="1899-12-30T08:47:00"/>
    <d v="1899-12-30T10:58:00"/>
    <n v="131"/>
    <x v="5"/>
    <x v="9"/>
    <x v="0"/>
  </r>
  <r>
    <d v="2018-10-20T00:00:00"/>
    <n v="348557"/>
    <s v="COMPONENTE DE CARTER IZQUIERDO"/>
    <x v="5"/>
    <x v="12"/>
    <n v="38"/>
    <x v="1"/>
    <d v="1899-12-30T14:36:00"/>
    <d v="1899-12-30T15:31:00"/>
    <n v="55"/>
    <x v="5"/>
    <x v="3"/>
    <x v="0"/>
  </r>
  <r>
    <d v="2019-03-05T00:00:00"/>
    <n v="347733"/>
    <s v="IMPULSOR LEVANTADOR DE EMBRAG"/>
    <x v="4"/>
    <x v="8"/>
    <n v="40"/>
    <x v="1"/>
    <d v="1899-12-30T14:23:00"/>
    <d v="1899-12-30T16:53:00"/>
    <n v="150"/>
    <x v="9"/>
    <x v="4"/>
    <x v="1"/>
  </r>
  <r>
    <d v="2018-09-22T00:00:00"/>
    <n v="353723"/>
    <s v="ASIENTO DOBLE/PLATA/."/>
    <x v="5"/>
    <x v="3"/>
    <n v="27"/>
    <x v="0"/>
    <d v="1899-12-30T15:34:00"/>
    <d v="1899-12-30T16:33:00"/>
    <n v="59"/>
    <x v="5"/>
    <x v="10"/>
    <x v="0"/>
  </r>
  <r>
    <d v="2018-05-25T00:00:00"/>
    <n v="348643"/>
    <s v="CUBIERTA IZQUIERDA DE CARTER"/>
    <x v="5"/>
    <x v="14"/>
    <n v="95"/>
    <x v="0"/>
    <d v="1899-12-30T09:05:00"/>
    <d v="1899-12-30T09:40:00"/>
    <n v="35"/>
    <x v="9"/>
    <x v="5"/>
    <x v="0"/>
  </r>
  <r>
    <d v="2018-03-07T00:00:00"/>
    <n v="364342"/>
    <s v="SISTEMA DE FRENO DEL ABS"/>
    <x v="6"/>
    <x v="9"/>
    <n v="84"/>
    <x v="0"/>
    <d v="1899-12-30T09:30:00"/>
    <d v="1899-12-30T11:00:00"/>
    <n v="90"/>
    <x v="8"/>
    <x v="4"/>
    <x v="0"/>
  </r>
  <r>
    <d v="2018-06-18T00:00:00"/>
    <n v="348804"/>
    <s v="PARRILLA/ NEGRO"/>
    <x v="6"/>
    <x v="10"/>
    <n v="46"/>
    <x v="0"/>
    <d v="1899-12-30T15:05:00"/>
    <d v="1899-12-30T16:03:00"/>
    <n v="58"/>
    <x v="3"/>
    <x v="1"/>
    <x v="0"/>
  </r>
  <r>
    <d v="2019-04-02T00:00:00"/>
    <n v="348281"/>
    <s v="PUÑO DE GOMA IZQUIERDO"/>
    <x v="7"/>
    <x v="9"/>
    <n v="59"/>
    <x v="0"/>
    <d v="1899-12-30T13:42:00"/>
    <d v="1899-12-30T14:10:00"/>
    <n v="28"/>
    <x v="6"/>
    <x v="0"/>
    <x v="1"/>
  </r>
  <r>
    <d v="2018-11-08T00:00:00"/>
    <n v="348498"/>
    <s v="O-RING,27*2.0"/>
    <x v="7"/>
    <x v="2"/>
    <n v="43"/>
    <x v="1"/>
    <d v="1899-12-30T16:16:00"/>
    <d v="1899-12-30T17:54:00"/>
    <n v="98"/>
    <x v="6"/>
    <x v="8"/>
    <x v="0"/>
  </r>
  <r>
    <d v="2019-03-15T00:00:00"/>
    <n v="348250"/>
    <s v="PARADOR LATERAL"/>
    <x v="9"/>
    <x v="15"/>
    <n v="38"/>
    <x v="0"/>
    <d v="1899-12-30T12:27:00"/>
    <d v="1899-12-30T13:12:00"/>
    <n v="45"/>
    <x v="4"/>
    <x v="4"/>
    <x v="1"/>
  </r>
  <r>
    <d v="2019-02-25T00:00:00"/>
    <n v="348135"/>
    <s v="PALANCA DERECHA DE FRENO"/>
    <x v="3"/>
    <x v="9"/>
    <n v="14"/>
    <x v="1"/>
    <d v="1899-12-30T12:22:00"/>
    <d v="1899-12-30T14:01:00"/>
    <n v="99"/>
    <x v="2"/>
    <x v="6"/>
    <x v="1"/>
  </r>
  <r>
    <d v="2019-02-22T00:00:00"/>
    <n v="348595"/>
    <s v="RESORTE DEL PIN DE ADMISION DE"/>
    <x v="9"/>
    <x v="2"/>
    <n v="89"/>
    <x v="0"/>
    <d v="1899-12-30T17:48:00"/>
    <d v="1899-12-30T18:37:00"/>
    <n v="49"/>
    <x v="5"/>
    <x v="6"/>
    <x v="1"/>
  </r>
  <r>
    <d v="2018-04-26T00:00:00"/>
    <n v="366797"/>
    <s v="UNIDAD CDI"/>
    <x v="2"/>
    <x v="1"/>
    <n v="18"/>
    <x v="0"/>
    <d v="1899-12-30T17:37:00"/>
    <d v="1899-12-30T19:49:00"/>
    <n v="132"/>
    <x v="1"/>
    <x v="0"/>
    <x v="0"/>
  </r>
  <r>
    <d v="2018-10-28T00:00:00"/>
    <n v="348408"/>
    <s v="CUBIERTA DE CAJUELA (NEGRO)"/>
    <x v="7"/>
    <x v="6"/>
    <n v="38"/>
    <x v="0"/>
    <d v="1899-12-30T09:40:00"/>
    <d v="1899-12-30T10:27:00"/>
    <n v="47"/>
    <x v="3"/>
    <x v="3"/>
    <x v="0"/>
  </r>
  <r>
    <d v="2018-01-14T00:00:00"/>
    <n v="362732"/>
    <s v="DIRECCIONAL DERECHA"/>
    <x v="2"/>
    <x v="1"/>
    <n v="87"/>
    <x v="1"/>
    <d v="1899-12-30T12:21:00"/>
    <d v="1899-12-30T14:19:00"/>
    <n v="118"/>
    <x v="5"/>
    <x v="2"/>
    <x v="0"/>
  </r>
  <r>
    <d v="2019-05-22T00:00:00"/>
    <n v="348500"/>
    <s v="PIN DE MARTILLO DE ADMISION"/>
    <x v="2"/>
    <x v="11"/>
    <n v="58"/>
    <x v="0"/>
    <d v="1899-12-30T16:48:00"/>
    <d v="1899-12-30T17:49:00"/>
    <n v="61"/>
    <x v="9"/>
    <x v="5"/>
    <x v="1"/>
  </r>
  <r>
    <d v="2018-05-03T00:00:00"/>
    <n v="364406"/>
    <s v="RETEN DE ACEITE 17*29*5"/>
    <x v="2"/>
    <x v="1"/>
    <n v="20"/>
    <x v="0"/>
    <d v="1899-12-30T12:20:00"/>
    <d v="1899-12-30T14:26:00"/>
    <n v="126"/>
    <x v="6"/>
    <x v="5"/>
    <x v="0"/>
  </r>
  <r>
    <d v="2018-10-20T00:00:00"/>
    <n v="347637"/>
    <s v="CONJUNTO DE CIGÜEÑAL"/>
    <x v="5"/>
    <x v="4"/>
    <n v="13"/>
    <x v="0"/>
    <d v="1899-12-30T14:09:00"/>
    <d v="1899-12-30T14:26:00"/>
    <n v="17"/>
    <x v="9"/>
    <x v="3"/>
    <x v="0"/>
  </r>
  <r>
    <d v="2018-07-04T00:00:00"/>
    <n v="368042"/>
    <s v="ARNES DE CABLES"/>
    <x v="6"/>
    <x v="9"/>
    <n v="76"/>
    <x v="0"/>
    <d v="1899-12-30T13:12:00"/>
    <d v="1899-12-30T13:42:00"/>
    <n v="30"/>
    <x v="1"/>
    <x v="7"/>
    <x v="0"/>
  </r>
  <r>
    <d v="2018-07-10T00:00:00"/>
    <n v="366794"/>
    <s v="RELE DE ENCENDIDO"/>
    <x v="4"/>
    <x v="7"/>
    <n v="67"/>
    <x v="0"/>
    <d v="1899-12-30T16:21:00"/>
    <d v="1899-12-30T18:13:00"/>
    <n v="112"/>
    <x v="1"/>
    <x v="7"/>
    <x v="0"/>
  </r>
  <r>
    <d v="2018-10-30T00:00:00"/>
    <n v="348838"/>
    <s v="CUBIERTA FRONTAL SUP NE/PL"/>
    <x v="3"/>
    <x v="0"/>
    <n v="62"/>
    <x v="0"/>
    <d v="1899-12-30T15:20:00"/>
    <d v="1899-12-30T17:20:00"/>
    <n v="120"/>
    <x v="3"/>
    <x v="3"/>
    <x v="0"/>
  </r>
  <r>
    <d v="2018-07-07T00:00:00"/>
    <n v="366817"/>
    <s v="PUÑO IZQUIERDO"/>
    <x v="0"/>
    <x v="1"/>
    <n v="50"/>
    <x v="0"/>
    <d v="1899-12-30T15:18:00"/>
    <d v="1899-12-30T17:47:00"/>
    <n v="149"/>
    <x v="6"/>
    <x v="7"/>
    <x v="0"/>
  </r>
  <r>
    <d v="2018-06-05T00:00:00"/>
    <n v="367859"/>
    <s v="RETROVISOR IZQUIERDO AMARILLO"/>
    <x v="0"/>
    <x v="2"/>
    <n v="11"/>
    <x v="1"/>
    <d v="1899-12-30T16:23:00"/>
    <d v="1899-12-30T18:41:00"/>
    <n v="138"/>
    <x v="3"/>
    <x v="1"/>
    <x v="0"/>
  </r>
  <r>
    <d v="2018-03-21T00:00:00"/>
    <n v="348551"/>
    <s v="RODAJE BOLA RADIAL,6301"/>
    <x v="3"/>
    <x v="3"/>
    <n v="55"/>
    <x v="0"/>
    <d v="1899-12-30T09:07:00"/>
    <d v="1899-12-30T09:28:00"/>
    <n v="21"/>
    <x v="5"/>
    <x v="4"/>
    <x v="0"/>
  </r>
  <r>
    <d v="2018-11-16T00:00:00"/>
    <n v="348480"/>
    <s v="COMPONENTE INTERNO TAPABARRO"/>
    <x v="5"/>
    <x v="4"/>
    <n v="18"/>
    <x v="1"/>
    <d v="1899-12-30T11:13:00"/>
    <d v="1899-12-30T11:58:00"/>
    <n v="45"/>
    <x v="3"/>
    <x v="8"/>
    <x v="0"/>
  </r>
  <r>
    <d v="2019-01-11T00:00:00"/>
    <n v="348633"/>
    <s v="EMPAQUETADURA CABEZA CILINDRO"/>
    <x v="6"/>
    <x v="5"/>
    <n v="29"/>
    <x v="0"/>
    <d v="1899-12-30T15:24:00"/>
    <d v="1899-12-30T15:46:00"/>
    <n v="22"/>
    <x v="9"/>
    <x v="2"/>
    <x v="1"/>
  </r>
  <r>
    <d v="2019-03-13T00:00:00"/>
    <n v="348515"/>
    <s v="EMPAQUETADURA CUBIERTA CABEZA"/>
    <x v="1"/>
    <x v="6"/>
    <n v="88"/>
    <x v="0"/>
    <d v="1899-12-30T17:38:00"/>
    <d v="1899-12-30T18:51:00"/>
    <n v="73"/>
    <x v="9"/>
    <x v="4"/>
    <x v="1"/>
  </r>
  <r>
    <d v="2019-01-17T00:00:00"/>
    <n v="348118"/>
    <s v="PEDAL DE FRENO"/>
    <x v="2"/>
    <x v="7"/>
    <n v="36"/>
    <x v="1"/>
    <d v="1899-12-30T13:41:00"/>
    <d v="1899-12-30T15:33:00"/>
    <n v="112"/>
    <x v="4"/>
    <x v="2"/>
    <x v="1"/>
  </r>
  <r>
    <d v="2018-02-05T00:00:00"/>
    <n v="348459"/>
    <s v="CONJUNTO DE IGNICION"/>
    <x v="4"/>
    <x v="8"/>
    <n v="53"/>
    <x v="0"/>
    <d v="1899-12-30T11:36:00"/>
    <d v="1899-12-30T12:19:00"/>
    <n v="43"/>
    <x v="1"/>
    <x v="6"/>
    <x v="0"/>
  </r>
  <r>
    <d v="2018-02-15T00:00:00"/>
    <n v="348298"/>
    <s v="CABLE DE ACELERADOR"/>
    <x v="1"/>
    <x v="8"/>
    <n v="14"/>
    <x v="0"/>
    <d v="1899-12-30T17:08:00"/>
    <d v="1899-12-30T18:05:00"/>
    <n v="57"/>
    <x v="2"/>
    <x v="6"/>
    <x v="0"/>
  </r>
  <r>
    <d v="2018-09-22T00:00:00"/>
    <n v="348576"/>
    <s v="RETEN DE ACEITE 19.8*30*5"/>
    <x v="6"/>
    <x v="1"/>
    <n v="64"/>
    <x v="1"/>
    <d v="1899-12-30T08:46:00"/>
    <d v="1899-12-30T10:53:00"/>
    <n v="127"/>
    <x v="6"/>
    <x v="10"/>
    <x v="0"/>
  </r>
  <r>
    <d v="2018-10-03T00:00:00"/>
    <n v="348394"/>
    <s v="CUBIERTA DE INDICADORES"/>
    <x v="1"/>
    <x v="8"/>
    <n v="94"/>
    <x v="0"/>
    <d v="1899-12-30T10:08:00"/>
    <d v="1899-12-30T11:44:00"/>
    <n v="96"/>
    <x v="3"/>
    <x v="3"/>
    <x v="0"/>
  </r>
  <r>
    <d v="2018-09-16T00:00:00"/>
    <n v="348674"/>
    <s v="SEGURO CIRCLIP EXTERNO 17M"/>
    <x v="2"/>
    <x v="9"/>
    <n v="51"/>
    <x v="0"/>
    <d v="1899-12-30T11:48:00"/>
    <d v="1899-12-30T13:07:00"/>
    <n v="79"/>
    <x v="5"/>
    <x v="10"/>
    <x v="0"/>
  </r>
  <r>
    <d v="2019-04-01T00:00:00"/>
    <n v="347832"/>
    <s v="ELEMENTO DEL FILTRO DE AIRE"/>
    <x v="6"/>
    <x v="1"/>
    <n v="10"/>
    <x v="1"/>
    <d v="1899-12-30T10:22:00"/>
    <d v="1899-12-30T12:45:00"/>
    <n v="143"/>
    <x v="11"/>
    <x v="0"/>
    <x v="1"/>
  </r>
  <r>
    <d v="2018-09-07T00:00:00"/>
    <n v="347983"/>
    <s v="BOTON INTERRUPTOR DE LUZ BAJA/"/>
    <x v="8"/>
    <x v="3"/>
    <n v="45"/>
    <x v="0"/>
    <d v="1899-12-30T11:18:00"/>
    <d v="1899-12-30T12:33:00"/>
    <n v="75"/>
    <x v="2"/>
    <x v="10"/>
    <x v="0"/>
  </r>
  <r>
    <d v="2019-03-15T00:00:00"/>
    <n v="348210"/>
    <s v="PLACA CONECTORA DE AMORTIGUADO"/>
    <x v="0"/>
    <x v="6"/>
    <n v="82"/>
    <x v="0"/>
    <d v="1899-12-30T15:42:00"/>
    <d v="1899-12-30T18:06:00"/>
    <n v="144"/>
    <x v="5"/>
    <x v="4"/>
    <x v="1"/>
  </r>
  <r>
    <d v="2019-01-01T00:00:00"/>
    <n v="347863"/>
    <s v="RECTIFICADOR/REGULADOR DE CORR"/>
    <x v="8"/>
    <x v="10"/>
    <n v="20"/>
    <x v="0"/>
    <d v="1899-12-30T17:40:00"/>
    <d v="1899-12-30T18:17:00"/>
    <n v="37"/>
    <x v="1"/>
    <x v="2"/>
    <x v="1"/>
  </r>
  <r>
    <d v="2019-03-26T00:00:00"/>
    <n v="364434"/>
    <s v="CUBIERTA TRASERA AZUL"/>
    <x v="1"/>
    <x v="7"/>
    <n v="72"/>
    <x v="0"/>
    <d v="1899-12-30T17:27:00"/>
    <d v="1899-12-30T19:06:00"/>
    <n v="99"/>
    <x v="3"/>
    <x v="4"/>
    <x v="1"/>
  </r>
  <r>
    <d v="2019-02-01T00:00:00"/>
    <n v="348612"/>
    <s v="ELEVADOR DE PLACA"/>
    <x v="2"/>
    <x v="7"/>
    <n v="33"/>
    <x v="1"/>
    <d v="1899-12-30T12:28:00"/>
    <d v="1899-12-30T13:37:00"/>
    <n v="69"/>
    <x v="1"/>
    <x v="6"/>
    <x v="1"/>
  </r>
  <r>
    <d v="2019-01-20T00:00:00"/>
    <n v="348276"/>
    <s v="MANUBRIO CROMADO"/>
    <x v="1"/>
    <x v="4"/>
    <n v="66"/>
    <x v="1"/>
    <d v="1899-12-30T17:34:00"/>
    <d v="1899-12-30T17:51:00"/>
    <n v="17"/>
    <x v="3"/>
    <x v="2"/>
    <x v="1"/>
  </r>
  <r>
    <d v="2018-05-19T00:00:00"/>
    <n v="348373"/>
    <s v="TAPA TANQUE DE GASOLINA"/>
    <x v="8"/>
    <x v="11"/>
    <n v="83"/>
    <x v="1"/>
    <d v="1899-12-30T16:36:00"/>
    <d v="1899-12-30T18:18:00"/>
    <n v="102"/>
    <x v="3"/>
    <x v="5"/>
    <x v="0"/>
  </r>
  <r>
    <d v="2018-09-28T00:00:00"/>
    <n v="348370"/>
    <s v="LLAVE DE GASOLINA"/>
    <x v="0"/>
    <x v="11"/>
    <n v="47"/>
    <x v="0"/>
    <d v="1899-12-30T15:11:00"/>
    <d v="1899-12-30T16:19:00"/>
    <n v="68"/>
    <x v="11"/>
    <x v="10"/>
    <x v="0"/>
  </r>
  <r>
    <d v="2019-04-15T00:00:00"/>
    <n v="348277"/>
    <s v="TIMON"/>
    <x v="3"/>
    <x v="10"/>
    <n v="65"/>
    <x v="0"/>
    <d v="1899-12-30T12:46:00"/>
    <d v="1899-12-30T13:02:00"/>
    <n v="16"/>
    <x v="3"/>
    <x v="0"/>
    <x v="1"/>
  </r>
  <r>
    <d v="2018-04-11T00:00:00"/>
    <n v="348011"/>
    <s v="MOTOR DE ARRANQUE COMPLETO"/>
    <x v="1"/>
    <x v="12"/>
    <n v="98"/>
    <x v="0"/>
    <d v="1899-12-30T13:14:00"/>
    <d v="1899-12-30T14:04:00"/>
    <n v="50"/>
    <x v="1"/>
    <x v="0"/>
    <x v="0"/>
  </r>
  <r>
    <d v="2018-04-28T00:00:00"/>
    <n v="347707"/>
    <s v="DISCO DE EMBRAGUE"/>
    <x v="7"/>
    <x v="3"/>
    <n v="57"/>
    <x v="0"/>
    <d v="1899-12-30T11:12:00"/>
    <d v="1899-12-30T12:48:00"/>
    <n v="96"/>
    <x v="8"/>
    <x v="0"/>
    <x v="0"/>
  </r>
  <r>
    <d v="2018-01-12T00:00:00"/>
    <n v="347864"/>
    <s v="BATERIA DIABOLO"/>
    <x v="5"/>
    <x v="9"/>
    <n v="49"/>
    <x v="0"/>
    <d v="1899-12-30T13:24:00"/>
    <d v="1899-12-30T14:55:00"/>
    <n v="91"/>
    <x v="10"/>
    <x v="2"/>
    <x v="0"/>
  </r>
  <r>
    <d v="2018-06-30T00:00:00"/>
    <n v="348062"/>
    <s v="RIN RUEDA TRASERA/ROJO/ALUMI"/>
    <x v="8"/>
    <x v="4"/>
    <n v="10"/>
    <x v="0"/>
    <d v="1899-12-30T14:38:00"/>
    <d v="1899-12-30T16:11:00"/>
    <n v="93"/>
    <x v="7"/>
    <x v="1"/>
    <x v="0"/>
  </r>
  <r>
    <d v="2018-06-06T00:00:00"/>
    <n v="347889"/>
    <s v="CLAXON"/>
    <x v="1"/>
    <x v="13"/>
    <n v="38"/>
    <x v="0"/>
    <d v="1899-12-30T08:47:00"/>
    <d v="1899-12-30T10:58:00"/>
    <n v="131"/>
    <x v="1"/>
    <x v="1"/>
    <x v="0"/>
  </r>
  <r>
    <d v="2018-07-21T00:00:00"/>
    <n v="353551"/>
    <s v="RETEN DE RESORTE DE VAL SUP"/>
    <x v="5"/>
    <x v="12"/>
    <n v="36"/>
    <x v="0"/>
    <d v="1899-12-30T14:36:00"/>
    <d v="1899-12-30T15:31:00"/>
    <n v="55"/>
    <x v="9"/>
    <x v="7"/>
    <x v="0"/>
  </r>
  <r>
    <d v="2019-05-27T00:00:00"/>
    <n v="362797"/>
    <s v="CUBIERTA MANDO FRONTAL NARA"/>
    <x v="5"/>
    <x v="8"/>
    <n v="23"/>
    <x v="0"/>
    <d v="1899-12-30T14:23:00"/>
    <d v="1899-12-30T16:53:00"/>
    <n v="150"/>
    <x v="3"/>
    <x v="5"/>
    <x v="1"/>
  </r>
  <r>
    <d v="2019-05-31T00:00:00"/>
    <n v="348584"/>
    <s v="CUBIERTA IZQUIERDA DE CARTER"/>
    <x v="9"/>
    <x v="3"/>
    <n v="89"/>
    <x v="0"/>
    <d v="1899-12-30T15:34:00"/>
    <d v="1899-12-30T16:33:00"/>
    <n v="59"/>
    <x v="9"/>
    <x v="5"/>
    <x v="1"/>
  </r>
  <r>
    <d v="2019-02-02T00:00:00"/>
    <n v="348505"/>
    <s v="RESORTE EXTERNO DE VALVULA"/>
    <x v="7"/>
    <x v="14"/>
    <n v="19"/>
    <x v="1"/>
    <d v="1899-12-30T09:05:00"/>
    <d v="1899-12-30T09:40:00"/>
    <n v="35"/>
    <x v="9"/>
    <x v="6"/>
    <x v="1"/>
  </r>
  <r>
    <d v="2018-08-02T00:00:00"/>
    <n v="347997"/>
    <s v="SUJETADOR DE PUÑO ACELERADOR"/>
    <x v="7"/>
    <x v="9"/>
    <n v="79"/>
    <x v="0"/>
    <d v="1899-12-30T09:30:00"/>
    <d v="1899-12-30T11:00:00"/>
    <n v="90"/>
    <x v="2"/>
    <x v="11"/>
    <x v="0"/>
  </r>
  <r>
    <d v="2018-09-20T00:00:00"/>
    <n v="348779"/>
    <s v="TAPABARRO DEL ROJO"/>
    <x v="1"/>
    <x v="10"/>
    <n v="86"/>
    <x v="0"/>
    <d v="1899-12-30T15:05:00"/>
    <d v="1899-12-30T16:03:00"/>
    <n v="58"/>
    <x v="3"/>
    <x v="10"/>
    <x v="0"/>
  </r>
  <r>
    <d v="2018-10-25T00:00:00"/>
    <n v="362792"/>
    <s v="CUBIERTA IZQ SUP NARANJA"/>
    <x v="6"/>
    <x v="9"/>
    <n v="38"/>
    <x v="0"/>
    <d v="1899-12-30T13:42:00"/>
    <d v="1899-12-30T14:10:00"/>
    <n v="28"/>
    <x v="3"/>
    <x v="3"/>
    <x v="0"/>
  </r>
  <r>
    <d v="2018-09-04T00:00:00"/>
    <n v="348202"/>
    <s v="BRAZO HORQUILLA DERECHA"/>
    <x v="0"/>
    <x v="2"/>
    <n v="37"/>
    <x v="0"/>
    <d v="1899-12-30T16:16:00"/>
    <d v="1899-12-30T17:54:00"/>
    <n v="98"/>
    <x v="12"/>
    <x v="10"/>
    <x v="0"/>
  </r>
  <r>
    <d v="2019-02-25T00:00:00"/>
    <n v="348562"/>
    <s v="EJE PRIMARIO DE TRANSMISION (1"/>
    <x v="1"/>
    <x v="15"/>
    <n v="45"/>
    <x v="0"/>
    <d v="1899-12-30T12:27:00"/>
    <d v="1899-12-30T13:12:00"/>
    <n v="45"/>
    <x v="9"/>
    <x v="6"/>
    <x v="1"/>
  </r>
  <r>
    <d v="2018-05-03T00:00:00"/>
    <n v="348009"/>
    <s v="ALTERNADOR"/>
    <x v="3"/>
    <x v="9"/>
    <n v="16"/>
    <x v="0"/>
    <d v="1899-12-30T12:22:00"/>
    <d v="1899-12-30T14:01:00"/>
    <n v="99"/>
    <x v="1"/>
    <x v="5"/>
    <x v="0"/>
  </r>
  <r>
    <d v="2018-09-24T00:00:00"/>
    <n v="353553"/>
    <s v="PIN DE MARTILLO"/>
    <x v="5"/>
    <x v="2"/>
    <n v="78"/>
    <x v="0"/>
    <d v="1899-12-30T17:48:00"/>
    <d v="1899-12-30T18:37:00"/>
    <n v="49"/>
    <x v="9"/>
    <x v="10"/>
    <x v="0"/>
  </r>
  <r>
    <d v="2018-08-17T00:00:00"/>
    <n v="362727"/>
    <s v="CUBIERTA FRONTAL SUP ROJO"/>
    <x v="9"/>
    <x v="1"/>
    <n v="32"/>
    <x v="1"/>
    <d v="1899-12-30T17:37:00"/>
    <d v="1899-12-30T19:49:00"/>
    <n v="132"/>
    <x v="3"/>
    <x v="11"/>
    <x v="0"/>
  </r>
  <r>
    <d v="2019-04-04T00:00:00"/>
    <n v="348651"/>
    <s v="TUERCA HEXAGONAL"/>
    <x v="1"/>
    <x v="6"/>
    <n v="92"/>
    <x v="1"/>
    <d v="1899-12-30T09:40:00"/>
    <d v="1899-12-30T10:27:00"/>
    <n v="47"/>
    <x v="7"/>
    <x v="0"/>
    <x v="1"/>
  </r>
  <r>
    <d v="2019-01-06T00:00:00"/>
    <n v="347948"/>
    <s v="MICA DIRECCIONAL DERECHA"/>
    <x v="7"/>
    <x v="1"/>
    <n v="22"/>
    <x v="0"/>
    <d v="1899-12-30T12:21:00"/>
    <d v="1899-12-30T14:19:00"/>
    <n v="118"/>
    <x v="0"/>
    <x v="2"/>
    <x v="1"/>
  </r>
  <r>
    <d v="2018-09-19T00:00:00"/>
    <n v="348852"/>
    <s v="TANQUE DE COMBUSTI/AZUL/."/>
    <x v="7"/>
    <x v="11"/>
    <n v="51"/>
    <x v="0"/>
    <d v="1899-12-30T16:48:00"/>
    <d v="1899-12-30T17:49:00"/>
    <n v="61"/>
    <x v="3"/>
    <x v="10"/>
    <x v="0"/>
  </r>
  <r>
    <d v="2018-09-07T00:00:00"/>
    <n v="348274"/>
    <s v="TIMON"/>
    <x v="8"/>
    <x v="1"/>
    <n v="79"/>
    <x v="1"/>
    <d v="1899-12-30T12:20:00"/>
    <d v="1899-12-30T14:26:00"/>
    <n v="126"/>
    <x v="3"/>
    <x v="10"/>
    <x v="0"/>
  </r>
  <r>
    <d v="2018-11-18T00:00:00"/>
    <n v="362715"/>
    <s v="CUBIERTA MANDO FRONTAL ROJA"/>
    <x v="6"/>
    <x v="4"/>
    <n v="68"/>
    <x v="0"/>
    <d v="1899-12-30T14:09:00"/>
    <d v="1899-12-30T14:26:00"/>
    <n v="17"/>
    <x v="3"/>
    <x v="8"/>
    <x v="0"/>
  </r>
  <r>
    <d v="2018-10-07T00:00:00"/>
    <n v="362715"/>
    <s v="CUBIERTA MANDO FRONTAL ROJA"/>
    <x v="1"/>
    <x v="9"/>
    <n v="53"/>
    <x v="1"/>
    <d v="1899-12-30T13:12:00"/>
    <d v="1899-12-30T13:42:00"/>
    <n v="30"/>
    <x v="3"/>
    <x v="3"/>
    <x v="0"/>
  </r>
  <r>
    <d v="2019-03-23T00:00:00"/>
    <n v="348498"/>
    <s v="O-RING,27*2.0"/>
    <x v="8"/>
    <x v="7"/>
    <n v="56"/>
    <x v="0"/>
    <d v="1899-12-30T16:21:00"/>
    <d v="1899-12-30T18:13:00"/>
    <n v="112"/>
    <x v="6"/>
    <x v="4"/>
    <x v="1"/>
  </r>
  <r>
    <d v="2019-03-19T00:00:00"/>
    <n v="348899"/>
    <s v="CUBIERTA IZQ AMARILLO"/>
    <x v="3"/>
    <x v="0"/>
    <n v="92"/>
    <x v="0"/>
    <d v="1899-12-30T15:20:00"/>
    <d v="1899-12-30T17:20:00"/>
    <n v="120"/>
    <x v="3"/>
    <x v="4"/>
    <x v="1"/>
  </r>
  <r>
    <d v="2018-06-07T00:00:00"/>
    <n v="348875"/>
    <s v="CUBIERTA TRASERA IZQ AZUL"/>
    <x v="4"/>
    <x v="1"/>
    <n v="76"/>
    <x v="1"/>
    <d v="1899-12-30T15:18:00"/>
    <d v="1899-12-30T17:47:00"/>
    <n v="149"/>
    <x v="3"/>
    <x v="1"/>
    <x v="0"/>
  </r>
  <r>
    <d v="2019-04-22T00:00:00"/>
    <n v="362798"/>
    <s v="CUBIERTA IZQUIERDA AMARILLA"/>
    <x v="7"/>
    <x v="2"/>
    <n v="59"/>
    <x v="1"/>
    <d v="1899-12-30T16:23:00"/>
    <d v="1899-12-30T18:41:00"/>
    <n v="138"/>
    <x v="3"/>
    <x v="0"/>
    <x v="1"/>
  </r>
  <r>
    <d v="2018-08-02T00:00:00"/>
    <n v="347809"/>
    <s v="RESORTE DE RETORNO DE ARRANQUE"/>
    <x v="9"/>
    <x v="3"/>
    <n v="54"/>
    <x v="0"/>
    <d v="1899-12-30T09:07:00"/>
    <d v="1899-12-30T09:28:00"/>
    <n v="21"/>
    <x v="9"/>
    <x v="11"/>
    <x v="0"/>
  </r>
  <r>
    <d v="2019-01-01T00:00:00"/>
    <n v="348193"/>
    <s v="HORQUILLA DELANTERA DERECHA"/>
    <x v="5"/>
    <x v="4"/>
    <n v="34"/>
    <x v="0"/>
    <d v="1899-12-30T11:13:00"/>
    <d v="1899-12-30T11:58:00"/>
    <n v="45"/>
    <x v="12"/>
    <x v="2"/>
    <x v="1"/>
  </r>
  <r>
    <d v="2018-11-16T00:00:00"/>
    <n v="348821"/>
    <s v="ASIENTO DOBLE/GR/RO/."/>
    <x v="8"/>
    <x v="5"/>
    <n v="90"/>
    <x v="0"/>
    <d v="1899-12-30T15:24:00"/>
    <d v="1899-12-30T15:46:00"/>
    <n v="22"/>
    <x v="5"/>
    <x v="8"/>
    <x v="0"/>
  </r>
  <r>
    <d v="2018-06-01T00:00:00"/>
    <n v="347881"/>
    <s v="ARNES DE CABLES"/>
    <x v="4"/>
    <x v="6"/>
    <n v="28"/>
    <x v="0"/>
    <d v="1899-12-30T17:38:00"/>
    <d v="1899-12-30T18:51:00"/>
    <n v="73"/>
    <x v="1"/>
    <x v="1"/>
    <x v="0"/>
  </r>
  <r>
    <d v="2018-06-17T00:00:00"/>
    <n v="348216"/>
    <s v="GUARDA CADENA SUPERIOR"/>
    <x v="2"/>
    <x v="7"/>
    <n v="47"/>
    <x v="0"/>
    <d v="1899-12-30T13:41:00"/>
    <d v="1899-12-30T15:33:00"/>
    <n v="112"/>
    <x v="12"/>
    <x v="1"/>
    <x v="0"/>
  </r>
  <r>
    <d v="2018-05-30T00:00:00"/>
    <n v="348600"/>
    <s v="REDUCCION DE MARCHA (54/13D)"/>
    <x v="5"/>
    <x v="8"/>
    <n v="18"/>
    <x v="0"/>
    <d v="1899-12-30T11:36:00"/>
    <d v="1899-12-30T12:19:00"/>
    <n v="43"/>
    <x v="5"/>
    <x v="5"/>
    <x v="0"/>
  </r>
  <r>
    <d v="2018-04-21T00:00:00"/>
    <n v="348120"/>
    <s v="RESORTE DE PEDAL DE FRENO"/>
    <x v="8"/>
    <x v="8"/>
    <n v="83"/>
    <x v="0"/>
    <d v="1899-12-30T17:08:00"/>
    <d v="1899-12-30T18:05:00"/>
    <n v="57"/>
    <x v="4"/>
    <x v="0"/>
    <x v="0"/>
  </r>
  <r>
    <d v="2018-08-27T00:00:00"/>
    <n v="347948"/>
    <s v="MICA DIRECCIONAL DERECHA"/>
    <x v="5"/>
    <x v="1"/>
    <n v="72"/>
    <x v="1"/>
    <d v="1899-12-30T08:46:00"/>
    <d v="1899-12-30T10:53:00"/>
    <n v="127"/>
    <x v="0"/>
    <x v="11"/>
    <x v="0"/>
  </r>
  <r>
    <d v="2018-05-06T00:00:00"/>
    <n v="348236"/>
    <s v="RESORTE PARADOR LATERAL"/>
    <x v="1"/>
    <x v="8"/>
    <n v="51"/>
    <x v="1"/>
    <d v="1899-12-30T10:08:00"/>
    <d v="1899-12-30T11:44:00"/>
    <n v="96"/>
    <x v="4"/>
    <x v="5"/>
    <x v="0"/>
  </r>
  <r>
    <d v="2018-10-29T00:00:00"/>
    <n v="347595"/>
    <s v="EMPAQUETADURA CUB DER CABEZA"/>
    <x v="8"/>
    <x v="9"/>
    <n v="32"/>
    <x v="0"/>
    <d v="1899-12-30T11:48:00"/>
    <d v="1899-12-30T13:07:00"/>
    <n v="79"/>
    <x v="9"/>
    <x v="3"/>
    <x v="0"/>
  </r>
  <r>
    <d v="2018-06-02T00:00:00"/>
    <n v="364185"/>
    <s v="ESCAPE ROJO"/>
    <x v="5"/>
    <x v="1"/>
    <n v="53"/>
    <x v="0"/>
    <d v="1899-12-30T10:22:00"/>
    <d v="1899-12-30T12:45:00"/>
    <n v="143"/>
    <x v="4"/>
    <x v="1"/>
    <x v="0"/>
  </r>
  <r>
    <d v="2019-03-22T00:00:00"/>
    <n v="348787"/>
    <s v="CUBIERTA DEL CUERP/GRIS/."/>
    <x v="5"/>
    <x v="3"/>
    <n v="15"/>
    <x v="1"/>
    <d v="1899-12-30T11:18:00"/>
    <d v="1899-12-30T12:33:00"/>
    <n v="75"/>
    <x v="3"/>
    <x v="4"/>
    <x v="1"/>
  </r>
  <r>
    <d v="2018-04-16T00:00:00"/>
    <n v="348622"/>
    <s v="CUBIERTA PROTECTORA INFERIOR"/>
    <x v="5"/>
    <x v="6"/>
    <n v="75"/>
    <x v="0"/>
    <d v="1899-12-30T15:42:00"/>
    <d v="1899-12-30T18:06:00"/>
    <n v="144"/>
    <x v="5"/>
    <x v="0"/>
    <x v="0"/>
  </r>
  <r>
    <d v="2018-12-20T00:00:00"/>
    <n v="362665"/>
    <s v="PLACA CONECTORA TRASERA ROJA"/>
    <x v="0"/>
    <x v="10"/>
    <n v="70"/>
    <x v="0"/>
    <d v="1899-12-30T17:40:00"/>
    <d v="1899-12-30T18:17:00"/>
    <n v="37"/>
    <x v="3"/>
    <x v="9"/>
    <x v="0"/>
  </r>
  <r>
    <d v="2018-04-12T00:00:00"/>
    <n v="348595"/>
    <s v="RESORTE DEL PIN DE ADMISION DE"/>
    <x v="7"/>
    <x v="7"/>
    <n v="84"/>
    <x v="0"/>
    <d v="1899-12-30T17:27:00"/>
    <d v="1899-12-30T19:06:00"/>
    <n v="99"/>
    <x v="5"/>
    <x v="0"/>
    <x v="0"/>
  </r>
  <r>
    <d v="2019-01-25T00:00:00"/>
    <n v="347663"/>
    <s v="VARILLA IMPULSORA DE BALANCIN"/>
    <x v="8"/>
    <x v="7"/>
    <n v="84"/>
    <x v="1"/>
    <d v="1899-12-30T12:28:00"/>
    <d v="1899-12-30T13:37:00"/>
    <n v="69"/>
    <x v="9"/>
    <x v="2"/>
    <x v="1"/>
  </r>
  <r>
    <d v="2018-04-07T00:00:00"/>
    <n v="366794"/>
    <s v="RELE DE ENCENDIDO"/>
    <x v="3"/>
    <x v="4"/>
    <n v="50"/>
    <x v="0"/>
    <d v="1899-12-30T17:34:00"/>
    <d v="1899-12-30T17:51:00"/>
    <n v="17"/>
    <x v="1"/>
    <x v="0"/>
    <x v="0"/>
  </r>
  <r>
    <d v="2019-05-03T00:00:00"/>
    <n v="347628"/>
    <s v="PISTON (STANDARD)"/>
    <x v="7"/>
    <x v="11"/>
    <n v="47"/>
    <x v="0"/>
    <d v="1899-12-30T16:36:00"/>
    <d v="1899-12-30T18:18:00"/>
    <n v="102"/>
    <x v="9"/>
    <x v="5"/>
    <x v="1"/>
  </r>
  <r>
    <d v="2019-03-27T00:00:00"/>
    <n v="362801"/>
    <s v="ASIENTO CONFORT AMARILLO"/>
    <x v="3"/>
    <x v="11"/>
    <n v="67"/>
    <x v="0"/>
    <d v="1899-12-30T15:11:00"/>
    <d v="1899-12-30T16:19:00"/>
    <n v="68"/>
    <x v="5"/>
    <x v="4"/>
    <x v="1"/>
  </r>
  <r>
    <d v="2018-04-01T00:00:00"/>
    <n v="348100"/>
    <s v="ACCIONADOR DE FRENO"/>
    <x v="5"/>
    <x v="10"/>
    <n v="23"/>
    <x v="1"/>
    <d v="1899-12-30T12:46:00"/>
    <d v="1899-12-30T13:02:00"/>
    <n v="16"/>
    <x v="8"/>
    <x v="0"/>
    <x v="0"/>
  </r>
  <r>
    <d v="2019-04-30T00:00:00"/>
    <n v="348039"/>
    <s v="LLANTA DEL / TRAS 5.12 / R13"/>
    <x v="5"/>
    <x v="12"/>
    <n v="52"/>
    <x v="0"/>
    <d v="1899-12-30T13:14:00"/>
    <d v="1899-12-30T14:04:00"/>
    <n v="50"/>
    <x v="6"/>
    <x v="0"/>
    <x v="1"/>
  </r>
  <r>
    <d v="2018-12-09T00:00:00"/>
    <n v="347801"/>
    <s v="EJE GIRATORIO-ARRANQUE PATADA"/>
    <x v="4"/>
    <x v="3"/>
    <n v="31"/>
    <x v="1"/>
    <d v="1899-12-30T11:12:00"/>
    <d v="1899-12-30T12:48:00"/>
    <n v="96"/>
    <x v="5"/>
    <x v="9"/>
    <x v="0"/>
  </r>
  <r>
    <d v="2019-05-03T00:00:00"/>
    <n v="367776"/>
    <s v="GOMA POSAPIES"/>
    <x v="5"/>
    <x v="9"/>
    <n v="60"/>
    <x v="0"/>
    <d v="1899-12-30T13:24:00"/>
    <d v="1899-12-30T14:55:00"/>
    <n v="91"/>
    <x v="6"/>
    <x v="5"/>
    <x v="1"/>
  </r>
  <r>
    <d v="2018-01-14T00:00:00"/>
    <n v="367719"/>
    <s v="CONJUNTO DE CALIPER"/>
    <x v="9"/>
    <x v="4"/>
    <n v="14"/>
    <x v="0"/>
    <d v="1899-12-30T14:38:00"/>
    <d v="1899-12-30T16:11:00"/>
    <n v="93"/>
    <x v="8"/>
    <x v="2"/>
    <x v="0"/>
  </r>
  <r>
    <d v="2018-08-15T00:00:00"/>
    <n v="367772"/>
    <s v="BARRA DE POSAPIES"/>
    <x v="5"/>
    <x v="13"/>
    <n v="24"/>
    <x v="0"/>
    <d v="1899-12-30T08:47:00"/>
    <d v="1899-12-30T10:58:00"/>
    <n v="131"/>
    <x v="4"/>
    <x v="11"/>
    <x v="0"/>
  </r>
  <r>
    <d v="2019-02-14T00:00:00"/>
    <n v="362717"/>
    <s v="CUBIERTA DECORATIVA DELANTERA"/>
    <x v="6"/>
    <x v="12"/>
    <n v="65"/>
    <x v="0"/>
    <d v="1899-12-30T14:36:00"/>
    <d v="1899-12-30T15:31:00"/>
    <n v="55"/>
    <x v="3"/>
    <x v="6"/>
    <x v="1"/>
  </r>
  <r>
    <d v="2018-02-20T00:00:00"/>
    <n v="348243"/>
    <s v="GOMA POSAPIE FT"/>
    <x v="3"/>
    <x v="8"/>
    <n v="31"/>
    <x v="0"/>
    <d v="1899-12-30T14:23:00"/>
    <d v="1899-12-30T16:53:00"/>
    <n v="150"/>
    <x v="6"/>
    <x v="6"/>
    <x v="0"/>
  </r>
  <r>
    <d v="2018-12-28T00:00:00"/>
    <n v="348203"/>
    <s v="ACCIONADOR DE FRENO"/>
    <x v="8"/>
    <x v="3"/>
    <n v="47"/>
    <x v="1"/>
    <d v="1899-12-30T15:34:00"/>
    <d v="1899-12-30T16:33:00"/>
    <n v="59"/>
    <x v="8"/>
    <x v="9"/>
    <x v="0"/>
  </r>
  <r>
    <d v="2019-04-13T00:00:00"/>
    <n v="348292"/>
    <s v="PALANCA DE FRENO DELANTERO"/>
    <x v="0"/>
    <x v="14"/>
    <n v="37"/>
    <x v="1"/>
    <d v="1899-12-30T09:05:00"/>
    <d v="1899-12-30T09:40:00"/>
    <n v="35"/>
    <x v="2"/>
    <x v="0"/>
    <x v="1"/>
  </r>
  <r>
    <d v="2019-05-20T00:00:00"/>
    <n v="369610"/>
    <s v="BATERIA"/>
    <x v="4"/>
    <x v="9"/>
    <n v="40"/>
    <x v="0"/>
    <d v="1899-12-30T09:30:00"/>
    <d v="1899-12-30T11:00:00"/>
    <n v="90"/>
    <x v="10"/>
    <x v="5"/>
    <x v="1"/>
  </r>
  <r>
    <d v="2019-05-08T00:00:00"/>
    <n v="348494"/>
    <s v="EMPAQUETADURA DE MULTIPLE"/>
    <x v="1"/>
    <x v="10"/>
    <n v="63"/>
    <x v="0"/>
    <d v="1899-12-30T15:05:00"/>
    <d v="1899-12-30T16:03:00"/>
    <n v="58"/>
    <x v="9"/>
    <x v="5"/>
    <x v="1"/>
  </r>
  <r>
    <d v="2018-09-01T00:00:00"/>
    <n v="348845"/>
    <s v="RIN TRASERO/AZUL/."/>
    <x v="0"/>
    <x v="9"/>
    <n v="99"/>
    <x v="0"/>
    <d v="1899-12-30T13:42:00"/>
    <d v="1899-12-30T14:10:00"/>
    <n v="28"/>
    <x v="7"/>
    <x v="10"/>
    <x v="0"/>
  </r>
  <r>
    <d v="2019-02-01T00:00:00"/>
    <n v="347581"/>
    <s v="CUBIERTA IZQUIERDA DE CARTER"/>
    <x v="1"/>
    <x v="2"/>
    <n v="36"/>
    <x v="1"/>
    <d v="1899-12-30T16:16:00"/>
    <d v="1899-12-30T17:54:00"/>
    <n v="98"/>
    <x v="9"/>
    <x v="6"/>
    <x v="1"/>
  </r>
  <r>
    <d v="2018-06-15T00:00:00"/>
    <n v="348118"/>
    <s v="PEDAL DE FRENO"/>
    <x v="2"/>
    <x v="15"/>
    <n v="86"/>
    <x v="1"/>
    <d v="1899-12-30T12:27:00"/>
    <d v="1899-12-30T13:12:00"/>
    <n v="45"/>
    <x v="4"/>
    <x v="1"/>
    <x v="0"/>
  </r>
  <r>
    <d v="2018-10-07T00:00:00"/>
    <n v="347883"/>
    <s v="PORTA FUSIBLE"/>
    <x v="3"/>
    <x v="9"/>
    <n v="80"/>
    <x v="0"/>
    <d v="1899-12-30T12:22:00"/>
    <d v="1899-12-30T14:01:00"/>
    <n v="99"/>
    <x v="1"/>
    <x v="3"/>
    <x v="0"/>
  </r>
  <r>
    <d v="2018-07-24T00:00:00"/>
    <n v="348133"/>
    <s v="INTERRUPTOR DE FRENO DERECHO"/>
    <x v="9"/>
    <x v="2"/>
    <n v="14"/>
    <x v="0"/>
    <d v="1899-12-30T17:48:00"/>
    <d v="1899-12-30T18:37:00"/>
    <n v="49"/>
    <x v="8"/>
    <x v="7"/>
    <x v="0"/>
  </r>
  <r>
    <d v="2019-04-02T00:00:00"/>
    <n v="353547"/>
    <s v="VALVULA DE ADMISION"/>
    <x v="2"/>
    <x v="1"/>
    <n v="78"/>
    <x v="0"/>
    <d v="1899-12-30T17:37:00"/>
    <d v="1899-12-30T19:49:00"/>
    <n v="132"/>
    <x v="9"/>
    <x v="0"/>
    <x v="1"/>
  </r>
  <r>
    <d v="2019-05-16T00:00:00"/>
    <n v="347923"/>
    <s v="CRISTAL DE FARO"/>
    <x v="2"/>
    <x v="6"/>
    <n v="13"/>
    <x v="0"/>
    <d v="1899-12-30T09:40:00"/>
    <d v="1899-12-30T10:27:00"/>
    <n v="47"/>
    <x v="0"/>
    <x v="5"/>
    <x v="1"/>
  </r>
  <r>
    <d v="2018-10-02T00:00:00"/>
    <n v="348438"/>
    <s v="CAJA UTILITARIA"/>
    <x v="9"/>
    <x v="1"/>
    <n v="47"/>
    <x v="0"/>
    <d v="1899-12-30T12:21:00"/>
    <d v="1899-12-30T14:19:00"/>
    <n v="118"/>
    <x v="3"/>
    <x v="3"/>
    <x v="0"/>
  </r>
  <r>
    <d v="2018-04-06T00:00:00"/>
    <n v="348375"/>
    <s v="TAPABARRO INTERNO DELANTERO"/>
    <x v="0"/>
    <x v="11"/>
    <n v="50"/>
    <x v="0"/>
    <d v="1899-12-30T16:48:00"/>
    <d v="1899-12-30T17:49:00"/>
    <n v="61"/>
    <x v="3"/>
    <x v="0"/>
    <x v="0"/>
  </r>
  <r>
    <d v="2018-02-21T00:00:00"/>
    <n v="348616"/>
    <s v="BANDA DE EMBRAGUE"/>
    <x v="8"/>
    <x v="1"/>
    <n v="72"/>
    <x v="1"/>
    <d v="1899-12-30T12:20:00"/>
    <d v="1899-12-30T14:26:00"/>
    <n v="126"/>
    <x v="6"/>
    <x v="6"/>
    <x v="0"/>
  </r>
  <r>
    <d v="2019-03-10T00:00:00"/>
    <n v="362716"/>
    <s v="CUBIERTA MANDO FRONTAL AZUL"/>
    <x v="6"/>
    <x v="4"/>
    <n v="81"/>
    <x v="0"/>
    <d v="1899-12-30T14:09:00"/>
    <d v="1899-12-30T14:26:00"/>
    <n v="17"/>
    <x v="3"/>
    <x v="4"/>
    <x v="1"/>
  </r>
  <r>
    <d v="2018-02-11T00:00:00"/>
    <n v="362792"/>
    <s v="CUBIERTA IZQ SUP NARANJA"/>
    <x v="9"/>
    <x v="9"/>
    <n v="58"/>
    <x v="0"/>
    <d v="1899-12-30T13:12:00"/>
    <d v="1899-12-30T13:42:00"/>
    <n v="30"/>
    <x v="3"/>
    <x v="6"/>
    <x v="0"/>
  </r>
  <r>
    <d v="2018-04-03T00:00:00"/>
    <n v="348405"/>
    <s v="RECIPIENTE DE CAJUELA (NEGRO)"/>
    <x v="5"/>
    <x v="7"/>
    <n v="36"/>
    <x v="1"/>
    <d v="1899-12-30T16:21:00"/>
    <d v="1899-12-30T18:13:00"/>
    <n v="112"/>
    <x v="3"/>
    <x v="0"/>
    <x v="0"/>
  </r>
  <r>
    <d v="2018-12-24T00:00:00"/>
    <n v="347835"/>
    <s v="TUBO DE ESCAPE/SILENCIADOR"/>
    <x v="9"/>
    <x v="0"/>
    <n v="74"/>
    <x v="0"/>
    <d v="1899-12-30T15:20:00"/>
    <d v="1899-12-30T17:20:00"/>
    <n v="120"/>
    <x v="5"/>
    <x v="9"/>
    <x v="0"/>
  </r>
  <r>
    <d v="2018-10-06T00:00:00"/>
    <n v="348146"/>
    <s v="JUEGO DE MANGUERA DE FRENO"/>
    <x v="6"/>
    <x v="1"/>
    <n v="10"/>
    <x v="0"/>
    <d v="1899-12-30T15:18:00"/>
    <d v="1899-12-30T17:47:00"/>
    <n v="149"/>
    <x v="6"/>
    <x v="3"/>
    <x v="0"/>
  </r>
  <r>
    <d v="2018-03-03T00:00:00"/>
    <n v="369697"/>
    <s v="MANGUERA DE FRENO TRASERO"/>
    <x v="0"/>
    <x v="2"/>
    <n v="26"/>
    <x v="0"/>
    <d v="1899-12-30T16:23:00"/>
    <d v="1899-12-30T18:41:00"/>
    <n v="138"/>
    <x v="6"/>
    <x v="4"/>
    <x v="0"/>
  </r>
  <r>
    <d v="2019-04-28T00:00:00"/>
    <n v="348819"/>
    <s v="TAPABARRO DEL AZUL"/>
    <x v="6"/>
    <x v="3"/>
    <n v="43"/>
    <x v="0"/>
    <d v="1899-12-30T09:07:00"/>
    <d v="1899-12-30T09:28:00"/>
    <n v="21"/>
    <x v="3"/>
    <x v="0"/>
    <x v="1"/>
  </r>
  <r>
    <d v="2018-10-15T00:00:00"/>
    <n v="347872"/>
    <s v="BUJIA"/>
    <x v="9"/>
    <x v="4"/>
    <n v="71"/>
    <x v="1"/>
    <d v="1899-12-30T11:13:00"/>
    <d v="1899-12-30T11:58:00"/>
    <n v="45"/>
    <x v="13"/>
    <x v="3"/>
    <x v="0"/>
  </r>
  <r>
    <d v="2018-09-25T00:00:00"/>
    <n v="347753"/>
    <s v="EJE SECUNDARIO DE TRANSMISION"/>
    <x v="1"/>
    <x v="5"/>
    <n v="29"/>
    <x v="0"/>
    <d v="1899-12-30T15:24:00"/>
    <d v="1899-12-30T15:46:00"/>
    <n v="22"/>
    <x v="9"/>
    <x v="10"/>
    <x v="0"/>
  </r>
  <r>
    <d v="2019-02-22T00:00:00"/>
    <n v="347984"/>
    <s v="BOTON INTERRUPTOR DE LUZ BAJA/"/>
    <x v="1"/>
    <x v="6"/>
    <n v="69"/>
    <x v="1"/>
    <d v="1899-12-30T17:38:00"/>
    <d v="1899-12-30T18:51:00"/>
    <n v="73"/>
    <x v="2"/>
    <x v="6"/>
    <x v="1"/>
  </r>
  <r>
    <d v="2018-10-06T00:00:00"/>
    <n v="348621"/>
    <s v="EMPAQUETADURA PROTECT CUB SUP"/>
    <x v="0"/>
    <x v="7"/>
    <n v="23"/>
    <x v="0"/>
    <d v="1899-12-30T13:41:00"/>
    <d v="1899-12-30T15:33:00"/>
    <n v="112"/>
    <x v="5"/>
    <x v="3"/>
    <x v="0"/>
  </r>
  <r>
    <d v="2019-03-22T00:00:00"/>
    <n v="348674"/>
    <s v="SEGURO CIRCLIP EXTERNO 17M"/>
    <x v="8"/>
    <x v="8"/>
    <n v="67"/>
    <x v="0"/>
    <d v="1899-12-30T11:36:00"/>
    <d v="1899-12-30T12:19:00"/>
    <n v="43"/>
    <x v="5"/>
    <x v="4"/>
    <x v="1"/>
  </r>
  <r>
    <d v="2018-05-31T00:00:00"/>
    <n v="347756"/>
    <s v="ENGRANAJE SECUNDARIO DE TRANSM"/>
    <x v="0"/>
    <x v="8"/>
    <n v="52"/>
    <x v="0"/>
    <d v="1899-12-30T17:08:00"/>
    <d v="1899-12-30T18:05:00"/>
    <n v="57"/>
    <x v="9"/>
    <x v="5"/>
    <x v="0"/>
  </r>
  <r>
    <d v="2019-01-03T00:00:00"/>
    <n v="347570"/>
    <s v="O-RING,107*2"/>
    <x v="4"/>
    <x v="1"/>
    <n v="70"/>
    <x v="0"/>
    <d v="1899-12-30T08:46:00"/>
    <d v="1899-12-30T10:53:00"/>
    <n v="127"/>
    <x v="6"/>
    <x v="2"/>
    <x v="1"/>
  </r>
  <r>
    <d v="2018-04-22T00:00:00"/>
    <n v="348350"/>
    <s v="ASIENTO DOBLE AMARILLO NEGRO"/>
    <x v="9"/>
    <x v="8"/>
    <n v="61"/>
    <x v="0"/>
    <d v="1899-12-30T10:08:00"/>
    <d v="1899-12-30T11:44:00"/>
    <n v="96"/>
    <x v="5"/>
    <x v="0"/>
    <x v="0"/>
  </r>
  <r>
    <d v="2018-03-30T00:00:00"/>
    <n v="348134"/>
    <s v="MANIJA DE FRENO DELANTERO"/>
    <x v="4"/>
    <x v="9"/>
    <n v="40"/>
    <x v="0"/>
    <d v="1899-12-30T11:48:00"/>
    <d v="1899-12-30T13:07:00"/>
    <n v="79"/>
    <x v="2"/>
    <x v="4"/>
    <x v="0"/>
  </r>
  <r>
    <d v="2018-05-09T00:00:00"/>
    <n v="362790"/>
    <s v="CUBIERTA TRASERA NARANJA"/>
    <x v="0"/>
    <x v="1"/>
    <n v="24"/>
    <x v="0"/>
    <d v="1899-12-30T10:22:00"/>
    <d v="1899-12-30T12:45:00"/>
    <n v="143"/>
    <x v="3"/>
    <x v="5"/>
    <x v="0"/>
  </r>
  <r>
    <d v="2018-12-21T00:00:00"/>
    <n v="348055"/>
    <s v="RAYO INTERNO RUEDA TRAS"/>
    <x v="8"/>
    <x v="3"/>
    <n v="55"/>
    <x v="0"/>
    <d v="1899-12-30T11:18:00"/>
    <d v="1899-12-30T12:33:00"/>
    <n v="75"/>
    <x v="7"/>
    <x v="9"/>
    <x v="0"/>
  </r>
  <r>
    <d v="2018-10-31T00:00:00"/>
    <n v="348123"/>
    <s v="RESORTE DEL INTERRUPTOR DE FRE"/>
    <x v="1"/>
    <x v="6"/>
    <n v="48"/>
    <x v="0"/>
    <d v="1899-12-30T15:42:00"/>
    <d v="1899-12-30T18:06:00"/>
    <n v="144"/>
    <x v="4"/>
    <x v="3"/>
    <x v="0"/>
  </r>
  <r>
    <d v="2018-04-27T00:00:00"/>
    <n v="348408"/>
    <s v="CUBIERTA DE CAJUELA (NEGRO)"/>
    <x v="0"/>
    <x v="10"/>
    <n v="98"/>
    <x v="0"/>
    <d v="1899-12-30T17:40:00"/>
    <d v="1899-12-30T18:17:00"/>
    <n v="37"/>
    <x v="3"/>
    <x v="0"/>
    <x v="0"/>
  </r>
  <r>
    <d v="2018-10-18T00:00:00"/>
    <n v="348115"/>
    <s v="VARILLA DE FRENO TRASERO"/>
    <x v="4"/>
    <x v="7"/>
    <n v="22"/>
    <x v="0"/>
    <d v="1899-12-30T17:27:00"/>
    <d v="1899-12-30T19:06:00"/>
    <n v="99"/>
    <x v="4"/>
    <x v="3"/>
    <x v="0"/>
  </r>
  <r>
    <d v="2018-09-28T00:00:00"/>
    <n v="366798"/>
    <s v="ARNES PRINCIPAL"/>
    <x v="2"/>
    <x v="7"/>
    <n v="83"/>
    <x v="1"/>
    <d v="1899-12-30T12:28:00"/>
    <d v="1899-12-30T13:37:00"/>
    <n v="69"/>
    <x v="1"/>
    <x v="10"/>
    <x v="0"/>
  </r>
  <r>
    <d v="2019-05-26T00:00:00"/>
    <n v="364396"/>
    <s v="CUBIERTA CILINDRO ROJO"/>
    <x v="0"/>
    <x v="4"/>
    <n v="49"/>
    <x v="1"/>
    <d v="1899-12-30T17:34:00"/>
    <d v="1899-12-30T17:51:00"/>
    <n v="17"/>
    <x v="3"/>
    <x v="5"/>
    <x v="1"/>
  </r>
  <r>
    <d v="2018-12-11T00:00:00"/>
    <n v="369610"/>
    <s v="BATERIA"/>
    <x v="9"/>
    <x v="11"/>
    <n v="16"/>
    <x v="0"/>
    <d v="1899-12-30T16:36:00"/>
    <d v="1899-12-30T18:18:00"/>
    <n v="102"/>
    <x v="10"/>
    <x v="9"/>
    <x v="0"/>
  </r>
  <r>
    <d v="2018-05-04T00:00:00"/>
    <n v="348627"/>
    <s v="CUBIERTA PROTECTORA SUPERIOR"/>
    <x v="5"/>
    <x v="11"/>
    <n v="76"/>
    <x v="0"/>
    <d v="1899-12-30T15:11:00"/>
    <d v="1899-12-30T16:19:00"/>
    <n v="68"/>
    <x v="5"/>
    <x v="5"/>
    <x v="0"/>
  </r>
  <r>
    <d v="2018-08-14T00:00:00"/>
    <n v="362721"/>
    <s v="PLACA DE VENTILACION DERECHA"/>
    <x v="2"/>
    <x v="10"/>
    <n v="95"/>
    <x v="0"/>
    <d v="1899-12-30T12:46:00"/>
    <d v="1899-12-30T13:02:00"/>
    <n v="16"/>
    <x v="3"/>
    <x v="11"/>
    <x v="0"/>
  </r>
  <r>
    <d v="2018-07-21T00:00:00"/>
    <n v="348415"/>
    <s v="BASE PLATAFORMA POSAPIES"/>
    <x v="6"/>
    <x v="12"/>
    <n v="50"/>
    <x v="0"/>
    <d v="1899-12-30T13:14:00"/>
    <d v="1899-12-30T14:04:00"/>
    <n v="50"/>
    <x v="3"/>
    <x v="7"/>
    <x v="0"/>
  </r>
  <r>
    <d v="2018-03-01T00:00:00"/>
    <n v="348862"/>
    <s v="CUBIERTA TRASERA PLATA"/>
    <x v="2"/>
    <x v="3"/>
    <n v="21"/>
    <x v="0"/>
    <d v="1899-12-30T11:12:00"/>
    <d v="1899-12-30T12:48:00"/>
    <n v="96"/>
    <x v="3"/>
    <x v="4"/>
    <x v="0"/>
  </r>
  <r>
    <d v="2019-03-26T00:00:00"/>
    <n v="348466"/>
    <s v="RODAJE RADIAL BOLA,6204"/>
    <x v="4"/>
    <x v="9"/>
    <n v="59"/>
    <x v="0"/>
    <d v="1899-12-30T13:24:00"/>
    <d v="1899-12-30T14:55:00"/>
    <n v="91"/>
    <x v="5"/>
    <x v="4"/>
    <x v="1"/>
  </r>
  <r>
    <d v="2018-06-08T00:00:00"/>
    <n v="347960"/>
    <s v="FOCO VELOCIMETRO 12V 3W"/>
    <x v="8"/>
    <x v="4"/>
    <n v="92"/>
    <x v="0"/>
    <d v="1899-12-30T14:38:00"/>
    <d v="1899-12-30T16:11:00"/>
    <n v="93"/>
    <x v="1"/>
    <x v="1"/>
    <x v="0"/>
  </r>
  <r>
    <d v="2018-02-10T00:00:00"/>
    <n v="362713"/>
    <s v="CUBIERTA LATERAL DERECHA AZUL"/>
    <x v="5"/>
    <x v="13"/>
    <n v="45"/>
    <x v="1"/>
    <d v="1899-12-30T08:47:00"/>
    <d v="1899-12-30T10:58:00"/>
    <n v="131"/>
    <x v="3"/>
    <x v="6"/>
    <x v="0"/>
  </r>
  <r>
    <d v="2018-11-01T00:00:00"/>
    <n v="364435"/>
    <s v="CUBIERTA TRASERA ROJO"/>
    <x v="1"/>
    <x v="12"/>
    <n v="21"/>
    <x v="1"/>
    <d v="1899-12-30T14:36:00"/>
    <d v="1899-12-30T15:31:00"/>
    <n v="55"/>
    <x v="3"/>
    <x v="8"/>
    <x v="0"/>
  </r>
  <r>
    <d v="2018-11-03T00:00:00"/>
    <n v="348546"/>
    <s v="BUJE GOMA, SOPORTE MOTOR DEL."/>
    <x v="5"/>
    <x v="8"/>
    <n v="57"/>
    <x v="0"/>
    <d v="1899-12-30T14:23:00"/>
    <d v="1899-12-30T16:53:00"/>
    <n v="150"/>
    <x v="6"/>
    <x v="8"/>
    <x v="0"/>
  </r>
  <r>
    <d v="2018-12-04T00:00:00"/>
    <n v="348265"/>
    <s v="TOPE POSAPIE IZQUIERDA"/>
    <x v="8"/>
    <x v="3"/>
    <n v="91"/>
    <x v="0"/>
    <d v="1899-12-30T15:34:00"/>
    <d v="1899-12-30T16:33:00"/>
    <n v="59"/>
    <x v="3"/>
    <x v="9"/>
    <x v="0"/>
  </r>
  <r>
    <d v="2019-05-01T00:00:00"/>
    <n v="347921"/>
    <s v="FOCO DE FARO 12V/21W/5W"/>
    <x v="8"/>
    <x v="14"/>
    <n v="99"/>
    <x v="0"/>
    <d v="1899-12-30T09:05:00"/>
    <d v="1899-12-30T09:40:00"/>
    <n v="35"/>
    <x v="0"/>
    <x v="5"/>
    <x v="1"/>
  </r>
  <r>
    <d v="2018-06-26T00:00:00"/>
    <n v="348505"/>
    <s v="RESORTE EXTERNO DE VALVULA"/>
    <x v="7"/>
    <x v="9"/>
    <n v="88"/>
    <x v="0"/>
    <d v="1899-12-30T09:30:00"/>
    <d v="1899-12-30T11:00:00"/>
    <n v="90"/>
    <x v="9"/>
    <x v="1"/>
    <x v="0"/>
  </r>
  <r>
    <d v="2018-04-05T00:00:00"/>
    <n v="347817"/>
    <s v="EMPAQUETADURA DEL MULTIPLE"/>
    <x v="1"/>
    <x v="10"/>
    <n v="17"/>
    <x v="1"/>
    <d v="1899-12-30T15:05:00"/>
    <d v="1899-12-30T16:03:00"/>
    <n v="58"/>
    <x v="9"/>
    <x v="0"/>
    <x v="0"/>
  </r>
  <r>
    <d v="2018-06-04T00:00:00"/>
    <n v="348203"/>
    <s v="ACCIONADOR DE FRENO"/>
    <x v="0"/>
    <x v="9"/>
    <n v="49"/>
    <x v="0"/>
    <d v="1899-12-30T13:42:00"/>
    <d v="1899-12-30T14:10:00"/>
    <n v="28"/>
    <x v="8"/>
    <x v="1"/>
    <x v="0"/>
  </r>
  <r>
    <d v="2019-05-17T00:00:00"/>
    <n v="348642"/>
    <s v="EMPAQUETADURA CUB IZQ CARTER"/>
    <x v="4"/>
    <x v="2"/>
    <n v="11"/>
    <x v="0"/>
    <d v="1899-12-30T16:16:00"/>
    <d v="1899-12-30T17:54:00"/>
    <n v="98"/>
    <x v="9"/>
    <x v="5"/>
    <x v="1"/>
  </r>
  <r>
    <d v="2018-04-18T00:00:00"/>
    <n v="367862"/>
    <s v="RETROVISOR DERECHO AMARILLO"/>
    <x v="3"/>
    <x v="15"/>
    <n v="63"/>
    <x v="1"/>
    <d v="1899-12-30T12:27:00"/>
    <d v="1899-12-30T13:12:00"/>
    <n v="45"/>
    <x v="3"/>
    <x v="0"/>
    <x v="0"/>
  </r>
  <r>
    <d v="2019-01-14T00:00:00"/>
    <n v="362720"/>
    <s v="PLACA DE VENTILACION IZQUIERDA"/>
    <x v="1"/>
    <x v="9"/>
    <n v="25"/>
    <x v="0"/>
    <d v="1899-12-30T12:22:00"/>
    <d v="1899-12-30T14:01:00"/>
    <n v="99"/>
    <x v="3"/>
    <x v="2"/>
    <x v="1"/>
  </r>
  <r>
    <d v="2018-02-12T00:00:00"/>
    <n v="347619"/>
    <s v="EMPAQUETADURA CUB LAT CABEZA"/>
    <x v="8"/>
    <x v="2"/>
    <n v="84"/>
    <x v="1"/>
    <d v="1899-12-30T17:48:00"/>
    <d v="1899-12-30T18:37:00"/>
    <n v="49"/>
    <x v="9"/>
    <x v="6"/>
    <x v="0"/>
  </r>
  <r>
    <d v="2018-12-07T00:00:00"/>
    <n v="364247"/>
    <s v="SEGURO DE PASADOR DE PISTON"/>
    <x v="2"/>
    <x v="1"/>
    <n v="46"/>
    <x v="1"/>
    <d v="1899-12-30T17:37:00"/>
    <d v="1899-12-30T19:49:00"/>
    <n v="132"/>
    <x v="9"/>
    <x v="9"/>
    <x v="0"/>
  </r>
  <r>
    <d v="2018-01-15T00:00:00"/>
    <n v="347895"/>
    <s v="CONJUNTO DE FARO"/>
    <x v="9"/>
    <x v="6"/>
    <n v="83"/>
    <x v="0"/>
    <d v="1899-12-30T09:40:00"/>
    <d v="1899-12-30T10:27:00"/>
    <n v="47"/>
    <x v="0"/>
    <x v="2"/>
    <x v="0"/>
  </r>
  <r>
    <d v="2018-03-04T00:00:00"/>
    <n v="348383"/>
    <s v="PLACA IZQ FIJACION TAPABARRO"/>
    <x v="0"/>
    <x v="1"/>
    <n v="87"/>
    <x v="0"/>
    <d v="1899-12-30T12:21:00"/>
    <d v="1899-12-30T14:19:00"/>
    <n v="118"/>
    <x v="3"/>
    <x v="4"/>
    <x v="0"/>
  </r>
  <r>
    <d v="2018-06-16T00:00:00"/>
    <n v="348391"/>
    <s v="MICA REFLECTORA TRASERA"/>
    <x v="8"/>
    <x v="11"/>
    <n v="22"/>
    <x v="0"/>
    <d v="1899-12-30T16:48:00"/>
    <d v="1899-12-30T17:49:00"/>
    <n v="61"/>
    <x v="0"/>
    <x v="1"/>
    <x v="0"/>
  </r>
  <r>
    <d v="2019-02-03T00:00:00"/>
    <n v="368042"/>
    <s v="ARNES DE CABLES"/>
    <x v="5"/>
    <x v="1"/>
    <n v="61"/>
    <x v="1"/>
    <d v="1899-12-30T12:20:00"/>
    <d v="1899-12-30T14:26:00"/>
    <n v="126"/>
    <x v="1"/>
    <x v="6"/>
    <x v="1"/>
  </r>
  <r>
    <d v="2019-02-28T00:00:00"/>
    <n v="348615"/>
    <s v="COMPONENTE MOBIL DEL DISCO DE"/>
    <x v="2"/>
    <x v="4"/>
    <n v="52"/>
    <x v="0"/>
    <d v="1899-12-30T14:09:00"/>
    <d v="1899-12-30T14:26:00"/>
    <n v="17"/>
    <x v="1"/>
    <x v="6"/>
    <x v="1"/>
  </r>
  <r>
    <d v="2018-06-12T00:00:00"/>
    <n v="367798"/>
    <s v="ASIENTO"/>
    <x v="0"/>
    <x v="9"/>
    <n v="25"/>
    <x v="0"/>
    <d v="1899-12-30T13:12:00"/>
    <d v="1899-12-30T13:42:00"/>
    <n v="30"/>
    <x v="5"/>
    <x v="1"/>
    <x v="0"/>
  </r>
  <r>
    <d v="2019-05-12T00:00:00"/>
    <n v="347901"/>
    <s v="FOCO DE LUZ FARO 12V/18W/18W"/>
    <x v="3"/>
    <x v="7"/>
    <n v="72"/>
    <x v="0"/>
    <d v="1899-12-30T16:21:00"/>
    <d v="1899-12-30T18:13:00"/>
    <n v="112"/>
    <x v="0"/>
    <x v="5"/>
    <x v="1"/>
  </r>
  <r>
    <d v="2018-06-03T00:00:00"/>
    <n v="348637"/>
    <s v="PIN DE PISTON"/>
    <x v="1"/>
    <x v="0"/>
    <n v="15"/>
    <x v="0"/>
    <d v="1899-12-30T15:20:00"/>
    <d v="1899-12-30T17:20:00"/>
    <n v="120"/>
    <x v="9"/>
    <x v="1"/>
    <x v="0"/>
  </r>
  <r>
    <d v="2019-01-13T00:00:00"/>
    <n v="347809"/>
    <s v="RESORTE DE RETORNO DE ARRANQUE"/>
    <x v="5"/>
    <x v="1"/>
    <n v="73"/>
    <x v="0"/>
    <d v="1899-12-30T15:18:00"/>
    <d v="1899-12-30T17:47:00"/>
    <n v="149"/>
    <x v="9"/>
    <x v="2"/>
    <x v="1"/>
  </r>
  <r>
    <d v="2018-07-27T00:00:00"/>
    <n v="348562"/>
    <s v="EJE PRIMARIO DE TRANSMISION (1"/>
    <x v="5"/>
    <x v="2"/>
    <n v="93"/>
    <x v="0"/>
    <d v="1899-12-30T16:23:00"/>
    <d v="1899-12-30T18:41:00"/>
    <n v="138"/>
    <x v="9"/>
    <x v="7"/>
    <x v="0"/>
  </r>
  <r>
    <d v="2019-04-08T00:00:00"/>
    <n v="362733"/>
    <s v="RETROVISOR IZQUIERDO AZUL"/>
    <x v="7"/>
    <x v="3"/>
    <n v="38"/>
    <x v="0"/>
    <d v="1899-12-30T09:07:00"/>
    <d v="1899-12-30T09:28:00"/>
    <n v="21"/>
    <x v="3"/>
    <x v="0"/>
    <x v="1"/>
  </r>
  <r>
    <d v="2018-11-01T00:00:00"/>
    <n v="348622"/>
    <s v="CUBIERTA PROTECTORA INFERIOR"/>
    <x v="7"/>
    <x v="4"/>
    <n v="34"/>
    <x v="1"/>
    <d v="1899-12-30T11:13:00"/>
    <d v="1899-12-30T11:58:00"/>
    <n v="45"/>
    <x v="5"/>
    <x v="8"/>
    <x v="0"/>
  </r>
  <r>
    <d v="2018-10-11T00:00:00"/>
    <n v="365549"/>
    <s v="TAPABARRO INTERNO DEL AZUL"/>
    <x v="4"/>
    <x v="5"/>
    <n v="23"/>
    <x v="0"/>
    <d v="1899-12-30T15:24:00"/>
    <d v="1899-12-30T15:46:00"/>
    <n v="22"/>
    <x v="3"/>
    <x v="3"/>
    <x v="0"/>
  </r>
  <r>
    <d v="2018-12-28T00:00:00"/>
    <n v="366810"/>
    <s v="DIRECCIONAL DEL DER"/>
    <x v="4"/>
    <x v="6"/>
    <n v="41"/>
    <x v="0"/>
    <d v="1899-12-30T17:38:00"/>
    <d v="1899-12-30T18:51:00"/>
    <n v="73"/>
    <x v="0"/>
    <x v="9"/>
    <x v="0"/>
  </r>
  <r>
    <d v="2019-05-28T00:00:00"/>
    <n v="348170"/>
    <s v="CERRADURA DEL ASIENTO"/>
    <x v="9"/>
    <x v="7"/>
    <n v="20"/>
    <x v="0"/>
    <d v="1899-12-30T13:41:00"/>
    <d v="1899-12-30T15:33:00"/>
    <n v="112"/>
    <x v="5"/>
    <x v="5"/>
    <x v="1"/>
  </r>
  <r>
    <d v="2019-04-29T00:00:00"/>
    <n v="348519"/>
    <s v="CUBIERTA DE CABEZA DE CILINDRO"/>
    <x v="3"/>
    <x v="8"/>
    <n v="54"/>
    <x v="0"/>
    <d v="1899-12-30T11:36:00"/>
    <d v="1899-12-30T12:19:00"/>
    <n v="43"/>
    <x v="9"/>
    <x v="0"/>
    <x v="1"/>
  </r>
  <r>
    <d v="2018-12-31T00:00:00"/>
    <n v="369673"/>
    <s v="CUBIERTAS DE TANQUE IZQU AMAR"/>
    <x v="7"/>
    <x v="8"/>
    <n v="51"/>
    <x v="0"/>
    <d v="1899-12-30T17:08:00"/>
    <d v="1899-12-30T18:05:00"/>
    <n v="57"/>
    <x v="3"/>
    <x v="9"/>
    <x v="0"/>
  </r>
  <r>
    <d v="2019-05-06T00:00:00"/>
    <n v="362660"/>
    <s v="TAPABARRO DEL AZUL"/>
    <x v="9"/>
    <x v="1"/>
    <n v="25"/>
    <x v="0"/>
    <d v="1899-12-30T08:46:00"/>
    <d v="1899-12-30T10:53:00"/>
    <n v="127"/>
    <x v="3"/>
    <x v="5"/>
    <x v="1"/>
  </r>
  <r>
    <d v="2019-05-09T00:00:00"/>
    <n v="367979"/>
    <s v="TANQUE DE COMBUSTIBLE  ROJO"/>
    <x v="1"/>
    <x v="8"/>
    <n v="15"/>
    <x v="1"/>
    <d v="1899-12-30T10:08:00"/>
    <d v="1899-12-30T11:44:00"/>
    <n v="96"/>
    <x v="3"/>
    <x v="5"/>
    <x v="1"/>
  </r>
  <r>
    <d v="2018-08-27T00:00:00"/>
    <n v="347771"/>
    <s v="PLACA SUJETADORA DE ENGRANE DE"/>
    <x v="0"/>
    <x v="9"/>
    <n v="33"/>
    <x v="1"/>
    <d v="1899-12-30T11:48:00"/>
    <d v="1899-12-30T13:07:00"/>
    <n v="79"/>
    <x v="9"/>
    <x v="11"/>
    <x v="0"/>
  </r>
  <r>
    <d v="2019-05-09T00:00:00"/>
    <n v="347604"/>
    <s v="EMPAQUETADURA DE CILINDRO"/>
    <x v="1"/>
    <x v="1"/>
    <n v="93"/>
    <x v="0"/>
    <d v="1899-12-30T10:22:00"/>
    <d v="1899-12-30T12:45:00"/>
    <n v="143"/>
    <x v="9"/>
    <x v="5"/>
    <x v="1"/>
  </r>
  <r>
    <d v="2018-07-28T00:00:00"/>
    <n v="362713"/>
    <s v="CUBIERTA LATERAL DERECHA AZUL"/>
    <x v="9"/>
    <x v="3"/>
    <n v="72"/>
    <x v="0"/>
    <d v="1899-12-30T11:18:00"/>
    <d v="1899-12-30T12:33:00"/>
    <n v="75"/>
    <x v="3"/>
    <x v="7"/>
    <x v="0"/>
  </r>
  <r>
    <d v="2018-06-20T00:00:00"/>
    <n v="348294"/>
    <s v="CABLE DE EMBRAGUE"/>
    <x v="6"/>
    <x v="6"/>
    <n v="29"/>
    <x v="1"/>
    <d v="1899-12-30T15:42:00"/>
    <d v="1899-12-30T18:06:00"/>
    <n v="144"/>
    <x v="2"/>
    <x v="1"/>
    <x v="0"/>
  </r>
  <r>
    <d v="2018-11-28T00:00:00"/>
    <n v="347815"/>
    <s v="FILTRO DE COMBUSTIBLE"/>
    <x v="3"/>
    <x v="10"/>
    <n v="49"/>
    <x v="0"/>
    <d v="1899-12-30T17:40:00"/>
    <d v="1899-12-30T18:17:00"/>
    <n v="37"/>
    <x v="11"/>
    <x v="8"/>
    <x v="0"/>
  </r>
  <r>
    <d v="2018-09-27T00:00:00"/>
    <n v="362708"/>
    <s v="KIT DE CERRADURA"/>
    <x v="0"/>
    <x v="7"/>
    <n v="95"/>
    <x v="0"/>
    <d v="1899-12-30T17:27:00"/>
    <d v="1899-12-30T19:06:00"/>
    <n v="99"/>
    <x v="1"/>
    <x v="10"/>
    <x v="0"/>
  </r>
  <r>
    <d v="2018-04-09T00:00:00"/>
    <n v="348504"/>
    <s v="ASIENTO DE RESORTE EXTERNO DE"/>
    <x v="3"/>
    <x v="7"/>
    <n v="35"/>
    <x v="0"/>
    <d v="1899-12-30T12:28:00"/>
    <d v="1899-12-30T13:37:00"/>
    <n v="69"/>
    <x v="9"/>
    <x v="0"/>
    <x v="0"/>
  </r>
  <r>
    <d v="2018-01-14T00:00:00"/>
    <n v="362589"/>
    <s v="BARRA POSAPIES FT 08"/>
    <x v="5"/>
    <x v="4"/>
    <n v="84"/>
    <x v="0"/>
    <d v="1899-12-30T17:34:00"/>
    <d v="1899-12-30T17:51:00"/>
    <n v="17"/>
    <x v="4"/>
    <x v="2"/>
    <x v="0"/>
  </r>
  <r>
    <d v="2018-07-09T00:00:00"/>
    <n v="347968"/>
    <s v="SENSOR DE COMBUSTIBLE"/>
    <x v="6"/>
    <x v="11"/>
    <n v="93"/>
    <x v="0"/>
    <d v="1899-12-30T16:36:00"/>
    <d v="1899-12-30T18:18:00"/>
    <n v="102"/>
    <x v="11"/>
    <x v="7"/>
    <x v="0"/>
  </r>
  <r>
    <d v="2019-02-09T00:00:00"/>
    <n v="347863"/>
    <s v="RECTIFICADOR/REGULADOR DE CORR"/>
    <x v="0"/>
    <x v="11"/>
    <n v="29"/>
    <x v="0"/>
    <d v="1899-12-30T15:11:00"/>
    <d v="1899-12-30T16:19:00"/>
    <n v="68"/>
    <x v="1"/>
    <x v="6"/>
    <x v="1"/>
  </r>
  <r>
    <d v="2018-12-20T00:00:00"/>
    <n v="348589"/>
    <s v="RETEN DE ACEITE 20*32*6"/>
    <x v="5"/>
    <x v="10"/>
    <n v="92"/>
    <x v="0"/>
    <d v="1899-12-30T12:46:00"/>
    <d v="1899-12-30T13:02:00"/>
    <n v="16"/>
    <x v="6"/>
    <x v="9"/>
    <x v="0"/>
  </r>
  <r>
    <d v="2019-05-22T00:00:00"/>
    <n v="353548"/>
    <s v="VALVULA DE ESCAPE"/>
    <x v="0"/>
    <x v="12"/>
    <n v="80"/>
    <x v="0"/>
    <d v="1899-12-30T13:14:00"/>
    <d v="1899-12-30T14:04:00"/>
    <n v="50"/>
    <x v="9"/>
    <x v="5"/>
    <x v="1"/>
  </r>
  <r>
    <d v="2018-01-02T00:00:00"/>
    <n v="348458"/>
    <s v="BUJE DEL EJE TRASERO"/>
    <x v="2"/>
    <x v="3"/>
    <n v="72"/>
    <x v="1"/>
    <d v="1899-12-30T11:12:00"/>
    <d v="1899-12-30T12:48:00"/>
    <n v="96"/>
    <x v="7"/>
    <x v="2"/>
    <x v="0"/>
  </r>
  <r>
    <d v="2018-05-05T00:00:00"/>
    <n v="362723"/>
    <s v="CUBIERTA DE COLA IZQ ROJA"/>
    <x v="8"/>
    <x v="9"/>
    <n v="70"/>
    <x v="1"/>
    <d v="1899-12-30T13:24:00"/>
    <d v="1899-12-30T14:55:00"/>
    <n v="91"/>
    <x v="3"/>
    <x v="5"/>
    <x v="0"/>
  </r>
  <r>
    <d v="2018-11-17T00:00:00"/>
    <n v="348616"/>
    <s v="BANDA DE EMBRAGUE"/>
    <x v="9"/>
    <x v="4"/>
    <n v="98"/>
    <x v="0"/>
    <d v="1899-12-30T14:38:00"/>
    <d v="1899-12-30T16:11:00"/>
    <n v="93"/>
    <x v="6"/>
    <x v="8"/>
    <x v="0"/>
  </r>
  <r>
    <d v="2018-03-12T00:00:00"/>
    <n v="348684"/>
    <s v="O-RING 3*33.5"/>
    <x v="0"/>
    <x v="13"/>
    <n v="10"/>
    <x v="0"/>
    <d v="1899-12-30T08:47:00"/>
    <d v="1899-12-30T10:58:00"/>
    <n v="131"/>
    <x v="9"/>
    <x v="4"/>
    <x v="0"/>
  </r>
  <r>
    <d v="2019-02-13T00:00:00"/>
    <n v="347661"/>
    <s v="GUIA DE CADENA DE ARRANQUE"/>
    <x v="0"/>
    <x v="12"/>
    <n v="13"/>
    <x v="0"/>
    <d v="1899-12-30T14:36:00"/>
    <d v="1899-12-30T15:31:00"/>
    <n v="55"/>
    <x v="5"/>
    <x v="6"/>
    <x v="1"/>
  </r>
  <r>
    <d v="2018-07-19T00:00:00"/>
    <n v="362724"/>
    <s v="CUBIERTA DE COLA DER AZUL"/>
    <x v="6"/>
    <x v="8"/>
    <n v="50"/>
    <x v="0"/>
    <d v="1899-12-30T14:23:00"/>
    <d v="1899-12-30T16:53:00"/>
    <n v="150"/>
    <x v="3"/>
    <x v="7"/>
    <x v="0"/>
  </r>
  <r>
    <d v="2018-09-10T00:00:00"/>
    <n v="348158"/>
    <s v="SUJETADOR"/>
    <x v="5"/>
    <x v="3"/>
    <n v="51"/>
    <x v="0"/>
    <d v="1899-12-30T15:34:00"/>
    <d v="1899-12-30T16:33:00"/>
    <n v="59"/>
    <x v="5"/>
    <x v="10"/>
    <x v="0"/>
  </r>
  <r>
    <d v="2018-01-09T00:00:00"/>
    <n v="367857"/>
    <s v="RETROVISOR IZQUIERDO ROJO"/>
    <x v="4"/>
    <x v="14"/>
    <n v="64"/>
    <x v="0"/>
    <d v="1899-12-30T09:05:00"/>
    <d v="1899-12-30T09:40:00"/>
    <n v="35"/>
    <x v="3"/>
    <x v="2"/>
    <x v="0"/>
  </r>
  <r>
    <d v="2018-07-06T00:00:00"/>
    <n v="348223"/>
    <s v="HORQUILLA TRASERA (BRAZO OCCI"/>
    <x v="4"/>
    <x v="9"/>
    <n v="29"/>
    <x v="1"/>
    <d v="1899-12-30T09:30:00"/>
    <d v="1899-12-30T11:00:00"/>
    <n v="90"/>
    <x v="12"/>
    <x v="7"/>
    <x v="0"/>
  </r>
  <r>
    <d v="2018-07-27T00:00:00"/>
    <n v="347709"/>
    <s v="DISCO DE PRESION DE EMBRAGUE"/>
    <x v="9"/>
    <x v="10"/>
    <n v="72"/>
    <x v="0"/>
    <d v="1899-12-30T15:05:00"/>
    <d v="1899-12-30T16:03:00"/>
    <n v="58"/>
    <x v="8"/>
    <x v="7"/>
    <x v="0"/>
  </r>
  <r>
    <d v="2019-03-26T00:00:00"/>
    <n v="348812"/>
    <s v="CUBIERTA IZQ BLANCO"/>
    <x v="3"/>
    <x v="9"/>
    <n v="27"/>
    <x v="0"/>
    <d v="1899-12-30T13:42:00"/>
    <d v="1899-12-30T14:10:00"/>
    <n v="28"/>
    <x v="3"/>
    <x v="4"/>
    <x v="1"/>
  </r>
  <r>
    <d v="2018-12-08T00:00:00"/>
    <n v="362588"/>
    <s v="CONJ POSAPIES FT 08"/>
    <x v="4"/>
    <x v="2"/>
    <n v="76"/>
    <x v="0"/>
    <d v="1899-12-30T16:16:00"/>
    <d v="1899-12-30T17:54:00"/>
    <n v="98"/>
    <x v="4"/>
    <x v="9"/>
    <x v="0"/>
  </r>
  <r>
    <d v="2018-07-15T00:00:00"/>
    <n v="348425"/>
    <s v="BASE POSAPIES DERECHO"/>
    <x v="4"/>
    <x v="15"/>
    <n v="39"/>
    <x v="0"/>
    <d v="1899-12-30T12:27:00"/>
    <d v="1899-12-30T13:12:00"/>
    <n v="45"/>
    <x v="4"/>
    <x v="7"/>
    <x v="0"/>
  </r>
  <r>
    <d v="2018-12-18T00:00:00"/>
    <n v="348146"/>
    <s v="JUEGO DE MANGUERA DE FRENO"/>
    <x v="6"/>
    <x v="9"/>
    <n v="79"/>
    <x v="0"/>
    <d v="1899-12-30T12:22:00"/>
    <d v="1899-12-30T14:01:00"/>
    <n v="99"/>
    <x v="6"/>
    <x v="9"/>
    <x v="0"/>
  </r>
  <r>
    <d v="2019-05-28T00:00:00"/>
    <n v="348539"/>
    <s v="EMPAQUETADURA CENTRAL CARTER"/>
    <x v="1"/>
    <x v="2"/>
    <n v="66"/>
    <x v="0"/>
    <d v="1899-12-30T17:48:00"/>
    <d v="1899-12-30T18:37:00"/>
    <n v="49"/>
    <x v="5"/>
    <x v="5"/>
    <x v="1"/>
  </r>
  <r>
    <d v="2018-10-08T00:00:00"/>
    <n v="348415"/>
    <s v="BASE PLATAFORMA POSAPIES"/>
    <x v="5"/>
    <x v="1"/>
    <n v="33"/>
    <x v="0"/>
    <d v="1899-12-30T17:37:00"/>
    <d v="1899-12-30T19:49:00"/>
    <n v="132"/>
    <x v="3"/>
    <x v="3"/>
    <x v="0"/>
  </r>
  <r>
    <d v="2019-04-10T00:00:00"/>
    <n v="348819"/>
    <s v="TAPABARRO DEL AZUL"/>
    <x v="7"/>
    <x v="6"/>
    <n v="80"/>
    <x v="1"/>
    <d v="1899-12-30T09:40:00"/>
    <d v="1899-12-30T10:27:00"/>
    <n v="47"/>
    <x v="3"/>
    <x v="0"/>
    <x v="1"/>
  </r>
  <r>
    <d v="2018-01-29T00:00:00"/>
    <n v="364330"/>
    <s v="RODAMIENTO GUIA DE CADENA"/>
    <x v="4"/>
    <x v="1"/>
    <n v="88"/>
    <x v="0"/>
    <d v="1899-12-30T12:21:00"/>
    <d v="1899-12-30T14:19:00"/>
    <n v="118"/>
    <x v="9"/>
    <x v="2"/>
    <x v="0"/>
  </r>
  <r>
    <d v="2019-04-12T00:00:00"/>
    <n v="347663"/>
    <s v="VARILLA IMPULSORA DE BALANCIN"/>
    <x v="9"/>
    <x v="11"/>
    <n v="44"/>
    <x v="0"/>
    <d v="1899-12-30T16:48:00"/>
    <d v="1899-12-30T17:49:00"/>
    <n v="61"/>
    <x v="9"/>
    <x v="0"/>
    <x v="1"/>
  </r>
  <r>
    <d v="2018-02-28T00:00:00"/>
    <n v="347985"/>
    <s v="BOTON INTERRUPTOR DE CLAXON"/>
    <x v="4"/>
    <x v="1"/>
    <n v="34"/>
    <x v="0"/>
    <d v="1899-12-30T12:20:00"/>
    <d v="1899-12-30T14:26:00"/>
    <n v="126"/>
    <x v="2"/>
    <x v="6"/>
    <x v="0"/>
  </r>
  <r>
    <d v="2019-05-10T00:00:00"/>
    <n v="348431"/>
    <s v="CUBIERTA DE CAJA GUANTERA"/>
    <x v="5"/>
    <x v="4"/>
    <n v="22"/>
    <x v="0"/>
    <d v="1899-12-30T14:09:00"/>
    <d v="1899-12-30T14:26:00"/>
    <n v="17"/>
    <x v="3"/>
    <x v="5"/>
    <x v="1"/>
  </r>
  <r>
    <d v="2018-07-03T00:00:00"/>
    <n v="348603"/>
    <s v="PLATO EXTERNO EMBRAGUE DE ARRA"/>
    <x v="8"/>
    <x v="9"/>
    <n v="96"/>
    <x v="0"/>
    <d v="1899-12-30T13:12:00"/>
    <d v="1899-12-30T13:42:00"/>
    <n v="30"/>
    <x v="5"/>
    <x v="7"/>
    <x v="0"/>
  </r>
  <r>
    <d v="2018-04-20T00:00:00"/>
    <n v="348141"/>
    <s v="PASTILLAS DE FRENO DEL"/>
    <x v="3"/>
    <x v="7"/>
    <n v="61"/>
    <x v="0"/>
    <d v="1899-12-30T16:21:00"/>
    <d v="1899-12-30T18:13:00"/>
    <n v="112"/>
    <x v="8"/>
    <x v="0"/>
    <x v="0"/>
  </r>
  <r>
    <d v="2018-09-12T00:00:00"/>
    <n v="347872"/>
    <s v="BUJIA"/>
    <x v="4"/>
    <x v="0"/>
    <n v="90"/>
    <x v="0"/>
    <d v="1899-12-30T15:20:00"/>
    <d v="1899-12-30T17:20:00"/>
    <n v="120"/>
    <x v="13"/>
    <x v="10"/>
    <x v="0"/>
  </r>
  <r>
    <d v="2019-01-12T00:00:00"/>
    <n v="364299"/>
    <s v="TIRA DE GOMA DE MOFLE"/>
    <x v="6"/>
    <x v="1"/>
    <n v="37"/>
    <x v="0"/>
    <d v="1899-12-30T15:18:00"/>
    <d v="1899-12-30T17:47:00"/>
    <n v="149"/>
    <x v="6"/>
    <x v="2"/>
    <x v="1"/>
  </r>
  <r>
    <d v="2019-02-24T00:00:00"/>
    <n v="348430"/>
    <s v="CUBIERTA DE CAJA GUANTERA"/>
    <x v="2"/>
    <x v="2"/>
    <n v="66"/>
    <x v="0"/>
    <d v="1899-12-30T16:23:00"/>
    <d v="1899-12-30T18:41:00"/>
    <n v="138"/>
    <x v="3"/>
    <x v="6"/>
    <x v="1"/>
  </r>
  <r>
    <d v="2018-11-24T00:00:00"/>
    <n v="348238"/>
    <s v="RESORTE PARADOR LATERAL"/>
    <x v="6"/>
    <x v="3"/>
    <n v="26"/>
    <x v="0"/>
    <d v="1899-12-30T09:07:00"/>
    <d v="1899-12-30T09:28:00"/>
    <n v="21"/>
    <x v="4"/>
    <x v="8"/>
    <x v="0"/>
  </r>
  <r>
    <d v="2018-12-27T00:00:00"/>
    <n v="348376"/>
    <s v="TAPABARRO DELANTERO"/>
    <x v="2"/>
    <x v="4"/>
    <n v="41"/>
    <x v="0"/>
    <d v="1899-12-30T11:13:00"/>
    <d v="1899-12-30T11:58:00"/>
    <n v="45"/>
    <x v="3"/>
    <x v="9"/>
    <x v="0"/>
  </r>
  <r>
    <d v="2019-02-02T00:00:00"/>
    <n v="365173"/>
    <s v="BATERIA YUASA"/>
    <x v="0"/>
    <x v="5"/>
    <n v="99"/>
    <x v="0"/>
    <d v="1899-12-30T15:24:00"/>
    <d v="1899-12-30T15:46:00"/>
    <n v="22"/>
    <x v="10"/>
    <x v="6"/>
    <x v="1"/>
  </r>
  <r>
    <d v="2018-04-04T00:00:00"/>
    <n v="348005"/>
    <s v="ROTOR (VOLANTE)"/>
    <x v="0"/>
    <x v="6"/>
    <n v="91"/>
    <x v="0"/>
    <d v="1899-12-30T17:38:00"/>
    <d v="1899-12-30T18:51:00"/>
    <n v="73"/>
    <x v="1"/>
    <x v="0"/>
    <x v="0"/>
  </r>
  <r>
    <d v="2018-11-15T00:00:00"/>
    <n v="362806"/>
    <s v="ASIENTO CONFORT NARANJA"/>
    <x v="3"/>
    <x v="7"/>
    <n v="68"/>
    <x v="1"/>
    <d v="1899-12-30T13:41:00"/>
    <d v="1899-12-30T15:33:00"/>
    <n v="112"/>
    <x v="5"/>
    <x v="8"/>
    <x v="0"/>
  </r>
  <r>
    <d v="2018-12-26T00:00:00"/>
    <n v="347809"/>
    <s v="RESORTE DE RETORNO DE ARRANQUE"/>
    <x v="1"/>
    <x v="8"/>
    <n v="24"/>
    <x v="0"/>
    <d v="1899-12-30T11:36:00"/>
    <d v="1899-12-30T12:19:00"/>
    <n v="43"/>
    <x v="9"/>
    <x v="9"/>
    <x v="0"/>
  </r>
  <r>
    <d v="2019-01-04T00:00:00"/>
    <n v="362799"/>
    <s v="CUBIERTA IZQUIERDA NARANJA"/>
    <x v="8"/>
    <x v="8"/>
    <n v="97"/>
    <x v="0"/>
    <d v="1899-12-30T17:08:00"/>
    <d v="1899-12-30T18:05:00"/>
    <n v="57"/>
    <x v="3"/>
    <x v="2"/>
    <x v="1"/>
  </r>
  <r>
    <d v="2018-06-06T00:00:00"/>
    <n v="348268"/>
    <s v="TOPE POSAPIE DERECHA"/>
    <x v="2"/>
    <x v="1"/>
    <n v="33"/>
    <x v="0"/>
    <d v="1899-12-30T08:46:00"/>
    <d v="1899-12-30T10:53:00"/>
    <n v="127"/>
    <x v="3"/>
    <x v="1"/>
    <x v="0"/>
  </r>
  <r>
    <d v="2018-01-03T00:00:00"/>
    <n v="348787"/>
    <s v="CUBIERTA DEL CUERP/GRIS/."/>
    <x v="9"/>
    <x v="8"/>
    <n v="82"/>
    <x v="0"/>
    <d v="1899-12-30T10:08:00"/>
    <d v="1899-12-30T11:44:00"/>
    <n v="96"/>
    <x v="3"/>
    <x v="2"/>
    <x v="0"/>
  </r>
  <r>
    <d v="2018-03-06T00:00:00"/>
    <n v="348532"/>
    <s v="BUJIA"/>
    <x v="9"/>
    <x v="9"/>
    <n v="88"/>
    <x v="0"/>
    <d v="1899-12-30T11:48:00"/>
    <d v="1899-12-30T13:07:00"/>
    <n v="79"/>
    <x v="13"/>
    <x v="4"/>
    <x v="0"/>
  </r>
  <r>
    <d v="2018-08-29T00:00:00"/>
    <n v="347932"/>
    <s v="DIRECCIONAL IZQUIERDA DELANTER"/>
    <x v="6"/>
    <x v="1"/>
    <n v="81"/>
    <x v="0"/>
    <d v="1899-12-30T10:22:00"/>
    <d v="1899-12-30T12:45:00"/>
    <n v="143"/>
    <x v="0"/>
    <x v="11"/>
    <x v="0"/>
  </r>
  <r>
    <d v="2018-07-14T00:00:00"/>
    <n v="347821"/>
    <s v="CONJUNTO FILTRO DE AIRE"/>
    <x v="9"/>
    <x v="3"/>
    <n v="63"/>
    <x v="0"/>
    <d v="1899-12-30T11:18:00"/>
    <d v="1899-12-30T12:33:00"/>
    <n v="75"/>
    <x v="11"/>
    <x v="7"/>
    <x v="0"/>
  </r>
  <r>
    <d v="2018-09-15T00:00:00"/>
    <n v="348538"/>
    <s v="CUÑA 25*14*4"/>
    <x v="6"/>
    <x v="6"/>
    <n v="100"/>
    <x v="0"/>
    <d v="1899-12-30T15:42:00"/>
    <d v="1899-12-30T18:06:00"/>
    <n v="144"/>
    <x v="9"/>
    <x v="10"/>
    <x v="0"/>
  </r>
  <r>
    <d v="2018-08-13T00:00:00"/>
    <n v="348362"/>
    <s v="MANGUERA DE COMBUSTIBLE"/>
    <x v="3"/>
    <x v="10"/>
    <n v="98"/>
    <x v="1"/>
    <d v="1899-12-30T17:40:00"/>
    <d v="1899-12-30T18:17:00"/>
    <n v="37"/>
    <x v="3"/>
    <x v="11"/>
    <x v="0"/>
  </r>
  <r>
    <d v="2019-02-12T00:00:00"/>
    <n v="364202"/>
    <s v="CUBIERTA DE MASTER AZUL"/>
    <x v="9"/>
    <x v="7"/>
    <n v="51"/>
    <x v="1"/>
    <d v="1899-12-30T17:27:00"/>
    <d v="1899-12-30T19:06:00"/>
    <n v="99"/>
    <x v="3"/>
    <x v="6"/>
    <x v="1"/>
  </r>
  <r>
    <d v="2019-04-01T00:00:00"/>
    <n v="348086"/>
    <s v="CATALINA"/>
    <x v="3"/>
    <x v="7"/>
    <n v="17"/>
    <x v="0"/>
    <d v="1899-12-30T12:28:00"/>
    <d v="1899-12-30T13:37:00"/>
    <n v="69"/>
    <x v="7"/>
    <x v="0"/>
    <x v="1"/>
  </r>
  <r>
    <d v="2019-02-10T00:00:00"/>
    <n v="348389"/>
    <s v="MICA REFLECTORA TRASERA"/>
    <x v="2"/>
    <x v="4"/>
    <n v="71"/>
    <x v="0"/>
    <d v="1899-12-30T17:34:00"/>
    <d v="1899-12-30T17:51:00"/>
    <n v="17"/>
    <x v="0"/>
    <x v="6"/>
    <x v="1"/>
  </r>
  <r>
    <d v="2018-07-02T00:00:00"/>
    <n v="348651"/>
    <s v="TUERCA HEXAGONAL"/>
    <x v="3"/>
    <x v="11"/>
    <n v="19"/>
    <x v="0"/>
    <d v="1899-12-30T16:36:00"/>
    <d v="1899-12-30T18:18:00"/>
    <n v="102"/>
    <x v="7"/>
    <x v="7"/>
    <x v="0"/>
  </r>
  <r>
    <d v="2018-05-04T00:00:00"/>
    <n v="362723"/>
    <s v="CUBIERTA DE COLA IZQ ROJA"/>
    <x v="4"/>
    <x v="11"/>
    <n v="61"/>
    <x v="0"/>
    <d v="1899-12-30T15:11:00"/>
    <d v="1899-12-30T16:19:00"/>
    <n v="68"/>
    <x v="3"/>
    <x v="5"/>
    <x v="0"/>
  </r>
  <r>
    <d v="2018-08-07T00:00:00"/>
    <n v="347984"/>
    <s v="BOTON INTERRUPTOR DE LUZ BAJA/"/>
    <x v="2"/>
    <x v="10"/>
    <n v="94"/>
    <x v="0"/>
    <d v="1899-12-30T12:46:00"/>
    <d v="1899-12-30T13:02:00"/>
    <n v="16"/>
    <x v="2"/>
    <x v="11"/>
    <x v="0"/>
  </r>
  <r>
    <d v="2018-04-09T00:00:00"/>
    <n v="368070"/>
    <s v="CALAVERA TRASERA"/>
    <x v="7"/>
    <x v="12"/>
    <n v="68"/>
    <x v="0"/>
    <d v="1899-12-30T13:14:00"/>
    <d v="1899-12-30T14:04:00"/>
    <n v="50"/>
    <x v="0"/>
    <x v="0"/>
    <x v="0"/>
  </r>
  <r>
    <d v="2019-02-25T00:00:00"/>
    <n v="348818"/>
    <s v="TAPABARRO DEL BLANCO"/>
    <x v="8"/>
    <x v="3"/>
    <n v="48"/>
    <x v="0"/>
    <d v="1899-12-30T11:12:00"/>
    <d v="1899-12-30T12:48:00"/>
    <n v="96"/>
    <x v="3"/>
    <x v="6"/>
    <x v="1"/>
  </r>
  <r>
    <d v="2018-01-27T00:00:00"/>
    <n v="348450"/>
    <s v="EJE DEL PARADOR CENTRAL"/>
    <x v="4"/>
    <x v="9"/>
    <n v="80"/>
    <x v="0"/>
    <d v="1899-12-30T13:24:00"/>
    <d v="1899-12-30T14:55:00"/>
    <n v="91"/>
    <x v="4"/>
    <x v="2"/>
    <x v="0"/>
  </r>
  <r>
    <d v="2018-10-25T00:00:00"/>
    <n v="347991"/>
    <s v="CONJUNTO DE MANDO DERECHO"/>
    <x v="1"/>
    <x v="4"/>
    <n v="60"/>
    <x v="0"/>
    <d v="1899-12-30T14:38:00"/>
    <d v="1899-12-30T16:11:00"/>
    <n v="93"/>
    <x v="2"/>
    <x v="3"/>
    <x v="0"/>
  </r>
  <r>
    <d v="2018-06-02T00:00:00"/>
    <n v="347804"/>
    <s v="PIÑON DE ARRANQUE DE PATADA"/>
    <x v="6"/>
    <x v="13"/>
    <n v="44"/>
    <x v="0"/>
    <d v="1899-12-30T08:47:00"/>
    <d v="1899-12-30T10:58:00"/>
    <n v="131"/>
    <x v="5"/>
    <x v="1"/>
    <x v="0"/>
  </r>
  <r>
    <d v="2018-05-26T00:00:00"/>
    <n v="348304"/>
    <s v="CABLE DE FRENO TRASERO"/>
    <x v="4"/>
    <x v="12"/>
    <n v="63"/>
    <x v="1"/>
    <d v="1899-12-30T14:36:00"/>
    <d v="1899-12-30T15:31:00"/>
    <n v="55"/>
    <x v="2"/>
    <x v="5"/>
    <x v="0"/>
  </r>
  <r>
    <d v="2018-06-08T00:00:00"/>
    <n v="362589"/>
    <s v="BARRA POSAPIES FT 08"/>
    <x v="2"/>
    <x v="8"/>
    <n v="77"/>
    <x v="0"/>
    <d v="1899-12-30T14:23:00"/>
    <d v="1899-12-30T16:53:00"/>
    <n v="150"/>
    <x v="4"/>
    <x v="1"/>
    <x v="0"/>
  </r>
  <r>
    <d v="2018-09-06T00:00:00"/>
    <n v="348411"/>
    <s v="PLACA IZQ PORTA EQUIPAJE"/>
    <x v="5"/>
    <x v="3"/>
    <n v="16"/>
    <x v="0"/>
    <d v="1899-12-30T15:34:00"/>
    <d v="1899-12-30T16:33:00"/>
    <n v="59"/>
    <x v="3"/>
    <x v="10"/>
    <x v="0"/>
  </r>
  <r>
    <d v="2018-11-01T00:00:00"/>
    <n v="348610"/>
    <s v="BUJE DEL EJE DEL DISCO DE TRAC"/>
    <x v="9"/>
    <x v="14"/>
    <n v="81"/>
    <x v="0"/>
    <d v="1899-12-30T09:05:00"/>
    <d v="1899-12-30T09:40:00"/>
    <n v="35"/>
    <x v="1"/>
    <x v="8"/>
    <x v="0"/>
  </r>
  <r>
    <d v="2018-06-30T00:00:00"/>
    <n v="347628"/>
    <s v="PISTON (STANDARD)"/>
    <x v="2"/>
    <x v="9"/>
    <n v="54"/>
    <x v="1"/>
    <d v="1899-12-30T09:30:00"/>
    <d v="1899-12-30T11:00:00"/>
    <n v="90"/>
    <x v="9"/>
    <x v="1"/>
    <x v="0"/>
  </r>
  <r>
    <d v="2019-04-23T00:00:00"/>
    <n v="347882"/>
    <s v="FUSIBLE"/>
    <x v="3"/>
    <x v="10"/>
    <n v="95"/>
    <x v="1"/>
    <d v="1899-12-30T15:05:00"/>
    <d v="1899-12-30T16:03:00"/>
    <n v="58"/>
    <x v="1"/>
    <x v="0"/>
    <x v="1"/>
  </r>
  <r>
    <d v="2018-07-25T00:00:00"/>
    <n v="348402"/>
    <s v="CUBIERTA FRONTAL GUANTERA"/>
    <x v="1"/>
    <x v="9"/>
    <n v="27"/>
    <x v="0"/>
    <d v="1899-12-30T13:42:00"/>
    <d v="1899-12-30T14:10:00"/>
    <n v="28"/>
    <x v="3"/>
    <x v="7"/>
    <x v="0"/>
  </r>
  <r>
    <d v="2018-01-15T00:00:00"/>
    <n v="348811"/>
    <s v="CUBIERTA IZQ ROJO"/>
    <x v="7"/>
    <x v="2"/>
    <n v="41"/>
    <x v="0"/>
    <d v="1899-12-30T16:16:00"/>
    <d v="1899-12-30T17:54:00"/>
    <n v="98"/>
    <x v="3"/>
    <x v="2"/>
    <x v="0"/>
  </r>
  <r>
    <d v="2018-06-29T00:00:00"/>
    <n v="347996"/>
    <s v="BOTON INTERRUPTOR DE ARRANQUE"/>
    <x v="9"/>
    <x v="15"/>
    <n v="20"/>
    <x v="0"/>
    <d v="1899-12-30T12:27:00"/>
    <d v="1899-12-30T13:12:00"/>
    <n v="45"/>
    <x v="2"/>
    <x v="1"/>
    <x v="0"/>
  </r>
  <r>
    <d v="2019-01-16T00:00:00"/>
    <n v="367932"/>
    <s v="TAPON DE INSPECCION NEGRO"/>
    <x v="3"/>
    <x v="9"/>
    <n v="55"/>
    <x v="0"/>
    <d v="1899-12-30T12:22:00"/>
    <d v="1899-12-30T14:01:00"/>
    <n v="99"/>
    <x v="9"/>
    <x v="2"/>
    <x v="1"/>
  </r>
  <r>
    <d v="2018-04-06T00:00:00"/>
    <n v="348502"/>
    <s v="VALVULA DE ADMISION"/>
    <x v="6"/>
    <x v="2"/>
    <n v="23"/>
    <x v="1"/>
    <d v="1899-12-30T17:48:00"/>
    <d v="1899-12-30T18:37:00"/>
    <n v="49"/>
    <x v="9"/>
    <x v="0"/>
    <x v="0"/>
  </r>
  <r>
    <d v="2018-05-18T00:00:00"/>
    <n v="364434"/>
    <s v="CUBIERTA TRASERA AZUL"/>
    <x v="9"/>
    <x v="1"/>
    <n v="90"/>
    <x v="0"/>
    <d v="1899-12-30T17:37:00"/>
    <d v="1899-12-30T19:49:00"/>
    <n v="132"/>
    <x v="3"/>
    <x v="5"/>
    <x v="0"/>
  </r>
  <r>
    <d v="2018-12-07T00:00:00"/>
    <n v="348120"/>
    <s v="RESORTE DE PEDAL DE FRENO"/>
    <x v="1"/>
    <x v="6"/>
    <n v="34"/>
    <x v="1"/>
    <d v="1899-12-30T09:40:00"/>
    <d v="1899-12-30T10:27:00"/>
    <n v="47"/>
    <x v="4"/>
    <x v="9"/>
    <x v="0"/>
  </r>
  <r>
    <d v="2018-01-16T00:00:00"/>
    <n v="348121"/>
    <s v="RESORTE DE PEDAL DE FRENO"/>
    <x v="5"/>
    <x v="1"/>
    <n v="98"/>
    <x v="1"/>
    <d v="1899-12-30T12:21:00"/>
    <d v="1899-12-30T14:19:00"/>
    <n v="118"/>
    <x v="4"/>
    <x v="2"/>
    <x v="0"/>
  </r>
  <r>
    <d v="2018-01-02T00:00:00"/>
    <n v="348882"/>
    <s v="RETROVISOR IZQUIER/PLATA/."/>
    <x v="0"/>
    <x v="11"/>
    <n v="25"/>
    <x v="0"/>
    <d v="1899-12-30T16:48:00"/>
    <d v="1899-12-30T17:49:00"/>
    <n v="61"/>
    <x v="3"/>
    <x v="2"/>
    <x v="0"/>
  </r>
  <r>
    <d v="2019-03-28T00:00:00"/>
    <n v="348224"/>
    <s v="RESTRICCION DE MOVIMIENTO DE H"/>
    <x v="9"/>
    <x v="1"/>
    <n v="21"/>
    <x v="1"/>
    <d v="1899-12-30T12:20:00"/>
    <d v="1899-12-30T14:26:00"/>
    <n v="126"/>
    <x v="6"/>
    <x v="4"/>
    <x v="1"/>
  </r>
  <r>
    <d v="2018-09-12T00:00:00"/>
    <n v="348604"/>
    <s v="ENGRANE EMBRAGUE DE ARRANQUE"/>
    <x v="1"/>
    <x v="4"/>
    <n v="27"/>
    <x v="1"/>
    <d v="1899-12-30T14:09:00"/>
    <d v="1899-12-30T14:26:00"/>
    <n v="17"/>
    <x v="5"/>
    <x v="10"/>
    <x v="0"/>
  </r>
  <r>
    <d v="2018-06-12T00:00:00"/>
    <n v="348578"/>
    <s v="BASE/TOPE PARADOR PRINCIPAL"/>
    <x v="5"/>
    <x v="9"/>
    <n v="91"/>
    <x v="1"/>
    <d v="1899-12-30T13:12:00"/>
    <d v="1899-12-30T13:42:00"/>
    <n v="30"/>
    <x v="5"/>
    <x v="1"/>
    <x v="0"/>
  </r>
  <r>
    <d v="2018-07-27T00:00:00"/>
    <n v="348229"/>
    <s v="GUIA DE CADENA TRASERA"/>
    <x v="4"/>
    <x v="7"/>
    <n v="79"/>
    <x v="0"/>
    <d v="1899-12-30T16:21:00"/>
    <d v="1899-12-30T18:13:00"/>
    <n v="112"/>
    <x v="7"/>
    <x v="7"/>
    <x v="0"/>
  </r>
  <r>
    <d v="2019-05-15T00:00:00"/>
    <n v="367836"/>
    <s v="CUBIERTA DELANTERA IZQ. ROJO Y NEGRO"/>
    <x v="0"/>
    <x v="0"/>
    <n v="40"/>
    <x v="0"/>
    <d v="1899-12-30T15:20:00"/>
    <d v="1899-12-30T17:20:00"/>
    <n v="120"/>
    <x v="3"/>
    <x v="5"/>
    <x v="1"/>
  </r>
  <r>
    <d v="2019-03-06T00:00:00"/>
    <n v="348417"/>
    <s v="PLATAFORMA POSAPIES"/>
    <x v="9"/>
    <x v="1"/>
    <n v="97"/>
    <x v="0"/>
    <d v="1899-12-30T15:18:00"/>
    <d v="1899-12-30T17:47:00"/>
    <n v="149"/>
    <x v="3"/>
    <x v="4"/>
    <x v="1"/>
  </r>
  <r>
    <d v="2018-02-09T00:00:00"/>
    <n v="348623"/>
    <s v="EMPAQUETADUR PROTECTOR CUB INF"/>
    <x v="3"/>
    <x v="2"/>
    <n v="41"/>
    <x v="0"/>
    <d v="1899-12-30T16:23:00"/>
    <d v="1899-12-30T18:41:00"/>
    <n v="138"/>
    <x v="5"/>
    <x v="6"/>
    <x v="0"/>
  </r>
  <r>
    <d v="2018-03-04T00:00:00"/>
    <n v="348588"/>
    <s v="TORNILLO PLANO 6M * 16"/>
    <x v="7"/>
    <x v="3"/>
    <n v="64"/>
    <x v="0"/>
    <d v="1899-12-30T09:07:00"/>
    <d v="1899-12-30T09:28:00"/>
    <n v="21"/>
    <x v="9"/>
    <x v="4"/>
    <x v="0"/>
  </r>
  <r>
    <d v="2019-01-17T00:00:00"/>
    <n v="348164"/>
    <s v="CHASIS"/>
    <x v="8"/>
    <x v="4"/>
    <n v="13"/>
    <x v="1"/>
    <d v="1899-12-30T11:13:00"/>
    <d v="1899-12-30T11:58:00"/>
    <n v="45"/>
    <x v="5"/>
    <x v="2"/>
    <x v="1"/>
  </r>
  <r>
    <d v="2018-03-02T00:00:00"/>
    <n v="348820"/>
    <s v="ASIENTO DOBLE/GR/NE/."/>
    <x v="6"/>
    <x v="5"/>
    <n v="90"/>
    <x v="1"/>
    <d v="1899-12-30T15:24:00"/>
    <d v="1899-12-30T15:46:00"/>
    <n v="22"/>
    <x v="5"/>
    <x v="4"/>
    <x v="0"/>
  </r>
  <r>
    <d v="2018-09-21T00:00:00"/>
    <n v="348820"/>
    <s v="ASIENTO DOBLE/GR/NE/."/>
    <x v="9"/>
    <x v="6"/>
    <n v="28"/>
    <x v="1"/>
    <d v="1899-12-30T17:38:00"/>
    <d v="1899-12-30T18:51:00"/>
    <n v="73"/>
    <x v="5"/>
    <x v="10"/>
    <x v="0"/>
  </r>
  <r>
    <d v="2018-05-03T00:00:00"/>
    <n v="347760"/>
    <s v="ENGRANAJE SECUNDARIO DE SEGUND"/>
    <x v="0"/>
    <x v="7"/>
    <n v="89"/>
    <x v="0"/>
    <d v="1899-12-30T13:41:00"/>
    <d v="1899-12-30T15:33:00"/>
    <n v="112"/>
    <x v="9"/>
    <x v="5"/>
    <x v="0"/>
  </r>
  <r>
    <d v="2018-10-06T00:00:00"/>
    <n v="348518"/>
    <s v="ABRAZADERA MULTIPLE"/>
    <x v="7"/>
    <x v="8"/>
    <n v="81"/>
    <x v="0"/>
    <d v="1899-12-30T11:36:00"/>
    <d v="1899-12-30T12:19:00"/>
    <n v="43"/>
    <x v="9"/>
    <x v="3"/>
    <x v="0"/>
  </r>
  <r>
    <d v="2018-11-25T00:00:00"/>
    <n v="348299"/>
    <s v="CABLE DE ACELERADOR"/>
    <x v="1"/>
    <x v="8"/>
    <n v="39"/>
    <x v="1"/>
    <d v="1899-12-30T17:08:00"/>
    <d v="1899-12-30T18:05:00"/>
    <n v="57"/>
    <x v="2"/>
    <x v="8"/>
    <x v="0"/>
  </r>
  <r>
    <d v="2018-09-28T00:00:00"/>
    <n v="348266"/>
    <s v="SUJETADOR BASE DE POSAPIES IZQ"/>
    <x v="8"/>
    <x v="1"/>
    <n v="53"/>
    <x v="0"/>
    <d v="1899-12-30T08:46:00"/>
    <d v="1899-12-30T10:53:00"/>
    <n v="127"/>
    <x v="4"/>
    <x v="10"/>
    <x v="0"/>
  </r>
  <r>
    <d v="2018-01-28T00:00:00"/>
    <n v="348166"/>
    <s v="BASE DE MOTOR"/>
    <x v="2"/>
    <x v="8"/>
    <n v="29"/>
    <x v="0"/>
    <d v="1899-12-30T10:08:00"/>
    <d v="1899-12-30T11:44:00"/>
    <n v="96"/>
    <x v="5"/>
    <x v="2"/>
    <x v="0"/>
  </r>
  <r>
    <d v="2018-03-20T00:00:00"/>
    <n v="366744"/>
    <s v="VALVULA DE ESCAPE"/>
    <x v="4"/>
    <x v="9"/>
    <n v="64"/>
    <x v="0"/>
    <d v="1899-12-30T11:48:00"/>
    <d v="1899-12-30T13:07:00"/>
    <n v="79"/>
    <x v="9"/>
    <x v="4"/>
    <x v="0"/>
  </r>
  <r>
    <d v="2018-01-08T00:00:00"/>
    <n v="347660"/>
    <s v="PROTECTOR DE CADENA DE ARRANQU"/>
    <x v="2"/>
    <x v="1"/>
    <n v="85"/>
    <x v="0"/>
    <d v="1899-12-30T10:22:00"/>
    <d v="1899-12-30T12:45:00"/>
    <n v="143"/>
    <x v="5"/>
    <x v="2"/>
    <x v="0"/>
  </r>
  <r>
    <d v="2018-07-26T00:00:00"/>
    <n v="348509"/>
    <s v="TORNILLO DE AJUSTE DE VALVULAS"/>
    <x v="7"/>
    <x v="3"/>
    <n v="14"/>
    <x v="0"/>
    <d v="1899-12-30T11:18:00"/>
    <d v="1899-12-30T12:33:00"/>
    <n v="75"/>
    <x v="9"/>
    <x v="7"/>
    <x v="0"/>
  </r>
  <r>
    <d v="2018-09-10T00:00:00"/>
    <n v="348055"/>
    <s v="RAYO INTERNO RUEDA TRAS"/>
    <x v="8"/>
    <x v="6"/>
    <n v="51"/>
    <x v="1"/>
    <d v="1899-12-30T15:42:00"/>
    <d v="1899-12-30T18:06:00"/>
    <n v="144"/>
    <x v="7"/>
    <x v="10"/>
    <x v="0"/>
  </r>
  <r>
    <d v="2018-04-15T00:00:00"/>
    <n v="347635"/>
    <s v="JUEGO DE ANILLOS DE PISTON"/>
    <x v="8"/>
    <x v="10"/>
    <n v="32"/>
    <x v="0"/>
    <d v="1899-12-30T17:40:00"/>
    <d v="1899-12-30T18:17:00"/>
    <n v="37"/>
    <x v="9"/>
    <x v="0"/>
    <x v="0"/>
  </r>
  <r>
    <d v="2018-06-24T00:00:00"/>
    <n v="348054"/>
    <s v="RAYO EXTERNO RUEDA TRAS"/>
    <x v="6"/>
    <x v="7"/>
    <n v="87"/>
    <x v="1"/>
    <d v="1899-12-30T17:27:00"/>
    <d v="1899-12-30T19:06:00"/>
    <n v="99"/>
    <x v="7"/>
    <x v="1"/>
    <x v="0"/>
  </r>
  <r>
    <d v="2019-03-30T00:00:00"/>
    <n v="362735"/>
    <s v="BOBINA DE IGNICION"/>
    <x v="2"/>
    <x v="7"/>
    <n v="46"/>
    <x v="0"/>
    <d v="1899-12-30T12:28:00"/>
    <d v="1899-12-30T13:37:00"/>
    <n v="69"/>
    <x v="1"/>
    <x v="4"/>
    <x v="1"/>
  </r>
  <r>
    <d v="2018-12-24T00:00:00"/>
    <n v="347860"/>
    <s v="REGULADOR RECTIFICADOR"/>
    <x v="6"/>
    <x v="4"/>
    <n v="76"/>
    <x v="0"/>
    <d v="1899-12-30T17:34:00"/>
    <d v="1899-12-30T17:51:00"/>
    <n v="17"/>
    <x v="1"/>
    <x v="9"/>
    <x v="0"/>
  </r>
  <r>
    <d v="2018-03-28T00:00:00"/>
    <n v="348537"/>
    <s v="CONJUNTO DE CIGÜEÑAL"/>
    <x v="5"/>
    <x v="11"/>
    <n v="24"/>
    <x v="1"/>
    <d v="1899-12-30T16:36:00"/>
    <d v="1899-12-30T18:18:00"/>
    <n v="102"/>
    <x v="9"/>
    <x v="4"/>
    <x v="0"/>
  </r>
  <r>
    <d v="2018-01-18T00:00:00"/>
    <n v="347984"/>
    <s v="BOTON INTERRUPTOR DE LUZ BAJA/"/>
    <x v="5"/>
    <x v="11"/>
    <n v="42"/>
    <x v="0"/>
    <d v="1899-12-30T15:11:00"/>
    <d v="1899-12-30T16:19:00"/>
    <n v="68"/>
    <x v="2"/>
    <x v="2"/>
    <x v="0"/>
  </r>
  <r>
    <d v="2018-11-07T00:00:00"/>
    <n v="347878"/>
    <s v="ARNES PRINCIPAL"/>
    <x v="0"/>
    <x v="10"/>
    <n v="98"/>
    <x v="0"/>
    <d v="1899-12-30T12:46:00"/>
    <d v="1899-12-30T13:02:00"/>
    <n v="16"/>
    <x v="1"/>
    <x v="8"/>
    <x v="0"/>
  </r>
  <r>
    <d v="2019-05-01T00:00:00"/>
    <n v="348863"/>
    <s v="ESPEJO RETROVISOR DER"/>
    <x v="5"/>
    <x v="12"/>
    <n v="65"/>
    <x v="0"/>
    <d v="1899-12-30T13:14:00"/>
    <d v="1899-12-30T14:04:00"/>
    <n v="50"/>
    <x v="3"/>
    <x v="5"/>
    <x v="1"/>
  </r>
  <r>
    <d v="2018-03-09T00:00:00"/>
    <n v="348451"/>
    <s v="EJE DEL PARADOR CENTRAL"/>
    <x v="6"/>
    <x v="3"/>
    <n v="35"/>
    <x v="0"/>
    <d v="1899-12-30T11:12:00"/>
    <d v="1899-12-30T12:48:00"/>
    <n v="96"/>
    <x v="5"/>
    <x v="4"/>
    <x v="0"/>
  </r>
  <r>
    <d v="2018-06-30T00:00:00"/>
    <n v="348193"/>
    <s v="HORQUILLA DELANTERA DERECHA"/>
    <x v="0"/>
    <x v="9"/>
    <n v="66"/>
    <x v="0"/>
    <d v="1899-12-30T13:24:00"/>
    <d v="1899-12-30T14:55:00"/>
    <n v="91"/>
    <x v="12"/>
    <x v="1"/>
    <x v="0"/>
  </r>
  <r>
    <d v="2018-01-28T00:00:00"/>
    <n v="362803"/>
    <s v="CUBIERTA DERECHA AMARILLA"/>
    <x v="9"/>
    <x v="4"/>
    <n v="86"/>
    <x v="0"/>
    <d v="1899-12-30T14:38:00"/>
    <d v="1899-12-30T16:11:00"/>
    <n v="93"/>
    <x v="3"/>
    <x v="2"/>
    <x v="0"/>
  </r>
  <r>
    <d v="2019-05-27T00:00:00"/>
    <n v="362792"/>
    <s v="CUBIERTA IZQ SUP NARANJA"/>
    <x v="5"/>
    <x v="13"/>
    <n v="34"/>
    <x v="0"/>
    <d v="1899-12-30T08:47:00"/>
    <d v="1899-12-30T10:58:00"/>
    <n v="131"/>
    <x v="3"/>
    <x v="5"/>
    <x v="1"/>
  </r>
  <r>
    <d v="2019-05-30T00:00:00"/>
    <n v="348680"/>
    <s v="O-RING,27.4*2.4"/>
    <x v="7"/>
    <x v="12"/>
    <n v="14"/>
    <x v="1"/>
    <d v="1899-12-30T14:36:00"/>
    <d v="1899-12-30T15:31:00"/>
    <n v="55"/>
    <x v="9"/>
    <x v="5"/>
    <x v="1"/>
  </r>
  <r>
    <d v="2018-01-19T00:00:00"/>
    <n v="348563"/>
    <s v="EJE DE ENGRANAJE DE TRACCION"/>
    <x v="5"/>
    <x v="8"/>
    <n v="56"/>
    <x v="1"/>
    <d v="1899-12-30T14:23:00"/>
    <d v="1899-12-30T16:53:00"/>
    <n v="150"/>
    <x v="9"/>
    <x v="2"/>
    <x v="0"/>
  </r>
  <r>
    <d v="2018-08-27T00:00:00"/>
    <n v="348398"/>
    <s v="CUBIERTA DE TIMON DER"/>
    <x v="3"/>
    <x v="3"/>
    <n v="91"/>
    <x v="0"/>
    <d v="1899-12-30T15:34:00"/>
    <d v="1899-12-30T16:33:00"/>
    <n v="59"/>
    <x v="3"/>
    <x v="11"/>
    <x v="0"/>
  </r>
  <r>
    <d v="2018-02-25T00:00:00"/>
    <n v="366788"/>
    <s v="CHICOTE DE TACOMETRO"/>
    <x v="0"/>
    <x v="14"/>
    <n v="49"/>
    <x v="0"/>
    <d v="1899-12-30T09:05:00"/>
    <d v="1899-12-30T09:40:00"/>
    <n v="35"/>
    <x v="2"/>
    <x v="6"/>
    <x v="0"/>
  </r>
  <r>
    <d v="2019-01-14T00:00:00"/>
    <n v="348410"/>
    <s v="TAPA DE GUANTERA"/>
    <x v="3"/>
    <x v="9"/>
    <n v="69"/>
    <x v="1"/>
    <d v="1899-12-30T09:30:00"/>
    <d v="1899-12-30T11:00:00"/>
    <n v="90"/>
    <x v="3"/>
    <x v="2"/>
    <x v="1"/>
  </r>
  <r>
    <d v="2018-05-19T00:00:00"/>
    <n v="348811"/>
    <s v="CUBIERTA IZQ ROJO"/>
    <x v="1"/>
    <x v="10"/>
    <n v="94"/>
    <x v="0"/>
    <d v="1899-12-30T15:05:00"/>
    <d v="1899-12-30T16:03:00"/>
    <n v="58"/>
    <x v="3"/>
    <x v="5"/>
    <x v="0"/>
  </r>
  <r>
    <d v="2018-06-27T00:00:00"/>
    <n v="348585"/>
    <s v="CONJUNTO CAJA DE TRANSMISION"/>
    <x v="4"/>
    <x v="9"/>
    <n v="81"/>
    <x v="0"/>
    <d v="1899-12-30T13:42:00"/>
    <d v="1899-12-30T14:10:00"/>
    <n v="28"/>
    <x v="9"/>
    <x v="1"/>
    <x v="0"/>
  </r>
  <r>
    <d v="2019-03-23T00:00:00"/>
    <n v="367835"/>
    <s v="CUBIERTA DER ROJA"/>
    <x v="2"/>
    <x v="2"/>
    <n v="75"/>
    <x v="0"/>
    <d v="1899-12-30T16:16:00"/>
    <d v="1899-12-30T17:54:00"/>
    <n v="98"/>
    <x v="3"/>
    <x v="4"/>
    <x v="1"/>
  </r>
  <r>
    <d v="2019-04-30T00:00:00"/>
    <n v="367772"/>
    <s v="BARRA DE POSAPIES"/>
    <x v="4"/>
    <x v="15"/>
    <n v="18"/>
    <x v="0"/>
    <d v="1899-12-30T12:27:00"/>
    <d v="1899-12-30T13:12:00"/>
    <n v="45"/>
    <x v="4"/>
    <x v="0"/>
    <x v="1"/>
  </r>
  <r>
    <d v="2018-05-26T00:00:00"/>
    <n v="347987"/>
    <s v="PALANCA DE ESTRANGULADOR"/>
    <x v="2"/>
    <x v="9"/>
    <n v="90"/>
    <x v="0"/>
    <d v="1899-12-30T12:22:00"/>
    <d v="1899-12-30T14:01:00"/>
    <n v="99"/>
    <x v="2"/>
    <x v="5"/>
    <x v="0"/>
  </r>
  <r>
    <d v="2018-04-05T00:00:00"/>
    <n v="353552"/>
    <s v="RETEN DE VALVULA"/>
    <x v="6"/>
    <x v="2"/>
    <n v="31"/>
    <x v="0"/>
    <d v="1899-12-30T17:48:00"/>
    <d v="1899-12-30T18:37:00"/>
    <n v="49"/>
    <x v="9"/>
    <x v="0"/>
    <x v="0"/>
  </r>
  <r>
    <d v="2018-12-31T00:00:00"/>
    <n v="347752"/>
    <s v="EJE SECUNDARIO DE TRANSMISION"/>
    <x v="3"/>
    <x v="1"/>
    <n v="73"/>
    <x v="0"/>
    <d v="1899-12-30T17:37:00"/>
    <d v="1899-12-30T19:49:00"/>
    <n v="132"/>
    <x v="9"/>
    <x v="9"/>
    <x v="0"/>
  </r>
  <r>
    <d v="2019-03-04T00:00:00"/>
    <n v="348684"/>
    <s v="O-RING 3*33.5"/>
    <x v="3"/>
    <x v="6"/>
    <n v="87"/>
    <x v="0"/>
    <d v="1899-12-30T09:40:00"/>
    <d v="1899-12-30T10:27:00"/>
    <n v="47"/>
    <x v="9"/>
    <x v="4"/>
    <x v="1"/>
  </r>
  <r>
    <d v="2018-05-30T00:00:00"/>
    <n v="347987"/>
    <s v="PALANCA DE ESTRANGULADOR"/>
    <x v="4"/>
    <x v="1"/>
    <n v="60"/>
    <x v="0"/>
    <d v="1899-12-30T12:21:00"/>
    <d v="1899-12-30T14:19:00"/>
    <n v="118"/>
    <x v="2"/>
    <x v="5"/>
    <x v="0"/>
  </r>
  <r>
    <d v="2018-06-03T00:00:00"/>
    <n v="348242"/>
    <s v="POSAPIES DE GOMA"/>
    <x v="0"/>
    <x v="11"/>
    <n v="72"/>
    <x v="0"/>
    <d v="1899-12-30T16:48:00"/>
    <d v="1899-12-30T17:49:00"/>
    <n v="61"/>
    <x v="6"/>
    <x v="1"/>
    <x v="0"/>
  </r>
  <r>
    <d v="2018-01-12T00:00:00"/>
    <n v="367719"/>
    <s v="CONJUNTO DE CALIPER"/>
    <x v="7"/>
    <x v="1"/>
    <n v="52"/>
    <x v="0"/>
    <d v="1899-12-30T12:20:00"/>
    <d v="1899-12-30T14:26:00"/>
    <n v="126"/>
    <x v="8"/>
    <x v="2"/>
    <x v="0"/>
  </r>
  <r>
    <d v="2019-05-03T00:00:00"/>
    <n v="347995"/>
    <s v="BOTON INTERRUPTOR DE ARRANQUE"/>
    <x v="0"/>
    <x v="4"/>
    <n v="72"/>
    <x v="1"/>
    <d v="1899-12-30T14:09:00"/>
    <d v="1899-12-30T14:26:00"/>
    <n v="17"/>
    <x v="2"/>
    <x v="5"/>
    <x v="1"/>
  </r>
  <r>
    <d v="2018-11-21T00:00:00"/>
    <n v="348813"/>
    <s v="CUBIERTA IZQ AZUL"/>
    <x v="8"/>
    <x v="9"/>
    <n v="30"/>
    <x v="1"/>
    <d v="1899-12-30T13:12:00"/>
    <d v="1899-12-30T13:42:00"/>
    <n v="30"/>
    <x v="3"/>
    <x v="8"/>
    <x v="0"/>
  </r>
  <r>
    <d v="2018-08-05T00:00:00"/>
    <n v="348871"/>
    <s v="CUB. PIERNA DELANTERA DER GRIS"/>
    <x v="0"/>
    <x v="7"/>
    <n v="98"/>
    <x v="0"/>
    <d v="1899-12-30T16:21:00"/>
    <d v="1899-12-30T18:13:00"/>
    <n v="112"/>
    <x v="3"/>
    <x v="11"/>
    <x v="0"/>
  </r>
  <r>
    <d v="2018-04-06T00:00:00"/>
    <n v="348846"/>
    <s v="RIN TRASERO/NEGRO/."/>
    <x v="6"/>
    <x v="0"/>
    <n v="13"/>
    <x v="0"/>
    <d v="1899-12-30T15:20:00"/>
    <d v="1899-12-30T17:20:00"/>
    <n v="120"/>
    <x v="7"/>
    <x v="0"/>
    <x v="0"/>
  </r>
  <r>
    <d v="2018-11-03T00:00:00"/>
    <n v="348327"/>
    <s v="TELESCOPIO DE DIRECCION"/>
    <x v="8"/>
    <x v="1"/>
    <n v="93"/>
    <x v="1"/>
    <d v="1899-12-30T15:18:00"/>
    <d v="1899-12-30T17:47:00"/>
    <n v="149"/>
    <x v="12"/>
    <x v="8"/>
    <x v="0"/>
  </r>
  <r>
    <d v="2019-04-04T00:00:00"/>
    <n v="348100"/>
    <s v="ACCIONADOR DE FRENO"/>
    <x v="8"/>
    <x v="2"/>
    <n v="78"/>
    <x v="0"/>
    <d v="1899-12-30T16:23:00"/>
    <d v="1899-12-30T18:41:00"/>
    <n v="138"/>
    <x v="8"/>
    <x v="0"/>
    <x v="1"/>
  </r>
  <r>
    <d v="2018-12-28T00:00:00"/>
    <n v="347986"/>
    <s v="BOTON INTERRUPTOR DE CLAXON"/>
    <x v="8"/>
    <x v="3"/>
    <n v="56"/>
    <x v="0"/>
    <d v="1899-12-30T09:07:00"/>
    <d v="1899-12-30T09:28:00"/>
    <n v="21"/>
    <x v="2"/>
    <x v="9"/>
    <x v="0"/>
  </r>
  <r>
    <d v="2019-03-12T00:00:00"/>
    <n v="348226"/>
    <s v="GOMA POSAPIE TRASERO"/>
    <x v="1"/>
    <x v="4"/>
    <n v="99"/>
    <x v="0"/>
    <d v="1899-12-30T11:13:00"/>
    <d v="1899-12-30T11:58:00"/>
    <n v="45"/>
    <x v="6"/>
    <x v="4"/>
    <x v="1"/>
  </r>
  <r>
    <d v="2019-05-27T00:00:00"/>
    <n v="347745"/>
    <s v="ENGRANAJE PRINCIPAL DE TERCERA"/>
    <x v="6"/>
    <x v="5"/>
    <n v="100"/>
    <x v="0"/>
    <d v="1899-12-30T15:24:00"/>
    <d v="1899-12-30T15:46:00"/>
    <n v="22"/>
    <x v="9"/>
    <x v="5"/>
    <x v="1"/>
  </r>
  <r>
    <d v="2018-12-31T00:00:00"/>
    <n v="348299"/>
    <s v="CABLE DE ACELERADOR"/>
    <x v="9"/>
    <x v="6"/>
    <n v="52"/>
    <x v="0"/>
    <d v="1899-12-30T17:38:00"/>
    <d v="1899-12-30T18:51:00"/>
    <n v="73"/>
    <x v="2"/>
    <x v="9"/>
    <x v="0"/>
  </r>
  <r>
    <d v="2018-07-10T00:00:00"/>
    <n v="348569"/>
    <s v="CONTRAPESO DE EMBRAGUE"/>
    <x v="0"/>
    <x v="7"/>
    <n v="40"/>
    <x v="0"/>
    <d v="1899-12-30T13:41:00"/>
    <d v="1899-12-30T15:33:00"/>
    <n v="112"/>
    <x v="8"/>
    <x v="7"/>
    <x v="0"/>
  </r>
  <r>
    <d v="2019-02-13T00:00:00"/>
    <n v="348095"/>
    <s v="JUEGO DE ZAPATAS DE FRENO"/>
    <x v="2"/>
    <x v="8"/>
    <n v="35"/>
    <x v="0"/>
    <d v="1899-12-30T11:36:00"/>
    <d v="1899-12-30T12:19:00"/>
    <n v="43"/>
    <x v="8"/>
    <x v="6"/>
    <x v="1"/>
  </r>
  <r>
    <d v="2018-01-23T00:00:00"/>
    <n v="347672"/>
    <s v="RETEN DE RESORTE INTERNO DE VA"/>
    <x v="5"/>
    <x v="8"/>
    <n v="31"/>
    <x v="0"/>
    <d v="1899-12-30T17:08:00"/>
    <d v="1899-12-30T18:05:00"/>
    <n v="57"/>
    <x v="9"/>
    <x v="2"/>
    <x v="0"/>
  </r>
  <r>
    <d v="2018-04-12T00:00:00"/>
    <n v="347694"/>
    <s v="MEDIDOR DE ACEITE"/>
    <x v="4"/>
    <x v="1"/>
    <n v="30"/>
    <x v="0"/>
    <d v="1899-12-30T08:46:00"/>
    <d v="1899-12-30T10:53:00"/>
    <n v="127"/>
    <x v="9"/>
    <x v="0"/>
    <x v="0"/>
  </r>
  <r>
    <d v="2019-03-23T00:00:00"/>
    <n v="348174"/>
    <s v="AMORTIGUADOR DELANTERO"/>
    <x v="6"/>
    <x v="8"/>
    <n v="48"/>
    <x v="0"/>
    <d v="1899-12-30T10:08:00"/>
    <d v="1899-12-30T11:44:00"/>
    <n v="96"/>
    <x v="12"/>
    <x v="4"/>
    <x v="1"/>
  </r>
  <r>
    <d v="2018-06-08T00:00:00"/>
    <n v="348584"/>
    <s v="CUBIERTA IZQUIERDA DE CARTER"/>
    <x v="2"/>
    <x v="9"/>
    <n v="64"/>
    <x v="0"/>
    <d v="1899-12-30T11:48:00"/>
    <d v="1899-12-30T13:07:00"/>
    <n v="79"/>
    <x v="9"/>
    <x v="1"/>
    <x v="0"/>
  </r>
  <r>
    <d v="2018-03-11T00:00:00"/>
    <n v="348046"/>
    <s v="CAMARA DE AIRE RUEDA DEL R18"/>
    <x v="0"/>
    <x v="1"/>
    <n v="47"/>
    <x v="0"/>
    <d v="1899-12-30T10:22:00"/>
    <d v="1899-12-30T12:45:00"/>
    <n v="143"/>
    <x v="6"/>
    <x v="4"/>
    <x v="0"/>
  </r>
  <r>
    <d v="2019-01-27T00:00:00"/>
    <n v="348037"/>
    <s v="LLANTA DEL / TRAS 3.50 -R10"/>
    <x v="3"/>
    <x v="3"/>
    <n v="19"/>
    <x v="1"/>
    <d v="1899-12-30T11:18:00"/>
    <d v="1899-12-30T12:33:00"/>
    <n v="75"/>
    <x v="6"/>
    <x v="2"/>
    <x v="1"/>
  </r>
  <r>
    <d v="2019-04-03T00:00:00"/>
    <n v="364434"/>
    <s v="CUBIERTA TRASERA AZUL"/>
    <x v="9"/>
    <x v="6"/>
    <n v="53"/>
    <x v="0"/>
    <d v="1899-12-30T15:42:00"/>
    <d v="1899-12-30T18:06:00"/>
    <n v="144"/>
    <x v="3"/>
    <x v="0"/>
    <x v="1"/>
  </r>
  <r>
    <d v="2018-03-23T00:00:00"/>
    <n v="347706"/>
    <s v="DISCO DE FRICCION DE EMBRAGUE"/>
    <x v="6"/>
    <x v="10"/>
    <n v="84"/>
    <x v="0"/>
    <d v="1899-12-30T17:40:00"/>
    <d v="1899-12-30T18:17:00"/>
    <n v="37"/>
    <x v="8"/>
    <x v="4"/>
    <x v="0"/>
  </r>
  <r>
    <d v="2018-01-30T00:00:00"/>
    <n v="348237"/>
    <s v="RESORTE PARADOR LATERAL"/>
    <x v="6"/>
    <x v="7"/>
    <n v="32"/>
    <x v="0"/>
    <d v="1899-12-30T17:27:00"/>
    <d v="1899-12-30T19:06:00"/>
    <n v="99"/>
    <x v="4"/>
    <x v="2"/>
    <x v="0"/>
  </r>
  <r>
    <d v="2018-09-09T00:00:00"/>
    <n v="348504"/>
    <s v="ASIENTO DE RESORTE EXTERNO DE"/>
    <x v="6"/>
    <x v="7"/>
    <n v="24"/>
    <x v="0"/>
    <d v="1899-12-30T12:28:00"/>
    <d v="1899-12-30T13:37:00"/>
    <n v="69"/>
    <x v="9"/>
    <x v="10"/>
    <x v="0"/>
  </r>
  <r>
    <d v="2018-07-30T00:00:00"/>
    <n v="362792"/>
    <s v="CUBIERTA IZQ SUP NARANJA"/>
    <x v="4"/>
    <x v="4"/>
    <n v="16"/>
    <x v="0"/>
    <d v="1899-12-30T17:34:00"/>
    <d v="1899-12-30T17:51:00"/>
    <n v="17"/>
    <x v="3"/>
    <x v="7"/>
    <x v="0"/>
  </r>
  <r>
    <d v="2018-05-27T00:00:00"/>
    <n v="348578"/>
    <s v="BASE/TOPE PARADOR PRINCIPAL"/>
    <x v="3"/>
    <x v="11"/>
    <n v="36"/>
    <x v="0"/>
    <d v="1899-12-30T16:36:00"/>
    <d v="1899-12-30T18:18:00"/>
    <n v="102"/>
    <x v="5"/>
    <x v="5"/>
    <x v="0"/>
  </r>
  <r>
    <d v="2019-03-02T00:00:00"/>
    <n v="348421"/>
    <s v="PLACA PROTECTORA DE MOTOR"/>
    <x v="5"/>
    <x v="11"/>
    <n v="45"/>
    <x v="0"/>
    <d v="1899-12-30T15:11:00"/>
    <d v="1899-12-30T16:19:00"/>
    <n v="68"/>
    <x v="3"/>
    <x v="4"/>
    <x v="1"/>
  </r>
  <r>
    <d v="2019-02-17T00:00:00"/>
    <n v="362660"/>
    <s v="TAPABARRO DEL AZUL"/>
    <x v="0"/>
    <x v="10"/>
    <n v="61"/>
    <x v="0"/>
    <d v="1899-12-30T12:46:00"/>
    <d v="1899-12-30T13:02:00"/>
    <n v="16"/>
    <x v="3"/>
    <x v="6"/>
    <x v="1"/>
  </r>
  <r>
    <d v="2019-01-17T00:00:00"/>
    <n v="348299"/>
    <s v="CABLE DE ACELERADOR"/>
    <x v="2"/>
    <x v="12"/>
    <n v="89"/>
    <x v="0"/>
    <d v="1899-12-30T13:14:00"/>
    <d v="1899-12-30T14:04:00"/>
    <n v="50"/>
    <x v="2"/>
    <x v="2"/>
    <x v="1"/>
  </r>
  <r>
    <d v="2019-01-19T00:00:00"/>
    <n v="348412"/>
    <s v="PLACA IZQUIERDA PORTA EQUIPAJE"/>
    <x v="7"/>
    <x v="3"/>
    <n v="99"/>
    <x v="0"/>
    <d v="1899-12-30T11:12:00"/>
    <d v="1899-12-30T12:48:00"/>
    <n v="96"/>
    <x v="3"/>
    <x v="2"/>
    <x v="1"/>
  </r>
  <r>
    <d v="2019-01-22T00:00:00"/>
    <n v="367798"/>
    <s v="ASIENTO"/>
    <x v="7"/>
    <x v="9"/>
    <n v="34"/>
    <x v="0"/>
    <d v="1899-12-30T13:24:00"/>
    <d v="1899-12-30T14:55:00"/>
    <n v="91"/>
    <x v="5"/>
    <x v="2"/>
    <x v="1"/>
  </r>
  <r>
    <d v="2018-10-12T00:00:00"/>
    <n v="367835"/>
    <s v="CUBIERTA DER ROJA"/>
    <x v="4"/>
    <x v="4"/>
    <n v="69"/>
    <x v="0"/>
    <d v="1899-12-30T14:38:00"/>
    <d v="1899-12-30T16:11:00"/>
    <n v="93"/>
    <x v="3"/>
    <x v="3"/>
    <x v="0"/>
  </r>
  <r>
    <d v="2018-05-14T00:00:00"/>
    <n v="367707"/>
    <s v="PEDAL DE FRENO"/>
    <x v="8"/>
    <x v="13"/>
    <n v="23"/>
    <x v="0"/>
    <d v="1899-12-30T08:47:00"/>
    <d v="1899-12-30T10:58:00"/>
    <n v="131"/>
    <x v="4"/>
    <x v="5"/>
    <x v="0"/>
  </r>
  <r>
    <d v="2019-03-23T00:00:00"/>
    <n v="367861"/>
    <s v="RETROVISOR DERECHO VERDE"/>
    <x v="2"/>
    <x v="12"/>
    <n v="90"/>
    <x v="1"/>
    <d v="1899-12-30T14:36:00"/>
    <d v="1899-12-30T15:31:00"/>
    <n v="55"/>
    <x v="3"/>
    <x v="4"/>
    <x v="1"/>
  </r>
  <r>
    <d v="2019-02-15T00:00:00"/>
    <n v="347941"/>
    <s v="DIRECCIONAL DELANTERA"/>
    <x v="8"/>
    <x v="8"/>
    <n v="33"/>
    <x v="1"/>
    <d v="1899-12-30T14:23:00"/>
    <d v="1899-12-30T16:53:00"/>
    <n v="150"/>
    <x v="0"/>
    <x v="6"/>
    <x v="1"/>
  </r>
  <r>
    <d v="2018-12-21T00:00:00"/>
    <n v="348068"/>
    <s v="DAMPER/CORONA DE TRACCION"/>
    <x v="7"/>
    <x v="3"/>
    <n v="87"/>
    <x v="0"/>
    <d v="1899-12-30T15:34:00"/>
    <d v="1899-12-30T16:33:00"/>
    <n v="59"/>
    <x v="6"/>
    <x v="9"/>
    <x v="0"/>
  </r>
  <r>
    <d v="2018-09-27T00:00:00"/>
    <n v="348297"/>
    <s v="CABLE DE ACELERADOR"/>
    <x v="3"/>
    <x v="14"/>
    <n v="11"/>
    <x v="0"/>
    <d v="1899-12-30T09:05:00"/>
    <d v="1899-12-30T09:40:00"/>
    <n v="35"/>
    <x v="2"/>
    <x v="10"/>
    <x v="0"/>
  </r>
  <r>
    <d v="2018-10-30T00:00:00"/>
    <n v="348871"/>
    <s v="CUB. PIERNA DELANTERA DER GRIS"/>
    <x v="7"/>
    <x v="9"/>
    <n v="95"/>
    <x v="0"/>
    <d v="1899-12-30T09:30:00"/>
    <d v="1899-12-30T11:00:00"/>
    <n v="90"/>
    <x v="3"/>
    <x v="3"/>
    <x v="0"/>
  </r>
  <r>
    <d v="2019-04-28T00:00:00"/>
    <n v="347896"/>
    <s v="CONJUNTO DE FARO DELANTERO"/>
    <x v="5"/>
    <x v="10"/>
    <n v="79"/>
    <x v="0"/>
    <d v="1899-12-30T15:05:00"/>
    <d v="1899-12-30T16:03:00"/>
    <n v="58"/>
    <x v="0"/>
    <x v="0"/>
    <x v="1"/>
  </r>
  <r>
    <d v="2019-01-08T00:00:00"/>
    <n v="348238"/>
    <s v="RESORTE PARADOR LATERAL"/>
    <x v="9"/>
    <x v="9"/>
    <n v="82"/>
    <x v="0"/>
    <d v="1899-12-30T13:42:00"/>
    <d v="1899-12-30T14:10:00"/>
    <n v="28"/>
    <x v="4"/>
    <x v="2"/>
    <x v="1"/>
  </r>
  <r>
    <d v="2019-01-19T00:00:00"/>
    <n v="348856"/>
    <s v="CUBIERTA IZQ DE HORQUILLA"/>
    <x v="2"/>
    <x v="2"/>
    <n v="22"/>
    <x v="0"/>
    <d v="1899-12-30T16:16:00"/>
    <d v="1899-12-30T17:54:00"/>
    <n v="98"/>
    <x v="3"/>
    <x v="2"/>
    <x v="1"/>
  </r>
  <r>
    <d v="2018-03-04T00:00:00"/>
    <n v="353716"/>
    <s v="TAPABARRO DEL PLATA"/>
    <x v="0"/>
    <x v="15"/>
    <n v="34"/>
    <x v="0"/>
    <d v="1899-12-30T12:27:00"/>
    <d v="1899-12-30T13:12:00"/>
    <n v="45"/>
    <x v="3"/>
    <x v="4"/>
    <x v="0"/>
  </r>
  <r>
    <d v="2018-05-09T00:00:00"/>
    <n v="364398"/>
    <s v="RETROVISOR DERECHO VINO"/>
    <x v="4"/>
    <x v="9"/>
    <n v="21"/>
    <x v="0"/>
    <d v="1899-12-30T12:22:00"/>
    <d v="1899-12-30T14:01:00"/>
    <n v="99"/>
    <x v="3"/>
    <x v="5"/>
    <x v="0"/>
  </r>
  <r>
    <d v="2018-10-02T00:00:00"/>
    <n v="347881"/>
    <s v="ARNES DE CABLES"/>
    <x v="7"/>
    <x v="2"/>
    <n v="84"/>
    <x v="0"/>
    <d v="1899-12-30T17:48:00"/>
    <d v="1899-12-30T18:37:00"/>
    <n v="49"/>
    <x v="1"/>
    <x v="3"/>
    <x v="0"/>
  </r>
  <r>
    <d v="2019-02-21T00:00:00"/>
    <n v="366819"/>
    <s v="PALANCA IZQUIERDA DE EMBRAGUE"/>
    <x v="3"/>
    <x v="1"/>
    <n v="55"/>
    <x v="0"/>
    <d v="1899-12-30T17:37:00"/>
    <d v="1899-12-30T19:49:00"/>
    <n v="132"/>
    <x v="2"/>
    <x v="6"/>
    <x v="1"/>
  </r>
  <r>
    <d v="2018-04-05T00:00:00"/>
    <n v="364239"/>
    <s v="BUJE DE HORQUILLA TRASERA"/>
    <x v="9"/>
    <x v="6"/>
    <n v="32"/>
    <x v="0"/>
    <d v="1899-12-30T09:40:00"/>
    <d v="1899-12-30T10:27:00"/>
    <n v="47"/>
    <x v="12"/>
    <x v="0"/>
    <x v="0"/>
  </r>
  <r>
    <d v="2018-06-23T00:00:00"/>
    <n v="364241"/>
    <s v="RETROVISOR IZQUIERDO VINO"/>
    <x v="5"/>
    <x v="1"/>
    <n v="55"/>
    <x v="0"/>
    <d v="1899-12-30T12:21:00"/>
    <d v="1899-12-30T14:19:00"/>
    <n v="118"/>
    <x v="3"/>
    <x v="1"/>
    <x v="0"/>
  </r>
  <r>
    <d v="2019-04-29T00:00:00"/>
    <n v="367826"/>
    <s v="CUBIERTA IZQUIERDA ROJA"/>
    <x v="5"/>
    <x v="11"/>
    <n v="75"/>
    <x v="0"/>
    <d v="1899-12-30T16:48:00"/>
    <d v="1899-12-30T17:49:00"/>
    <n v="61"/>
    <x v="3"/>
    <x v="0"/>
    <x v="1"/>
  </r>
  <r>
    <d v="2018-03-05T00:00:00"/>
    <n v="348370"/>
    <s v="LLAVE DE GASOLINA"/>
    <x v="2"/>
    <x v="1"/>
    <n v="39"/>
    <x v="0"/>
    <d v="1899-12-30T12:20:00"/>
    <d v="1899-12-30T14:26:00"/>
    <n v="126"/>
    <x v="11"/>
    <x v="4"/>
    <x v="0"/>
  </r>
  <r>
    <d v="2018-10-11T00:00:00"/>
    <n v="364337"/>
    <s v="CONJUNTO DE DISCOS DE CLUTCH"/>
    <x v="5"/>
    <x v="4"/>
    <n v="22"/>
    <x v="1"/>
    <d v="1899-12-30T14:09:00"/>
    <d v="1899-12-30T14:26:00"/>
    <n v="17"/>
    <x v="8"/>
    <x v="3"/>
    <x v="0"/>
  </r>
  <r>
    <d v="2019-01-30T00:00:00"/>
    <n v="347657"/>
    <s v="CADENA DE CAMARA"/>
    <x v="6"/>
    <x v="9"/>
    <n v="19"/>
    <x v="0"/>
    <d v="1899-12-30T13:12:00"/>
    <d v="1899-12-30T13:42:00"/>
    <n v="30"/>
    <x v="9"/>
    <x v="2"/>
    <x v="1"/>
  </r>
  <r>
    <d v="2019-02-04T00:00:00"/>
    <n v="348888"/>
    <s v="CUBIERTA LATERAL DER ROJO"/>
    <x v="5"/>
    <x v="7"/>
    <n v="20"/>
    <x v="0"/>
    <d v="1899-12-30T16:21:00"/>
    <d v="1899-12-30T18:13:00"/>
    <n v="112"/>
    <x v="3"/>
    <x v="6"/>
    <x v="1"/>
  </r>
  <r>
    <d v="2018-05-10T00:00:00"/>
    <n v="347629"/>
    <s v="PISTON"/>
    <x v="1"/>
    <x v="0"/>
    <n v="87"/>
    <x v="0"/>
    <d v="1899-12-30T15:20:00"/>
    <d v="1899-12-30T17:20:00"/>
    <n v="120"/>
    <x v="9"/>
    <x v="5"/>
    <x v="0"/>
  </r>
  <r>
    <d v="2018-11-06T00:00:00"/>
    <n v="348429"/>
    <s v="CAJA UTILITARIA"/>
    <x v="9"/>
    <x v="1"/>
    <n v="57"/>
    <x v="0"/>
    <d v="1899-12-30T15:18:00"/>
    <d v="1899-12-30T17:47:00"/>
    <n v="149"/>
    <x v="3"/>
    <x v="8"/>
    <x v="0"/>
  </r>
  <r>
    <d v="2019-04-06T00:00:00"/>
    <n v="348388"/>
    <s v="TAPABARRO TRASERO"/>
    <x v="1"/>
    <x v="2"/>
    <n v="94"/>
    <x v="0"/>
    <d v="1899-12-30T16:23:00"/>
    <d v="1899-12-30T18:41:00"/>
    <n v="138"/>
    <x v="3"/>
    <x v="0"/>
    <x v="1"/>
  </r>
  <r>
    <d v="2018-01-23T00:00:00"/>
    <n v="368017"/>
    <s v="PEDAL DE ARRANQUE"/>
    <x v="0"/>
    <x v="3"/>
    <n v="66"/>
    <x v="0"/>
    <d v="1899-12-30T09:07:00"/>
    <d v="1899-12-30T09:28:00"/>
    <n v="21"/>
    <x v="4"/>
    <x v="2"/>
    <x v="0"/>
  </r>
  <r>
    <d v="2018-09-12T00:00:00"/>
    <n v="362721"/>
    <s v="PLACA DE VENTILACION DERECHA"/>
    <x v="7"/>
    <x v="4"/>
    <n v="78"/>
    <x v="0"/>
    <d v="1899-12-30T11:13:00"/>
    <d v="1899-12-30T11:58:00"/>
    <n v="45"/>
    <x v="3"/>
    <x v="10"/>
    <x v="0"/>
  </r>
  <r>
    <d v="2018-11-16T00:00:00"/>
    <n v="348309"/>
    <s v="TELESCOPIO DE DIRECCION"/>
    <x v="3"/>
    <x v="5"/>
    <n v="15"/>
    <x v="0"/>
    <d v="1899-12-30T15:24:00"/>
    <d v="1899-12-30T15:46:00"/>
    <n v="22"/>
    <x v="12"/>
    <x v="8"/>
    <x v="0"/>
  </r>
  <r>
    <d v="2018-12-26T00:00:00"/>
    <n v="348155"/>
    <s v="PLACA CONECTORA DE MOTOR"/>
    <x v="6"/>
    <x v="6"/>
    <n v="16"/>
    <x v="0"/>
    <d v="1899-12-30T17:38:00"/>
    <d v="1899-12-30T18:51:00"/>
    <n v="73"/>
    <x v="5"/>
    <x v="9"/>
    <x v="0"/>
  </r>
  <r>
    <d v="2018-08-11T00:00:00"/>
    <n v="368061"/>
    <s v="CONJUNTO DE FARO"/>
    <x v="2"/>
    <x v="7"/>
    <n v="58"/>
    <x v="0"/>
    <d v="1899-12-30T13:41:00"/>
    <d v="1899-12-30T15:33:00"/>
    <n v="112"/>
    <x v="0"/>
    <x v="11"/>
    <x v="0"/>
  </r>
  <r>
    <d v="2018-10-07T00:00:00"/>
    <n v="366795"/>
    <s v="RELE DE DIRECCIONALES"/>
    <x v="7"/>
    <x v="8"/>
    <n v="80"/>
    <x v="0"/>
    <d v="1899-12-30T11:36:00"/>
    <d v="1899-12-30T12:19:00"/>
    <n v="43"/>
    <x v="1"/>
    <x v="3"/>
    <x v="0"/>
  </r>
  <r>
    <d v="2018-12-25T00:00:00"/>
    <n v="348511"/>
    <s v="EMPAQUETADURA CABEZA CILINDRO"/>
    <x v="0"/>
    <x v="8"/>
    <n v="99"/>
    <x v="0"/>
    <d v="1899-12-30T17:08:00"/>
    <d v="1899-12-30T18:05:00"/>
    <n v="57"/>
    <x v="9"/>
    <x v="9"/>
    <x v="0"/>
  </r>
  <r>
    <d v="2018-04-29T00:00:00"/>
    <n v="348489"/>
    <s v="CADENA IMPULSORA BOMBA DE ACEI"/>
    <x v="5"/>
    <x v="1"/>
    <n v="20"/>
    <x v="0"/>
    <d v="1899-12-30T08:46:00"/>
    <d v="1899-12-30T10:53:00"/>
    <n v="127"/>
    <x v="9"/>
    <x v="0"/>
    <x v="0"/>
  </r>
  <r>
    <d v="2018-07-05T00:00:00"/>
    <n v="348798"/>
    <s v="RIN RUEDA TRASERA/PLATA/RAYO"/>
    <x v="5"/>
    <x v="8"/>
    <n v="36"/>
    <x v="1"/>
    <d v="1899-12-30T10:08:00"/>
    <d v="1899-12-30T11:44:00"/>
    <n v="96"/>
    <x v="7"/>
    <x v="7"/>
    <x v="0"/>
  </r>
  <r>
    <d v="2018-12-29T00:00:00"/>
    <n v="348137"/>
    <s v="TORNILLO EJE DE MANIJAS"/>
    <x v="5"/>
    <x v="9"/>
    <n v="37"/>
    <x v="0"/>
    <d v="1899-12-30T11:48:00"/>
    <d v="1899-12-30T13:07:00"/>
    <n v="79"/>
    <x v="2"/>
    <x v="9"/>
    <x v="0"/>
  </r>
  <r>
    <d v="2018-11-10T00:00:00"/>
    <n v="348199"/>
    <s v="BASE DE FARO DERECHO"/>
    <x v="1"/>
    <x v="1"/>
    <n v="70"/>
    <x v="0"/>
    <d v="1899-12-30T10:22:00"/>
    <d v="1899-12-30T12:45:00"/>
    <n v="143"/>
    <x v="12"/>
    <x v="8"/>
    <x v="0"/>
  </r>
  <r>
    <d v="2018-02-07T00:00:00"/>
    <n v="348601"/>
    <s v="EJE DE REDUCCION DE MARCHA"/>
    <x v="5"/>
    <x v="3"/>
    <n v="12"/>
    <x v="0"/>
    <d v="1899-12-30T11:18:00"/>
    <d v="1899-12-30T12:33:00"/>
    <n v="75"/>
    <x v="5"/>
    <x v="6"/>
    <x v="0"/>
  </r>
  <r>
    <d v="2018-09-15T00:00:00"/>
    <n v="348387"/>
    <s v="TAPABARRO"/>
    <x v="9"/>
    <x v="6"/>
    <n v="86"/>
    <x v="0"/>
    <d v="1899-12-30T15:42:00"/>
    <d v="1899-12-30T18:06:00"/>
    <n v="144"/>
    <x v="3"/>
    <x v="10"/>
    <x v="0"/>
  </r>
  <r>
    <d v="2018-05-31T00:00:00"/>
    <n v="353548"/>
    <s v="VALVULA DE ESCAPE"/>
    <x v="5"/>
    <x v="10"/>
    <n v="54"/>
    <x v="0"/>
    <d v="1899-12-30T17:40:00"/>
    <d v="1899-12-30T18:17:00"/>
    <n v="37"/>
    <x v="9"/>
    <x v="5"/>
    <x v="0"/>
  </r>
  <r>
    <d v="2019-04-16T00:00:00"/>
    <n v="347646"/>
    <s v="PIN DE BIELA EN CIGÜEÑAL"/>
    <x v="7"/>
    <x v="7"/>
    <n v="25"/>
    <x v="0"/>
    <d v="1899-12-30T17:27:00"/>
    <d v="1899-12-30T19:06:00"/>
    <n v="99"/>
    <x v="9"/>
    <x v="0"/>
    <x v="1"/>
  </r>
  <r>
    <d v="2018-04-02T00:00:00"/>
    <n v="347887"/>
    <s v="RELE DE DIRECCIONALES"/>
    <x v="5"/>
    <x v="7"/>
    <n v="79"/>
    <x v="0"/>
    <d v="1899-12-30T12:28:00"/>
    <d v="1899-12-30T13:37:00"/>
    <n v="69"/>
    <x v="1"/>
    <x v="0"/>
    <x v="0"/>
  </r>
  <r>
    <d v="2018-05-23T00:00:00"/>
    <n v="348211"/>
    <s v="PLACA CONECTORA AMORTIGUADOR"/>
    <x v="6"/>
    <x v="4"/>
    <n v="16"/>
    <x v="0"/>
    <d v="1899-12-30T17:34:00"/>
    <d v="1899-12-30T17:51:00"/>
    <n v="17"/>
    <x v="5"/>
    <x v="5"/>
    <x v="0"/>
  </r>
  <r>
    <d v="2018-06-16T00:00:00"/>
    <n v="348289"/>
    <s v="PALANCA IZQUIERDA DE EMBRAGUE"/>
    <x v="6"/>
    <x v="11"/>
    <n v="57"/>
    <x v="1"/>
    <d v="1899-12-30T16:36:00"/>
    <d v="1899-12-30T18:18:00"/>
    <n v="102"/>
    <x v="2"/>
    <x v="1"/>
    <x v="0"/>
  </r>
  <r>
    <d v="2019-05-05T00:00:00"/>
    <n v="348350"/>
    <s v="ASIENTO DOBLE AMARILLO NEGRO"/>
    <x v="1"/>
    <x v="11"/>
    <n v="51"/>
    <x v="0"/>
    <d v="1899-12-30T15:11:00"/>
    <d v="1899-12-30T16:19:00"/>
    <n v="68"/>
    <x v="5"/>
    <x v="5"/>
    <x v="1"/>
  </r>
  <r>
    <d v="2018-11-21T00:00:00"/>
    <n v="347950"/>
    <s v="CONJUNTO VELOCIMETRO"/>
    <x v="5"/>
    <x v="10"/>
    <n v="21"/>
    <x v="0"/>
    <d v="1899-12-30T12:46:00"/>
    <d v="1899-12-30T13:02:00"/>
    <n v="16"/>
    <x v="1"/>
    <x v="8"/>
    <x v="0"/>
  </r>
  <r>
    <d v="2019-02-09T00:00:00"/>
    <n v="347895"/>
    <s v="CONJUNTO DE FARO"/>
    <x v="1"/>
    <x v="12"/>
    <n v="62"/>
    <x v="0"/>
    <d v="1899-12-30T13:14:00"/>
    <d v="1899-12-30T14:04:00"/>
    <n v="50"/>
    <x v="0"/>
    <x v="6"/>
    <x v="1"/>
  </r>
  <r>
    <d v="2018-01-16T00:00:00"/>
    <n v="348134"/>
    <s v="MANIJA DE FRENO DELANTERO"/>
    <x v="3"/>
    <x v="3"/>
    <n v="77"/>
    <x v="0"/>
    <d v="1899-12-30T11:12:00"/>
    <d v="1899-12-30T12:48:00"/>
    <n v="96"/>
    <x v="2"/>
    <x v="2"/>
    <x v="0"/>
  </r>
  <r>
    <d v="2018-08-20T00:00:00"/>
    <n v="347986"/>
    <s v="BOTON INTERRUPTOR DE CLAXON"/>
    <x v="3"/>
    <x v="9"/>
    <n v="61"/>
    <x v="0"/>
    <d v="1899-12-30T13:24:00"/>
    <d v="1899-12-30T14:55:00"/>
    <n v="91"/>
    <x v="2"/>
    <x v="11"/>
    <x v="0"/>
  </r>
  <r>
    <d v="2018-01-04T00:00:00"/>
    <n v="348153"/>
    <s v="CAJA DE VELOCIMETRO"/>
    <x v="7"/>
    <x v="4"/>
    <n v="49"/>
    <x v="1"/>
    <d v="1899-12-30T14:38:00"/>
    <d v="1899-12-30T16:11:00"/>
    <n v="93"/>
    <x v="7"/>
    <x v="2"/>
    <x v="0"/>
  </r>
  <r>
    <d v="2019-05-25T00:00:00"/>
    <n v="348610"/>
    <s v="BUJE DEL EJE DEL DISCO DE TRAC"/>
    <x v="2"/>
    <x v="13"/>
    <n v="94"/>
    <x v="0"/>
    <d v="1899-12-30T08:47:00"/>
    <d v="1899-12-30T10:58:00"/>
    <n v="131"/>
    <x v="1"/>
    <x v="5"/>
    <x v="1"/>
  </r>
  <r>
    <d v="2018-06-28T00:00:00"/>
    <n v="347707"/>
    <s v="DISCO DE EMBRAGUE"/>
    <x v="4"/>
    <x v="12"/>
    <n v="56"/>
    <x v="0"/>
    <d v="1899-12-30T14:36:00"/>
    <d v="1899-12-30T15:31:00"/>
    <n v="55"/>
    <x v="8"/>
    <x v="1"/>
    <x v="0"/>
  </r>
  <r>
    <d v="2018-08-30T00:00:00"/>
    <n v="348502"/>
    <s v="VALVULA DE ADMISION"/>
    <x v="0"/>
    <x v="8"/>
    <n v="93"/>
    <x v="1"/>
    <d v="1899-12-30T14:23:00"/>
    <d v="1899-12-30T16:53:00"/>
    <n v="150"/>
    <x v="9"/>
    <x v="11"/>
    <x v="0"/>
  </r>
  <r>
    <d v="2018-05-26T00:00:00"/>
    <n v="348644"/>
    <s v="ENGRANE DE BANDA DE EMBRAGUE"/>
    <x v="1"/>
    <x v="3"/>
    <n v="57"/>
    <x v="0"/>
    <d v="1899-12-30T15:34:00"/>
    <d v="1899-12-30T16:33:00"/>
    <n v="59"/>
    <x v="6"/>
    <x v="5"/>
    <x v="0"/>
  </r>
  <r>
    <d v="2019-01-11T00:00:00"/>
    <n v="348132"/>
    <s v="BOMBA DE FRENO DELANTERO"/>
    <x v="7"/>
    <x v="14"/>
    <n v="74"/>
    <x v="0"/>
    <d v="1899-12-30T09:05:00"/>
    <d v="1899-12-30T09:40:00"/>
    <n v="35"/>
    <x v="8"/>
    <x v="2"/>
    <x v="1"/>
  </r>
  <r>
    <d v="2019-01-17T00:00:00"/>
    <n v="347804"/>
    <s v="PIÑON DE ARRANQUE DE PATADA"/>
    <x v="5"/>
    <x v="9"/>
    <n v="26"/>
    <x v="0"/>
    <d v="1899-12-30T09:30:00"/>
    <d v="1899-12-30T11:00:00"/>
    <n v="90"/>
    <x v="5"/>
    <x v="2"/>
    <x v="1"/>
  </r>
  <r>
    <d v="2019-02-25T00:00:00"/>
    <n v="348132"/>
    <s v="BOMBA DE FRENO DELANTERO"/>
    <x v="3"/>
    <x v="10"/>
    <n v="92"/>
    <x v="0"/>
    <d v="1899-12-30T15:05:00"/>
    <d v="1899-12-30T16:03:00"/>
    <n v="58"/>
    <x v="8"/>
    <x v="6"/>
    <x v="1"/>
  </r>
  <r>
    <d v="2019-01-10T00:00:00"/>
    <n v="362722"/>
    <s v="CUBIERTA DE COLA IZQ AZUL"/>
    <x v="8"/>
    <x v="9"/>
    <n v="15"/>
    <x v="1"/>
    <d v="1899-12-30T13:42:00"/>
    <d v="1899-12-30T14:10:00"/>
    <n v="28"/>
    <x v="3"/>
    <x v="2"/>
    <x v="1"/>
  </r>
  <r>
    <d v="2018-04-19T00:00:00"/>
    <n v="347834"/>
    <s v="TUBO DE ESCAPE/SILENCIADOR"/>
    <x v="9"/>
    <x v="2"/>
    <n v="47"/>
    <x v="0"/>
    <d v="1899-12-30T16:16:00"/>
    <d v="1899-12-30T17:54:00"/>
    <n v="98"/>
    <x v="5"/>
    <x v="0"/>
    <x v="0"/>
  </r>
  <r>
    <d v="2018-12-29T00:00:00"/>
    <n v="367836"/>
    <s v="CUBIERTA DELANTERA IZQ. ROJO Y NEGRO"/>
    <x v="8"/>
    <x v="15"/>
    <n v="47"/>
    <x v="0"/>
    <d v="1899-12-30T12:27:00"/>
    <d v="1899-12-30T13:12:00"/>
    <n v="45"/>
    <x v="3"/>
    <x v="9"/>
    <x v="0"/>
  </r>
  <r>
    <d v="2018-10-02T00:00:00"/>
    <n v="364224"/>
    <s v="CONJUNTO DE BOMBA DE ACEITE"/>
    <x v="6"/>
    <x v="9"/>
    <n v="71"/>
    <x v="0"/>
    <d v="1899-12-30T12:22:00"/>
    <d v="1899-12-30T14:01:00"/>
    <n v="99"/>
    <x v="11"/>
    <x v="3"/>
    <x v="0"/>
  </r>
  <r>
    <d v="2018-08-27T00:00:00"/>
    <n v="348190"/>
    <s v="TUBO DE AMORTIGUADOR DELANTERO"/>
    <x v="4"/>
    <x v="2"/>
    <n v="12"/>
    <x v="0"/>
    <d v="1899-12-30T17:48:00"/>
    <d v="1899-12-30T18:37:00"/>
    <n v="49"/>
    <x v="12"/>
    <x v="11"/>
    <x v="0"/>
  </r>
  <r>
    <d v="2018-11-02T00:00:00"/>
    <n v="347755"/>
    <s v="ENGRANAJE DE TRANSMISION BAJA"/>
    <x v="1"/>
    <x v="1"/>
    <n v="72"/>
    <x v="1"/>
    <d v="1899-12-30T17:37:00"/>
    <d v="1899-12-30T19:49:00"/>
    <n v="132"/>
    <x v="9"/>
    <x v="8"/>
    <x v="0"/>
  </r>
  <r>
    <d v="2018-10-31T00:00:00"/>
    <n v="347749"/>
    <s v="ENGRANAJE PRINCIPAL DE QUINTA"/>
    <x v="3"/>
    <x v="6"/>
    <n v="51"/>
    <x v="0"/>
    <d v="1899-12-30T09:40:00"/>
    <d v="1899-12-30T10:27:00"/>
    <n v="47"/>
    <x v="9"/>
    <x v="3"/>
    <x v="0"/>
  </r>
  <r>
    <d v="2018-09-23T00:00:00"/>
    <n v="348395"/>
    <s v="CUBIERTA DE INDICADORES"/>
    <x v="8"/>
    <x v="1"/>
    <n v="53"/>
    <x v="1"/>
    <d v="1899-12-30T12:21:00"/>
    <d v="1899-12-30T14:19:00"/>
    <n v="118"/>
    <x v="3"/>
    <x v="10"/>
    <x v="0"/>
  </r>
  <r>
    <d v="2019-03-27T00:00:00"/>
    <n v="347879"/>
    <s v="ARNES DE CABLES"/>
    <x v="1"/>
    <x v="11"/>
    <n v="25"/>
    <x v="0"/>
    <d v="1899-12-30T16:48:00"/>
    <d v="1899-12-30T17:49:00"/>
    <n v="61"/>
    <x v="1"/>
    <x v="4"/>
    <x v="1"/>
  </r>
  <r>
    <d v="2018-06-05T00:00:00"/>
    <n v="348300"/>
    <s v="CABLE DE ACELERADOR"/>
    <x v="0"/>
    <x v="1"/>
    <n v="90"/>
    <x v="0"/>
    <d v="1899-12-30T12:20:00"/>
    <d v="1899-12-30T14:26:00"/>
    <n v="126"/>
    <x v="2"/>
    <x v="1"/>
    <x v="0"/>
  </r>
  <r>
    <d v="2018-06-05T00:00:00"/>
    <n v="348117"/>
    <s v="PEDAL DE FRENO"/>
    <x v="9"/>
    <x v="4"/>
    <n v="81"/>
    <x v="0"/>
    <d v="1899-12-30T14:09:00"/>
    <d v="1899-12-30T14:26:00"/>
    <n v="17"/>
    <x v="4"/>
    <x v="1"/>
    <x v="0"/>
  </r>
  <r>
    <d v="2018-08-30T00:00:00"/>
    <n v="369697"/>
    <s v="MANGUERA DE FRENO TRASERO"/>
    <x v="0"/>
    <x v="9"/>
    <n v="70"/>
    <x v="1"/>
    <d v="1899-12-30T13:12:00"/>
    <d v="1899-12-30T13:42:00"/>
    <n v="30"/>
    <x v="6"/>
    <x v="11"/>
    <x v="0"/>
  </r>
  <r>
    <d v="2018-07-19T00:00:00"/>
    <n v="362704"/>
    <s v="EJE RUEDA DELANTERA 12M*242"/>
    <x v="7"/>
    <x v="7"/>
    <n v="83"/>
    <x v="1"/>
    <d v="1899-12-30T16:21:00"/>
    <d v="1899-12-30T18:13:00"/>
    <n v="112"/>
    <x v="7"/>
    <x v="7"/>
    <x v="0"/>
  </r>
  <r>
    <d v="2018-11-01T00:00:00"/>
    <n v="348626"/>
    <s v="CUBIERTA DEL VENTILADOR DE ENF"/>
    <x v="5"/>
    <x v="0"/>
    <n v="58"/>
    <x v="1"/>
    <d v="1899-12-30T15:20:00"/>
    <d v="1899-12-30T17:20:00"/>
    <n v="120"/>
    <x v="5"/>
    <x v="8"/>
    <x v="0"/>
  </r>
  <r>
    <d v="2019-02-26T00:00:00"/>
    <n v="366809"/>
    <s v="DIRECCIONAL TRAS IZQ"/>
    <x v="1"/>
    <x v="1"/>
    <n v="38"/>
    <x v="0"/>
    <d v="1899-12-30T15:18:00"/>
    <d v="1899-12-30T17:47:00"/>
    <n v="149"/>
    <x v="0"/>
    <x v="6"/>
    <x v="1"/>
  </r>
  <r>
    <d v="2018-04-15T00:00:00"/>
    <n v="348845"/>
    <s v="RIN TRASERO/AZUL/."/>
    <x v="4"/>
    <x v="2"/>
    <n v="22"/>
    <x v="0"/>
    <d v="1899-12-30T16:23:00"/>
    <d v="1899-12-30T18:41:00"/>
    <n v="138"/>
    <x v="7"/>
    <x v="0"/>
    <x v="0"/>
  </r>
  <r>
    <d v="2019-03-04T00:00:00"/>
    <n v="362665"/>
    <s v="PLACA CONECTORA TRASERA ROJA"/>
    <x v="0"/>
    <x v="3"/>
    <n v="41"/>
    <x v="1"/>
    <d v="1899-12-30T09:07:00"/>
    <d v="1899-12-30T09:28:00"/>
    <n v="21"/>
    <x v="3"/>
    <x v="4"/>
    <x v="1"/>
  </r>
  <r>
    <d v="2018-12-01T00:00:00"/>
    <n v="348444"/>
    <s v="EJE DE LA RUEDA TRASERA"/>
    <x v="5"/>
    <x v="4"/>
    <n v="52"/>
    <x v="0"/>
    <d v="1899-12-30T11:13:00"/>
    <d v="1899-12-30T11:58:00"/>
    <n v="45"/>
    <x v="7"/>
    <x v="9"/>
    <x v="0"/>
  </r>
  <r>
    <d v="2019-02-11T00:00:00"/>
    <n v="348105"/>
    <s v="PANEL DE FRENO TRASERO GRIS"/>
    <x v="9"/>
    <x v="5"/>
    <n v="82"/>
    <x v="0"/>
    <d v="1899-12-30T15:24:00"/>
    <d v="1899-12-30T15:46:00"/>
    <n v="22"/>
    <x v="8"/>
    <x v="6"/>
    <x v="1"/>
  </r>
  <r>
    <d v="2018-02-11T00:00:00"/>
    <n v="348876"/>
    <s v="CUBIERTA TRASERA IZQ NEGRO"/>
    <x v="4"/>
    <x v="6"/>
    <n v="24"/>
    <x v="0"/>
    <d v="1899-12-30T17:38:00"/>
    <d v="1899-12-30T18:51:00"/>
    <n v="73"/>
    <x v="3"/>
    <x v="6"/>
    <x v="0"/>
  </r>
  <r>
    <d v="2018-11-22T00:00:00"/>
    <n v="364239"/>
    <s v="BUJE DE HORQUILLA TRASERA"/>
    <x v="6"/>
    <x v="7"/>
    <n v="65"/>
    <x v="0"/>
    <d v="1899-12-30T13:41:00"/>
    <d v="1899-12-30T15:33:00"/>
    <n v="112"/>
    <x v="12"/>
    <x v="8"/>
    <x v="0"/>
  </r>
  <r>
    <d v="2018-09-17T00:00:00"/>
    <n v="348635"/>
    <s v="CILINDRO"/>
    <x v="6"/>
    <x v="8"/>
    <n v="15"/>
    <x v="0"/>
    <d v="1899-12-30T11:36:00"/>
    <d v="1899-12-30T12:19:00"/>
    <n v="43"/>
    <x v="9"/>
    <x v="10"/>
    <x v="0"/>
  </r>
  <r>
    <d v="2018-11-07T00:00:00"/>
    <n v="348874"/>
    <s v="CUB. PIERNA DELANTERA IZQ ROJA"/>
    <x v="5"/>
    <x v="8"/>
    <n v="40"/>
    <x v="0"/>
    <d v="1899-12-30T17:08:00"/>
    <d v="1899-12-30T18:05:00"/>
    <n v="57"/>
    <x v="3"/>
    <x v="8"/>
    <x v="0"/>
  </r>
  <r>
    <d v="2019-04-17T00:00:00"/>
    <n v="347866"/>
    <s v="BATERIA CITY"/>
    <x v="3"/>
    <x v="1"/>
    <n v="54"/>
    <x v="0"/>
    <d v="1899-12-30T08:46:00"/>
    <d v="1899-12-30T10:53:00"/>
    <n v="127"/>
    <x v="10"/>
    <x v="0"/>
    <x v="1"/>
  </r>
  <r>
    <d v="2018-10-24T00:00:00"/>
    <n v="348284"/>
    <s v="PUÑO ACELERADOR"/>
    <x v="0"/>
    <x v="8"/>
    <n v="65"/>
    <x v="0"/>
    <d v="1899-12-30T10:08:00"/>
    <d v="1899-12-30T11:44:00"/>
    <n v="96"/>
    <x v="6"/>
    <x v="3"/>
    <x v="0"/>
  </r>
  <r>
    <d v="2019-04-21T00:00:00"/>
    <n v="347587"/>
    <s v="CUBIERTA TRASERA IZQUIERDA DE"/>
    <x v="0"/>
    <x v="9"/>
    <n v="100"/>
    <x v="0"/>
    <d v="1899-12-30T11:48:00"/>
    <d v="1899-12-30T13:07:00"/>
    <n v="79"/>
    <x v="5"/>
    <x v="0"/>
    <x v="1"/>
  </r>
  <r>
    <d v="2019-02-13T00:00:00"/>
    <n v="347599"/>
    <s v="CILINDRO"/>
    <x v="8"/>
    <x v="1"/>
    <n v="32"/>
    <x v="0"/>
    <d v="1899-12-30T10:22:00"/>
    <d v="1899-12-30T12:45:00"/>
    <n v="143"/>
    <x v="9"/>
    <x v="6"/>
    <x v="1"/>
  </r>
  <r>
    <d v="2019-04-17T00:00:00"/>
    <n v="348520"/>
    <s v="CADENA DE CAMARA"/>
    <x v="0"/>
    <x v="3"/>
    <n v="65"/>
    <x v="1"/>
    <d v="1899-12-30T11:18:00"/>
    <d v="1899-12-30T12:33:00"/>
    <n v="75"/>
    <x v="9"/>
    <x v="0"/>
    <x v="1"/>
  </r>
  <r>
    <d v="2018-09-11T00:00:00"/>
    <n v="348532"/>
    <s v="BUJIA"/>
    <x v="8"/>
    <x v="6"/>
    <n v="67"/>
    <x v="0"/>
    <d v="1899-12-30T15:42:00"/>
    <d v="1899-12-30T18:06:00"/>
    <n v="144"/>
    <x v="13"/>
    <x v="10"/>
    <x v="0"/>
  </r>
  <r>
    <d v="2018-06-03T00:00:00"/>
    <n v="367834"/>
    <s v="CUBIERTA DERECHA"/>
    <x v="4"/>
    <x v="10"/>
    <n v="23"/>
    <x v="0"/>
    <d v="1899-12-30T17:40:00"/>
    <d v="1899-12-30T18:17:00"/>
    <n v="37"/>
    <x v="3"/>
    <x v="1"/>
    <x v="0"/>
  </r>
  <r>
    <d v="2019-04-08T00:00:00"/>
    <n v="348537"/>
    <s v="CONJUNTO DE CIGÜEÑAL"/>
    <x v="5"/>
    <x v="7"/>
    <n v="90"/>
    <x v="0"/>
    <d v="1899-12-30T17:27:00"/>
    <d v="1899-12-30T19:06:00"/>
    <n v="99"/>
    <x v="9"/>
    <x v="0"/>
    <x v="1"/>
  </r>
  <r>
    <d v="2019-04-16T00:00:00"/>
    <n v="347741"/>
    <s v="ENGRANAJE PRINCIPAL DE SEGUNDA"/>
    <x v="3"/>
    <x v="7"/>
    <n v="37"/>
    <x v="0"/>
    <d v="1899-12-30T12:28:00"/>
    <d v="1899-12-30T13:37:00"/>
    <n v="69"/>
    <x v="9"/>
    <x v="0"/>
    <x v="1"/>
  </r>
  <r>
    <d v="2018-06-22T00:00:00"/>
    <n v="348540"/>
    <s v="PLACA DE RETORNO DE ARRANQUE"/>
    <x v="7"/>
    <x v="4"/>
    <n v="76"/>
    <x v="0"/>
    <d v="1899-12-30T17:34:00"/>
    <d v="1899-12-30T17:51:00"/>
    <n v="17"/>
    <x v="5"/>
    <x v="1"/>
    <x v="0"/>
  </r>
  <r>
    <d v="2019-05-08T00:00:00"/>
    <n v="348123"/>
    <s v="RESORTE DEL INTERRUPTOR DE FRE"/>
    <x v="1"/>
    <x v="11"/>
    <n v="28"/>
    <x v="0"/>
    <d v="1899-12-30T16:36:00"/>
    <d v="1899-12-30T18:18:00"/>
    <n v="102"/>
    <x v="4"/>
    <x v="5"/>
    <x v="1"/>
  </r>
  <r>
    <d v="2018-05-15T00:00:00"/>
    <n v="348556"/>
    <s v="COMPONENTE DE CARTER DERECHO"/>
    <x v="8"/>
    <x v="11"/>
    <n v="98"/>
    <x v="0"/>
    <d v="1899-12-30T15:11:00"/>
    <d v="1899-12-30T16:19:00"/>
    <n v="68"/>
    <x v="5"/>
    <x v="5"/>
    <x v="0"/>
  </r>
  <r>
    <d v="2018-11-11T00:00:00"/>
    <n v="348449"/>
    <s v="EJE DEL PARADOR CENTRAL"/>
    <x v="5"/>
    <x v="10"/>
    <n v="94"/>
    <x v="1"/>
    <d v="1899-12-30T12:46:00"/>
    <d v="1899-12-30T13:02:00"/>
    <n v="16"/>
    <x v="4"/>
    <x v="8"/>
    <x v="0"/>
  </r>
  <r>
    <d v="2019-01-31T00:00:00"/>
    <n v="348819"/>
    <s v="TAPABARRO DEL AZUL"/>
    <x v="4"/>
    <x v="12"/>
    <n v="35"/>
    <x v="1"/>
    <d v="1899-12-30T13:14:00"/>
    <d v="1899-12-30T14:04:00"/>
    <n v="50"/>
    <x v="3"/>
    <x v="2"/>
    <x v="1"/>
  </r>
  <r>
    <d v="2019-01-20T00:00:00"/>
    <n v="347582"/>
    <s v="TAPON A"/>
    <x v="0"/>
    <x v="3"/>
    <n v="73"/>
    <x v="0"/>
    <d v="1899-12-30T11:12:00"/>
    <d v="1899-12-30T12:48:00"/>
    <n v="96"/>
    <x v="9"/>
    <x v="2"/>
    <x v="1"/>
  </r>
  <r>
    <d v="2019-01-16T00:00:00"/>
    <n v="348158"/>
    <s v="SUJETADOR"/>
    <x v="9"/>
    <x v="9"/>
    <n v="89"/>
    <x v="0"/>
    <d v="1899-12-30T13:24:00"/>
    <d v="1899-12-30T14:55:00"/>
    <n v="91"/>
    <x v="5"/>
    <x v="2"/>
    <x v="1"/>
  </r>
  <r>
    <d v="2019-03-31T00:00:00"/>
    <n v="348418"/>
    <s v="CUBIERTA DE BATERIA"/>
    <x v="0"/>
    <x v="4"/>
    <n v="26"/>
    <x v="0"/>
    <d v="1899-12-30T14:38:00"/>
    <d v="1899-12-30T16:11:00"/>
    <n v="93"/>
    <x v="3"/>
    <x v="4"/>
    <x v="1"/>
  </r>
  <r>
    <d v="2018-11-09T00:00:00"/>
    <n v="347901"/>
    <s v="FOCO DE LUZ FARO 12V/18W/18W"/>
    <x v="9"/>
    <x v="13"/>
    <n v="93"/>
    <x v="1"/>
    <d v="1899-12-30T08:47:00"/>
    <d v="1899-12-30T10:58:00"/>
    <n v="131"/>
    <x v="0"/>
    <x v="8"/>
    <x v="0"/>
  </r>
  <r>
    <d v="2018-02-08T00:00:00"/>
    <n v="347674"/>
    <s v="RETEN DE RESORTE DE VAL SUP"/>
    <x v="2"/>
    <x v="12"/>
    <n v="65"/>
    <x v="0"/>
    <d v="1899-12-30T14:36:00"/>
    <d v="1899-12-30T15:31:00"/>
    <n v="55"/>
    <x v="9"/>
    <x v="6"/>
    <x v="0"/>
  </r>
  <r>
    <d v="2018-04-26T00:00:00"/>
    <n v="362588"/>
    <s v="CONJ POSAPIES FT 08"/>
    <x v="9"/>
    <x v="8"/>
    <n v="75"/>
    <x v="0"/>
    <d v="1899-12-30T14:23:00"/>
    <d v="1899-12-30T16:53:00"/>
    <n v="150"/>
    <x v="4"/>
    <x v="0"/>
    <x v="0"/>
  </r>
  <r>
    <d v="2018-01-28T00:00:00"/>
    <n v="347798"/>
    <s v="CADENA DE ARRANQUE"/>
    <x v="9"/>
    <x v="3"/>
    <n v="81"/>
    <x v="1"/>
    <d v="1899-12-30T15:34:00"/>
    <d v="1899-12-30T16:33:00"/>
    <n v="59"/>
    <x v="5"/>
    <x v="2"/>
    <x v="0"/>
  </r>
  <r>
    <d v="2018-03-15T00:00:00"/>
    <n v="347949"/>
    <s v="CONJUNTO VELOCIMETRO"/>
    <x v="5"/>
    <x v="14"/>
    <n v="81"/>
    <x v="0"/>
    <d v="1899-12-30T09:05:00"/>
    <d v="1899-12-30T09:40:00"/>
    <n v="35"/>
    <x v="1"/>
    <x v="4"/>
    <x v="0"/>
  </r>
  <r>
    <d v="2018-09-25T00:00:00"/>
    <n v="362659"/>
    <s v="ASIENTO ROJO Y PLATA"/>
    <x v="0"/>
    <x v="9"/>
    <n v="100"/>
    <x v="0"/>
    <d v="1899-12-30T09:30:00"/>
    <d v="1899-12-30T11:00:00"/>
    <n v="90"/>
    <x v="5"/>
    <x v="10"/>
    <x v="0"/>
  </r>
  <r>
    <d v="2018-12-13T00:00:00"/>
    <n v="365175"/>
    <s v="BATERIA YUASA"/>
    <x v="6"/>
    <x v="10"/>
    <n v="62"/>
    <x v="0"/>
    <d v="1899-12-30T15:05:00"/>
    <d v="1899-12-30T16:03:00"/>
    <n v="58"/>
    <x v="10"/>
    <x v="9"/>
    <x v="0"/>
  </r>
  <r>
    <d v="2018-08-24T00:00:00"/>
    <n v="348551"/>
    <s v="RODAJE BOLA RADIAL,6301"/>
    <x v="1"/>
    <x v="9"/>
    <n v="85"/>
    <x v="0"/>
    <d v="1899-12-30T13:42:00"/>
    <d v="1899-12-30T14:10:00"/>
    <n v="28"/>
    <x v="5"/>
    <x v="11"/>
    <x v="0"/>
  </r>
  <r>
    <d v="2018-05-16T00:00:00"/>
    <n v="348469"/>
    <s v="BUJE DE LA RUEDA TRASERA"/>
    <x v="3"/>
    <x v="2"/>
    <n v="48"/>
    <x v="1"/>
    <d v="1899-12-30T16:16:00"/>
    <d v="1899-12-30T17:54:00"/>
    <n v="98"/>
    <x v="7"/>
    <x v="5"/>
    <x v="0"/>
  </r>
  <r>
    <d v="2019-03-07T00:00:00"/>
    <n v="348184"/>
    <s v="GUARDAPOLVO"/>
    <x v="3"/>
    <x v="15"/>
    <n v="59"/>
    <x v="1"/>
    <d v="1899-12-30T12:27:00"/>
    <d v="1899-12-30T13:12:00"/>
    <n v="45"/>
    <x v="12"/>
    <x v="4"/>
    <x v="1"/>
  </r>
  <r>
    <d v="2018-12-22T00:00:00"/>
    <n v="347900"/>
    <s v="FOCO FARO (12V35W/35W)"/>
    <x v="4"/>
    <x v="9"/>
    <n v="51"/>
    <x v="0"/>
    <d v="1899-12-30T12:22:00"/>
    <d v="1899-12-30T14:01:00"/>
    <n v="99"/>
    <x v="0"/>
    <x v="9"/>
    <x v="0"/>
  </r>
  <r>
    <d v="2018-12-30T00:00:00"/>
    <n v="348046"/>
    <s v="CAMARA DE AIRE RUEDA DEL R18"/>
    <x v="4"/>
    <x v="2"/>
    <n v="85"/>
    <x v="1"/>
    <d v="1899-12-30T17:48:00"/>
    <d v="1899-12-30T18:37:00"/>
    <n v="49"/>
    <x v="6"/>
    <x v="9"/>
    <x v="0"/>
  </r>
  <r>
    <d v="2018-02-08T00:00:00"/>
    <n v="348574"/>
    <s v="TORNILLO DE DRENADO"/>
    <x v="3"/>
    <x v="1"/>
    <n v="64"/>
    <x v="0"/>
    <d v="1899-12-30T17:37:00"/>
    <d v="1899-12-30T19:49:00"/>
    <n v="132"/>
    <x v="9"/>
    <x v="6"/>
    <x v="0"/>
  </r>
  <r>
    <d v="2018-05-07T00:00:00"/>
    <n v="367932"/>
    <s v="TAPON DE INSPECCION NEGRO"/>
    <x v="4"/>
    <x v="6"/>
    <n v="24"/>
    <x v="0"/>
    <d v="1899-12-30T09:40:00"/>
    <d v="1899-12-30T10:27:00"/>
    <n v="47"/>
    <x v="9"/>
    <x v="5"/>
    <x v="0"/>
  </r>
  <r>
    <d v="2019-02-21T00:00:00"/>
    <n v="348818"/>
    <s v="TAPABARRO DEL BLANCO"/>
    <x v="9"/>
    <x v="1"/>
    <n v="12"/>
    <x v="0"/>
    <d v="1899-12-30T12:21:00"/>
    <d v="1899-12-30T14:19:00"/>
    <n v="118"/>
    <x v="3"/>
    <x v="6"/>
    <x v="1"/>
  </r>
  <r>
    <d v="2018-09-16T00:00:00"/>
    <n v="347817"/>
    <s v="EMPAQUETADURA DEL MULTIPLE"/>
    <x v="7"/>
    <x v="11"/>
    <n v="57"/>
    <x v="1"/>
    <d v="1899-12-30T16:48:00"/>
    <d v="1899-12-30T17:49:00"/>
    <n v="61"/>
    <x v="9"/>
    <x v="10"/>
    <x v="0"/>
  </r>
  <r>
    <d v="2018-06-29T00:00:00"/>
    <n v="366681"/>
    <s v="CADENA 428H-150L"/>
    <x v="4"/>
    <x v="1"/>
    <n v="45"/>
    <x v="0"/>
    <d v="1899-12-30T12:20:00"/>
    <d v="1899-12-30T14:26:00"/>
    <n v="126"/>
    <x v="7"/>
    <x v="1"/>
    <x v="0"/>
  </r>
  <r>
    <d v="2018-05-16T00:00:00"/>
    <n v="348627"/>
    <s v="CUBIERTA PROTECTORA SUPERIOR"/>
    <x v="5"/>
    <x v="4"/>
    <n v="11"/>
    <x v="0"/>
    <d v="1899-12-30T14:09:00"/>
    <d v="1899-12-30T14:26:00"/>
    <n v="17"/>
    <x v="5"/>
    <x v="5"/>
    <x v="0"/>
  </r>
  <r>
    <d v="2018-05-30T00:00:00"/>
    <n v="348006"/>
    <s v="VOLANTE"/>
    <x v="1"/>
    <x v="9"/>
    <n v="37"/>
    <x v="1"/>
    <d v="1899-12-30T13:12:00"/>
    <d v="1899-12-30T13:42:00"/>
    <n v="30"/>
    <x v="1"/>
    <x v="5"/>
    <x v="0"/>
  </r>
  <r>
    <d v="2019-03-02T00:00:00"/>
    <n v="348456"/>
    <s v="ESPACIADOR INTERNO EJE TRASERO"/>
    <x v="9"/>
    <x v="7"/>
    <n v="75"/>
    <x v="0"/>
    <d v="1899-12-30T16:21:00"/>
    <d v="1899-12-30T18:13:00"/>
    <n v="112"/>
    <x v="7"/>
    <x v="4"/>
    <x v="1"/>
  </r>
  <r>
    <d v="2018-03-22T00:00:00"/>
    <n v="348803"/>
    <s v="PARRILLA/PLATA/."/>
    <x v="6"/>
    <x v="0"/>
    <n v="81"/>
    <x v="0"/>
    <d v="1899-12-30T15:20:00"/>
    <d v="1899-12-30T17:20:00"/>
    <n v="120"/>
    <x v="3"/>
    <x v="4"/>
    <x v="0"/>
  </r>
  <r>
    <d v="2018-03-13T00:00:00"/>
    <n v="348254"/>
    <s v="PARADOR"/>
    <x v="0"/>
    <x v="1"/>
    <n v="46"/>
    <x v="1"/>
    <d v="1899-12-30T15:18:00"/>
    <d v="1899-12-30T17:47:00"/>
    <n v="149"/>
    <x v="4"/>
    <x v="4"/>
    <x v="0"/>
  </r>
  <r>
    <d v="2018-09-10T00:00:00"/>
    <n v="347640"/>
    <s v="BIELA"/>
    <x v="3"/>
    <x v="2"/>
    <n v="58"/>
    <x v="0"/>
    <d v="1899-12-30T16:23:00"/>
    <d v="1899-12-30T18:41:00"/>
    <n v="138"/>
    <x v="9"/>
    <x v="10"/>
    <x v="0"/>
  </r>
  <r>
    <d v="2018-10-19T00:00:00"/>
    <n v="347908"/>
    <s v="VISOR DE FARO"/>
    <x v="1"/>
    <x v="3"/>
    <n v="45"/>
    <x v="0"/>
    <d v="1899-12-30T09:07:00"/>
    <d v="1899-12-30T09:28:00"/>
    <n v="21"/>
    <x v="0"/>
    <x v="3"/>
    <x v="0"/>
  </r>
  <r>
    <d v="2018-04-08T00:00:00"/>
    <n v="348893"/>
    <s v="RETROVISOR DERECHO/AZUL/."/>
    <x v="2"/>
    <x v="4"/>
    <n v="79"/>
    <x v="1"/>
    <d v="1899-12-30T11:13:00"/>
    <d v="1899-12-30T11:58:00"/>
    <n v="45"/>
    <x v="3"/>
    <x v="0"/>
    <x v="0"/>
  </r>
  <r>
    <d v="2018-11-14T00:00:00"/>
    <n v="348123"/>
    <s v="RESORTE DEL INTERRUPTOR DE FRE"/>
    <x v="9"/>
    <x v="5"/>
    <n v="64"/>
    <x v="0"/>
    <d v="1899-12-30T15:24:00"/>
    <d v="1899-12-30T15:46:00"/>
    <n v="22"/>
    <x v="4"/>
    <x v="8"/>
    <x v="0"/>
  </r>
  <r>
    <d v="2019-02-11T00:00:00"/>
    <n v="348875"/>
    <s v="CUBIERTA TRASERA IZQ AZUL"/>
    <x v="5"/>
    <x v="6"/>
    <n v="47"/>
    <x v="0"/>
    <d v="1899-12-30T17:38:00"/>
    <d v="1899-12-30T18:51:00"/>
    <n v="73"/>
    <x v="3"/>
    <x v="6"/>
    <x v="1"/>
  </r>
  <r>
    <d v="2018-12-11T00:00:00"/>
    <n v="348579"/>
    <s v="EMPAQUETADURA CUB IZQ CARTER"/>
    <x v="4"/>
    <x v="7"/>
    <n v="51"/>
    <x v="0"/>
    <d v="1899-12-30T13:41:00"/>
    <d v="1899-12-30T15:33:00"/>
    <n v="112"/>
    <x v="9"/>
    <x v="9"/>
    <x v="0"/>
  </r>
  <r>
    <d v="2018-10-30T00:00:00"/>
    <n v="348448"/>
    <s v="EJE DE HORQUILLA TRASERA"/>
    <x v="1"/>
    <x v="8"/>
    <n v="13"/>
    <x v="0"/>
    <d v="1899-12-30T11:36:00"/>
    <d v="1899-12-30T12:19:00"/>
    <n v="43"/>
    <x v="12"/>
    <x v="3"/>
    <x v="0"/>
  </r>
  <r>
    <d v="2019-01-30T00:00:00"/>
    <n v="347874"/>
    <s v="UNIDAD C.D.I"/>
    <x v="1"/>
    <x v="8"/>
    <n v="96"/>
    <x v="1"/>
    <d v="1899-12-30T17:08:00"/>
    <d v="1899-12-30T18:05:00"/>
    <n v="57"/>
    <x v="1"/>
    <x v="2"/>
    <x v="1"/>
  </r>
  <r>
    <d v="2019-02-01T00:00:00"/>
    <n v="367836"/>
    <s v="CUBIERTA DELANTERA IZQ. ROJO Y NEGRO"/>
    <x v="5"/>
    <x v="1"/>
    <n v="87"/>
    <x v="0"/>
    <d v="1899-12-30T08:46:00"/>
    <d v="1899-12-30T10:53:00"/>
    <n v="127"/>
    <x v="3"/>
    <x v="6"/>
    <x v="1"/>
  </r>
  <r>
    <d v="2019-02-07T00:00:00"/>
    <n v="369628"/>
    <s v="DIRECCIONAL IZQ DELANTERA"/>
    <x v="6"/>
    <x v="8"/>
    <n v="83"/>
    <x v="0"/>
    <d v="1899-12-30T10:08:00"/>
    <d v="1899-12-30T11:44:00"/>
    <n v="96"/>
    <x v="0"/>
    <x v="6"/>
    <x v="1"/>
  </r>
  <r>
    <d v="2018-04-30T00:00:00"/>
    <n v="364237"/>
    <s v="AMORTIGUADOR TRASERO AZUL"/>
    <x v="3"/>
    <x v="9"/>
    <n v="58"/>
    <x v="0"/>
    <d v="1899-12-30T11:48:00"/>
    <d v="1899-12-30T13:07:00"/>
    <n v="79"/>
    <x v="12"/>
    <x v="0"/>
    <x v="0"/>
  </r>
  <r>
    <d v="2018-08-20T00:00:00"/>
    <n v="347687"/>
    <s v="PANTALLA DE PARTICULAS FILTRO"/>
    <x v="1"/>
    <x v="1"/>
    <n v="100"/>
    <x v="0"/>
    <d v="1899-12-30T10:22:00"/>
    <d v="1899-12-30T12:45:00"/>
    <n v="143"/>
    <x v="11"/>
    <x v="11"/>
    <x v="0"/>
  </r>
  <r>
    <d v="2018-08-27T00:00:00"/>
    <n v="348537"/>
    <s v="CONJUNTO DE CIGÜEÑAL"/>
    <x v="4"/>
    <x v="3"/>
    <n v="76"/>
    <x v="0"/>
    <d v="1899-12-30T11:18:00"/>
    <d v="1899-12-30T12:33:00"/>
    <n v="75"/>
    <x v="9"/>
    <x v="11"/>
    <x v="0"/>
  </r>
  <r>
    <d v="2018-06-30T00:00:00"/>
    <n v="348606"/>
    <s v="ALTERNADOR / ESTATOR"/>
    <x v="0"/>
    <x v="6"/>
    <n v="92"/>
    <x v="1"/>
    <d v="1899-12-30T15:42:00"/>
    <d v="1899-12-30T18:06:00"/>
    <n v="144"/>
    <x v="1"/>
    <x v="1"/>
    <x v="0"/>
  </r>
  <r>
    <d v="2019-05-11T00:00:00"/>
    <n v="367769"/>
    <s v="HUESO DE CADENA"/>
    <x v="0"/>
    <x v="10"/>
    <n v="74"/>
    <x v="0"/>
    <d v="1899-12-30T17:40:00"/>
    <d v="1899-12-30T18:17:00"/>
    <n v="37"/>
    <x v="7"/>
    <x v="5"/>
    <x v="1"/>
  </r>
  <r>
    <d v="2019-03-25T00:00:00"/>
    <n v="347815"/>
    <s v="FILTRO DE COMBUSTIBLE"/>
    <x v="0"/>
    <x v="7"/>
    <n v="70"/>
    <x v="0"/>
    <d v="1899-12-30T17:27:00"/>
    <d v="1899-12-30T19:06:00"/>
    <n v="99"/>
    <x v="11"/>
    <x v="4"/>
    <x v="1"/>
  </r>
  <r>
    <d v="2019-01-03T00:00:00"/>
    <n v="348421"/>
    <s v="PLACA PROTECTORA DE MOTOR"/>
    <x v="6"/>
    <x v="7"/>
    <n v="100"/>
    <x v="1"/>
    <d v="1899-12-30T12:28:00"/>
    <d v="1899-12-30T13:37:00"/>
    <n v="69"/>
    <x v="3"/>
    <x v="2"/>
    <x v="1"/>
  </r>
  <r>
    <d v="2018-11-29T00:00:00"/>
    <n v="367840"/>
    <s v="CUBIERTA DELANTERA DERECHA VERDE Y NEGRO"/>
    <x v="3"/>
    <x v="4"/>
    <n v="32"/>
    <x v="0"/>
    <d v="1899-12-30T17:34:00"/>
    <d v="1899-12-30T17:51:00"/>
    <n v="17"/>
    <x v="3"/>
    <x v="8"/>
    <x v="0"/>
  </r>
  <r>
    <d v="2018-10-25T00:00:00"/>
    <n v="348160"/>
    <s v="PLACA CON NOMBRE EN CUADRO"/>
    <x v="2"/>
    <x v="11"/>
    <n v="45"/>
    <x v="0"/>
    <d v="1899-12-30T16:36:00"/>
    <d v="1899-12-30T18:18:00"/>
    <n v="102"/>
    <x v="5"/>
    <x v="3"/>
    <x v="0"/>
  </r>
  <r>
    <d v="2019-04-15T00:00:00"/>
    <n v="348817"/>
    <s v="TAPABARRO DEL ROJO"/>
    <x v="1"/>
    <x v="11"/>
    <n v="76"/>
    <x v="0"/>
    <d v="1899-12-30T15:11:00"/>
    <d v="1899-12-30T16:19:00"/>
    <n v="68"/>
    <x v="3"/>
    <x v="0"/>
    <x v="1"/>
  </r>
  <r>
    <d v="2018-12-21T00:00:00"/>
    <n v="348329"/>
    <s v="CARRERA DE COPA SUP E INF"/>
    <x v="3"/>
    <x v="10"/>
    <n v="26"/>
    <x v="0"/>
    <d v="1899-12-30T12:46:00"/>
    <d v="1899-12-30T13:02:00"/>
    <n v="16"/>
    <x v="12"/>
    <x v="9"/>
    <x v="0"/>
  </r>
  <r>
    <d v="2019-04-17T00:00:00"/>
    <n v="348039"/>
    <s v="LLANTA DEL / TRAS 5.12 / R13"/>
    <x v="0"/>
    <x v="12"/>
    <n v="91"/>
    <x v="0"/>
    <d v="1899-12-30T13:14:00"/>
    <d v="1899-12-30T14:04:00"/>
    <n v="50"/>
    <x v="6"/>
    <x v="0"/>
    <x v="1"/>
  </r>
  <r>
    <d v="2018-11-01T00:00:00"/>
    <n v="347631"/>
    <s v="PIN DE PISTON"/>
    <x v="5"/>
    <x v="3"/>
    <n v="60"/>
    <x v="0"/>
    <d v="1899-12-30T11:12:00"/>
    <d v="1899-12-30T12:48:00"/>
    <n v="96"/>
    <x v="9"/>
    <x v="8"/>
    <x v="0"/>
  </r>
  <r>
    <d v="2018-04-07T00:00:00"/>
    <n v="348470"/>
    <s v="RODAJE BOLA RADIAL,6302"/>
    <x v="7"/>
    <x v="9"/>
    <n v="11"/>
    <x v="0"/>
    <d v="1899-12-30T13:24:00"/>
    <d v="1899-12-30T14:55:00"/>
    <n v="91"/>
    <x v="7"/>
    <x v="0"/>
    <x v="0"/>
  </r>
  <r>
    <d v="2018-10-28T00:00:00"/>
    <n v="348415"/>
    <s v="BASE PLATAFORMA POSAPIES"/>
    <x v="2"/>
    <x v="4"/>
    <n v="61"/>
    <x v="0"/>
    <d v="1899-12-30T14:38:00"/>
    <d v="1899-12-30T16:11:00"/>
    <n v="93"/>
    <x v="3"/>
    <x v="3"/>
    <x v="0"/>
  </r>
  <r>
    <d v="2019-04-11T00:00:00"/>
    <n v="348304"/>
    <s v="CABLE DE FRENO TRASERO"/>
    <x v="1"/>
    <x v="13"/>
    <n v="54"/>
    <x v="0"/>
    <d v="1899-12-30T08:47:00"/>
    <d v="1899-12-30T10:58:00"/>
    <n v="131"/>
    <x v="2"/>
    <x v="0"/>
    <x v="1"/>
  </r>
  <r>
    <d v="2018-01-01T00:00:00"/>
    <n v="348627"/>
    <s v="CUBIERTA PROTECTORA SUPERIOR"/>
    <x v="7"/>
    <x v="12"/>
    <n v="25"/>
    <x v="0"/>
    <d v="1899-12-30T14:36:00"/>
    <d v="1899-12-30T15:31:00"/>
    <n v="55"/>
    <x v="5"/>
    <x v="2"/>
    <x v="0"/>
  </r>
  <r>
    <d v="2019-04-05T00:00:00"/>
    <n v="348639"/>
    <s v="COMPONENTE DE CARTER DERECHO"/>
    <x v="1"/>
    <x v="8"/>
    <n v="47"/>
    <x v="0"/>
    <d v="1899-12-30T14:23:00"/>
    <d v="1899-12-30T16:53:00"/>
    <n v="150"/>
    <x v="5"/>
    <x v="0"/>
    <x v="1"/>
  </r>
  <r>
    <d v="2019-05-21T00:00:00"/>
    <n v="347699"/>
    <s v="EMPAQUETADURA FILTRO DE ACEITE"/>
    <x v="4"/>
    <x v="3"/>
    <n v="13"/>
    <x v="0"/>
    <d v="1899-12-30T15:34:00"/>
    <d v="1899-12-30T16:33:00"/>
    <n v="59"/>
    <x v="11"/>
    <x v="5"/>
    <x v="1"/>
  </r>
  <r>
    <d v="2018-03-06T00:00:00"/>
    <n v="366819"/>
    <s v="PALANCA IZQUIERDA DE EMBRAGUE"/>
    <x v="4"/>
    <x v="14"/>
    <n v="65"/>
    <x v="0"/>
    <d v="1899-12-30T09:05:00"/>
    <d v="1899-12-30T09:40:00"/>
    <n v="35"/>
    <x v="2"/>
    <x v="4"/>
    <x v="0"/>
  </r>
  <r>
    <d v="2018-06-15T00:00:00"/>
    <n v="348873"/>
    <s v="CUB. PIERNA DELANTERA IZQ GRIS"/>
    <x v="8"/>
    <x v="9"/>
    <n v="11"/>
    <x v="0"/>
    <d v="1899-12-30T09:30:00"/>
    <d v="1899-12-30T11:00:00"/>
    <n v="90"/>
    <x v="3"/>
    <x v="1"/>
    <x v="0"/>
  </r>
  <r>
    <d v="2019-01-24T00:00:00"/>
    <n v="353552"/>
    <s v="RETEN DE VALVULA"/>
    <x v="8"/>
    <x v="10"/>
    <n v="81"/>
    <x v="0"/>
    <d v="1899-12-30T15:05:00"/>
    <d v="1899-12-30T16:03:00"/>
    <n v="58"/>
    <x v="9"/>
    <x v="2"/>
    <x v="1"/>
  </r>
  <r>
    <d v="2018-08-01T00:00:00"/>
    <n v="348834"/>
    <s v="CUBIERTA TRASERA C/AZUL/."/>
    <x v="5"/>
    <x v="9"/>
    <n v="72"/>
    <x v="0"/>
    <d v="1899-12-30T13:42:00"/>
    <d v="1899-12-30T14:10:00"/>
    <n v="28"/>
    <x v="3"/>
    <x v="11"/>
    <x v="0"/>
  </r>
  <r>
    <d v="2018-07-15T00:00:00"/>
    <n v="347863"/>
    <s v="RECTIFICADOR/REGULADOR DE CORR"/>
    <x v="9"/>
    <x v="2"/>
    <n v="64"/>
    <x v="0"/>
    <d v="1899-12-30T16:16:00"/>
    <d v="1899-12-30T17:54:00"/>
    <n v="98"/>
    <x v="1"/>
    <x v="7"/>
    <x v="0"/>
  </r>
  <r>
    <d v="2019-01-05T00:00:00"/>
    <n v="353547"/>
    <s v="VALVULA DE ADMISION"/>
    <x v="9"/>
    <x v="15"/>
    <n v="38"/>
    <x v="1"/>
    <d v="1899-12-30T12:27:00"/>
    <d v="1899-12-30T13:12:00"/>
    <n v="45"/>
    <x v="9"/>
    <x v="2"/>
    <x v="1"/>
  </r>
  <r>
    <d v="2018-07-27T00:00:00"/>
    <n v="348788"/>
    <s v="CUBIERTA DEL CUERP/ROJO/."/>
    <x v="1"/>
    <x v="9"/>
    <n v="82"/>
    <x v="0"/>
    <d v="1899-12-30T12:22:00"/>
    <d v="1899-12-30T14:01:00"/>
    <n v="99"/>
    <x v="3"/>
    <x v="7"/>
    <x v="0"/>
  </r>
  <r>
    <d v="2019-04-21T00:00:00"/>
    <n v="348150"/>
    <s v="CAJA DE VELOCIMETRO ROJO"/>
    <x v="7"/>
    <x v="2"/>
    <n v="17"/>
    <x v="0"/>
    <d v="1899-12-30T17:48:00"/>
    <d v="1899-12-30T18:37:00"/>
    <n v="49"/>
    <x v="7"/>
    <x v="0"/>
    <x v="1"/>
  </r>
  <r>
    <d v="2018-03-15T00:00:00"/>
    <n v="348245"/>
    <s v="BARRA DE POSAPIES"/>
    <x v="2"/>
    <x v="1"/>
    <n v="78"/>
    <x v="1"/>
    <d v="1899-12-30T17:37:00"/>
    <d v="1899-12-30T19:49:00"/>
    <n v="132"/>
    <x v="4"/>
    <x v="4"/>
    <x v="0"/>
  </r>
  <r>
    <d v="2018-09-08T00:00:00"/>
    <n v="348494"/>
    <s v="EMPAQUETADURA DE MULTIPLE"/>
    <x v="6"/>
    <x v="6"/>
    <n v="63"/>
    <x v="0"/>
    <d v="1899-12-30T09:40:00"/>
    <d v="1899-12-30T10:27:00"/>
    <n v="47"/>
    <x v="9"/>
    <x v="10"/>
    <x v="0"/>
  </r>
  <r>
    <d v="2018-11-01T00:00:00"/>
    <n v="347660"/>
    <s v="PROTECTOR DE CADENA DE ARRANQU"/>
    <x v="9"/>
    <x v="1"/>
    <n v="65"/>
    <x v="0"/>
    <d v="1899-12-30T12:21:00"/>
    <d v="1899-12-30T14:19:00"/>
    <n v="118"/>
    <x v="5"/>
    <x v="8"/>
    <x v="0"/>
  </r>
  <r>
    <d v="2018-09-09T00:00:00"/>
    <n v="362700"/>
    <s v="JUEGO DE ABRAZADERAS"/>
    <x v="1"/>
    <x v="11"/>
    <n v="25"/>
    <x v="0"/>
    <d v="1899-12-30T16:48:00"/>
    <d v="1899-12-30T17:49:00"/>
    <n v="61"/>
    <x v="4"/>
    <x v="10"/>
    <x v="0"/>
  </r>
  <r>
    <d v="2019-02-05T00:00:00"/>
    <n v="362589"/>
    <s v="BARRA POSAPIES FT 08"/>
    <x v="3"/>
    <x v="1"/>
    <n v="82"/>
    <x v="0"/>
    <d v="1899-12-30T12:20:00"/>
    <d v="1899-12-30T14:26:00"/>
    <n v="126"/>
    <x v="4"/>
    <x v="6"/>
    <x v="1"/>
  </r>
  <r>
    <d v="2018-06-04T00:00:00"/>
    <n v="348307"/>
    <s v="TELESCOPIO DE DIRECCION"/>
    <x v="1"/>
    <x v="4"/>
    <n v="27"/>
    <x v="1"/>
    <d v="1899-12-30T14:09:00"/>
    <d v="1899-12-30T14:26:00"/>
    <n v="17"/>
    <x v="12"/>
    <x v="1"/>
    <x v="0"/>
  </r>
  <r>
    <d v="2018-12-13T00:00:00"/>
    <n v="347886"/>
    <s v="MICA REFLECTORA LATERAL"/>
    <x v="9"/>
    <x v="9"/>
    <n v="41"/>
    <x v="0"/>
    <d v="1899-12-30T13:12:00"/>
    <d v="1899-12-30T13:42:00"/>
    <n v="30"/>
    <x v="0"/>
    <x v="9"/>
    <x v="0"/>
  </r>
  <r>
    <d v="2018-11-12T00:00:00"/>
    <n v="348793"/>
    <s v="CUBIERTA MANDO FRONTAL PLATA"/>
    <x v="3"/>
    <x v="7"/>
    <n v="32"/>
    <x v="0"/>
    <d v="1899-12-30T16:21:00"/>
    <d v="1899-12-30T18:13:00"/>
    <n v="112"/>
    <x v="3"/>
    <x v="8"/>
    <x v="0"/>
  </r>
  <r>
    <d v="2018-08-31T00:00:00"/>
    <n v="347950"/>
    <s v="CONJUNTO VELOCIMETRO"/>
    <x v="4"/>
    <x v="0"/>
    <n v="62"/>
    <x v="1"/>
    <d v="1899-12-30T15:20:00"/>
    <d v="1899-12-30T17:20:00"/>
    <n v="120"/>
    <x v="1"/>
    <x v="11"/>
    <x v="0"/>
  </r>
  <r>
    <d v="2019-03-15T00:00:00"/>
    <n v="348248"/>
    <s v="PARADOR LATERAL"/>
    <x v="1"/>
    <x v="1"/>
    <n v="82"/>
    <x v="1"/>
    <d v="1899-12-30T15:18:00"/>
    <d v="1899-12-30T17:47:00"/>
    <n v="149"/>
    <x v="4"/>
    <x v="4"/>
    <x v="1"/>
  </r>
  <r>
    <d v="2018-01-25T00:00:00"/>
    <n v="347984"/>
    <s v="BOTON INTERRUPTOR DE LUZ BAJA/"/>
    <x v="0"/>
    <x v="2"/>
    <n v="34"/>
    <x v="0"/>
    <d v="1899-12-30T16:23:00"/>
    <d v="1899-12-30T18:41:00"/>
    <n v="138"/>
    <x v="2"/>
    <x v="2"/>
    <x v="0"/>
  </r>
  <r>
    <d v="2018-06-26T00:00:00"/>
    <n v="367710"/>
    <s v="RESORTE DE PEDAL DE FRENO"/>
    <x v="5"/>
    <x v="3"/>
    <n v="96"/>
    <x v="0"/>
    <d v="1899-12-30T09:07:00"/>
    <d v="1899-12-30T09:28:00"/>
    <n v="21"/>
    <x v="4"/>
    <x v="1"/>
    <x v="0"/>
  </r>
  <r>
    <d v="2019-05-11T00:00:00"/>
    <n v="348432"/>
    <s v="CUBIERTA DE NUMERO DE SERIE"/>
    <x v="5"/>
    <x v="4"/>
    <n v="47"/>
    <x v="1"/>
    <d v="1899-12-30T11:13:00"/>
    <d v="1899-12-30T11:58:00"/>
    <n v="45"/>
    <x v="3"/>
    <x v="5"/>
    <x v="1"/>
  </r>
  <r>
    <d v="2018-05-17T00:00:00"/>
    <n v="347957"/>
    <s v="CUBIERTA INFERIOR"/>
    <x v="0"/>
    <x v="5"/>
    <n v="46"/>
    <x v="0"/>
    <d v="1899-12-30T15:24:00"/>
    <d v="1899-12-30T15:46:00"/>
    <n v="22"/>
    <x v="1"/>
    <x v="5"/>
    <x v="0"/>
  </r>
  <r>
    <d v="2018-07-29T00:00:00"/>
    <n v="347756"/>
    <s v="ENGRANAJE SECUNDARIO DE TRANSM"/>
    <x v="7"/>
    <x v="6"/>
    <n v="57"/>
    <x v="0"/>
    <d v="1899-12-30T17:38:00"/>
    <d v="1899-12-30T18:51:00"/>
    <n v="73"/>
    <x v="9"/>
    <x v="7"/>
    <x v="0"/>
  </r>
  <r>
    <d v="2019-01-19T00:00:00"/>
    <n v="348524"/>
    <s v="BALANCIN"/>
    <x v="9"/>
    <x v="7"/>
    <n v="30"/>
    <x v="0"/>
    <d v="1899-12-30T13:41:00"/>
    <d v="1899-12-30T15:33:00"/>
    <n v="112"/>
    <x v="9"/>
    <x v="2"/>
    <x v="1"/>
  </r>
  <r>
    <d v="2018-10-23T00:00:00"/>
    <n v="348356"/>
    <s v="AGARRADERA COPILOTO"/>
    <x v="7"/>
    <x v="8"/>
    <n v="39"/>
    <x v="1"/>
    <d v="1899-12-30T11:36:00"/>
    <d v="1899-12-30T12:19:00"/>
    <n v="43"/>
    <x v="3"/>
    <x v="3"/>
    <x v="0"/>
  </r>
  <r>
    <d v="2019-01-12T00:00:00"/>
    <n v="366819"/>
    <s v="PALANCA IZQUIERDA DE EMBRAGUE"/>
    <x v="3"/>
    <x v="8"/>
    <n v="68"/>
    <x v="1"/>
    <d v="1899-12-30T17:08:00"/>
    <d v="1899-12-30T18:05:00"/>
    <n v="57"/>
    <x v="2"/>
    <x v="2"/>
    <x v="1"/>
  </r>
  <r>
    <d v="2018-06-13T00:00:00"/>
    <n v="348507"/>
    <s v="RETEN DE RESORTE DE VAL SUP"/>
    <x v="0"/>
    <x v="1"/>
    <n v="17"/>
    <x v="1"/>
    <d v="1899-12-30T08:46:00"/>
    <d v="1899-12-30T10:53:00"/>
    <n v="127"/>
    <x v="9"/>
    <x v="1"/>
    <x v="0"/>
  </r>
  <r>
    <d v="2019-03-20T00:00:00"/>
    <n v="368073"/>
    <s v="DIRECC. DEL. IZQ. MOD.ANTERIOR"/>
    <x v="4"/>
    <x v="8"/>
    <n v="75"/>
    <x v="1"/>
    <d v="1899-12-30T10:08:00"/>
    <d v="1899-12-30T11:44:00"/>
    <n v="96"/>
    <x v="0"/>
    <x v="4"/>
    <x v="1"/>
  </r>
  <r>
    <d v="2018-11-15T00:00:00"/>
    <n v="348610"/>
    <s v="BUJE DEL EJE DEL DISCO DE TRAC"/>
    <x v="3"/>
    <x v="9"/>
    <n v="74"/>
    <x v="1"/>
    <d v="1899-12-30T11:48:00"/>
    <d v="1899-12-30T13:07:00"/>
    <n v="79"/>
    <x v="1"/>
    <x v="8"/>
    <x v="0"/>
  </r>
  <r>
    <d v="2018-08-03T00:00:00"/>
    <n v="348194"/>
    <s v="AMORTIGUADOR DELANTERO DER"/>
    <x v="9"/>
    <x v="1"/>
    <n v="61"/>
    <x v="1"/>
    <d v="1899-12-30T10:22:00"/>
    <d v="1899-12-30T12:45:00"/>
    <n v="143"/>
    <x v="12"/>
    <x v="11"/>
    <x v="0"/>
  </r>
  <r>
    <d v="2018-12-26T00:00:00"/>
    <n v="347872"/>
    <s v="BUJIA"/>
    <x v="1"/>
    <x v="3"/>
    <n v="65"/>
    <x v="0"/>
    <d v="1899-12-30T11:18:00"/>
    <d v="1899-12-30T12:33:00"/>
    <n v="75"/>
    <x v="13"/>
    <x v="9"/>
    <x v="0"/>
  </r>
  <r>
    <d v="2018-06-26T00:00:00"/>
    <n v="362710"/>
    <s v="CUBIERTA LATERAL IZQ AZUL"/>
    <x v="3"/>
    <x v="6"/>
    <n v="71"/>
    <x v="0"/>
    <d v="1899-12-30T15:42:00"/>
    <d v="1899-12-30T18:06:00"/>
    <n v="144"/>
    <x v="3"/>
    <x v="1"/>
    <x v="0"/>
  </r>
  <r>
    <d v="2018-03-05T00:00:00"/>
    <n v="348567"/>
    <s v="RESORTE DE EMBRAGUE"/>
    <x v="2"/>
    <x v="10"/>
    <n v="90"/>
    <x v="0"/>
    <d v="1899-12-30T17:40:00"/>
    <d v="1899-12-30T18:17:00"/>
    <n v="37"/>
    <x v="8"/>
    <x v="4"/>
    <x v="0"/>
  </r>
  <r>
    <d v="2019-05-11T00:00:00"/>
    <n v="348097"/>
    <s v="ACTUADOR DE FRENO"/>
    <x v="7"/>
    <x v="7"/>
    <n v="32"/>
    <x v="1"/>
    <d v="1899-12-30T17:27:00"/>
    <d v="1899-12-30T19:06:00"/>
    <n v="99"/>
    <x v="8"/>
    <x v="5"/>
    <x v="1"/>
  </r>
  <r>
    <d v="2019-02-11T00:00:00"/>
    <n v="369628"/>
    <s v="DIRECCIONAL IZQ DELANTERA"/>
    <x v="3"/>
    <x v="7"/>
    <n v="73"/>
    <x v="0"/>
    <d v="1899-12-30T12:28:00"/>
    <d v="1899-12-30T13:37:00"/>
    <n v="69"/>
    <x v="0"/>
    <x v="6"/>
    <x v="1"/>
  </r>
  <r>
    <d v="2018-12-18T00:00:00"/>
    <n v="348639"/>
    <s v="COMPONENTE DE CARTER DERECHO"/>
    <x v="9"/>
    <x v="4"/>
    <n v="72"/>
    <x v="1"/>
    <d v="1899-12-30T17:34:00"/>
    <d v="1899-12-30T17:51:00"/>
    <n v="17"/>
    <x v="5"/>
    <x v="9"/>
    <x v="0"/>
  </r>
  <r>
    <d v="2018-05-06T00:00:00"/>
    <n v="362659"/>
    <s v="ASIENTO ROJO Y PLATA"/>
    <x v="2"/>
    <x v="11"/>
    <n v="81"/>
    <x v="0"/>
    <d v="1899-12-30T16:36:00"/>
    <d v="1899-12-30T18:18:00"/>
    <n v="102"/>
    <x v="5"/>
    <x v="5"/>
    <x v="0"/>
  </r>
  <r>
    <d v="2018-07-15T00:00:00"/>
    <n v="348016"/>
    <s v="INDICADOR DE CAMBIOS"/>
    <x v="6"/>
    <x v="11"/>
    <n v="15"/>
    <x v="0"/>
    <d v="1899-12-30T15:11:00"/>
    <d v="1899-12-30T16:19:00"/>
    <n v="68"/>
    <x v="5"/>
    <x v="7"/>
    <x v="0"/>
  </r>
  <r>
    <d v="2018-05-14T00:00:00"/>
    <n v="366801"/>
    <s v="CLAXON"/>
    <x v="5"/>
    <x v="10"/>
    <n v="100"/>
    <x v="0"/>
    <d v="1899-12-30T12:46:00"/>
    <d v="1899-12-30T13:02:00"/>
    <n v="16"/>
    <x v="1"/>
    <x v="5"/>
    <x v="0"/>
  </r>
  <r>
    <d v="2019-05-14T00:00:00"/>
    <n v="347684"/>
    <s v="EMPAQUETADURA CUERPO BOMBA AC"/>
    <x v="6"/>
    <x v="12"/>
    <n v="89"/>
    <x v="0"/>
    <d v="1899-12-30T13:14:00"/>
    <d v="1899-12-30T14:04:00"/>
    <n v="50"/>
    <x v="11"/>
    <x v="5"/>
    <x v="1"/>
  </r>
  <r>
    <d v="2019-05-13T00:00:00"/>
    <n v="348199"/>
    <s v="BASE DE FARO DERECHO"/>
    <x v="6"/>
    <x v="3"/>
    <n v="49"/>
    <x v="0"/>
    <d v="1899-12-30T11:12:00"/>
    <d v="1899-12-30T12:48:00"/>
    <n v="96"/>
    <x v="12"/>
    <x v="5"/>
    <x v="1"/>
  </r>
  <r>
    <d v="2018-04-20T00:00:00"/>
    <n v="348684"/>
    <s v="O-RING 3*33.5"/>
    <x v="5"/>
    <x v="9"/>
    <n v="69"/>
    <x v="0"/>
    <d v="1899-12-30T13:24:00"/>
    <d v="1899-12-30T14:55:00"/>
    <n v="91"/>
    <x v="9"/>
    <x v="0"/>
    <x v="0"/>
  </r>
  <r>
    <d v="2018-12-25T00:00:00"/>
    <n v="347920"/>
    <s v="FOCO DE FARO 12V/21W/5W"/>
    <x v="1"/>
    <x v="4"/>
    <n v="23"/>
    <x v="0"/>
    <d v="1899-12-30T14:38:00"/>
    <d v="1899-12-30T16:11:00"/>
    <n v="93"/>
    <x v="0"/>
    <x v="9"/>
    <x v="0"/>
  </r>
  <r>
    <d v="2019-05-20T00:00:00"/>
    <n v="348445"/>
    <s v="EJE DE LA RUEDA TRASERA"/>
    <x v="1"/>
    <x v="13"/>
    <n v="29"/>
    <x v="0"/>
    <d v="1899-12-30T08:47:00"/>
    <d v="1899-12-30T10:58:00"/>
    <n v="131"/>
    <x v="7"/>
    <x v="5"/>
    <x v="1"/>
  </r>
  <r>
    <d v="2018-01-03T00:00:00"/>
    <n v="362577"/>
    <s v="CONJUNTO DE FARO."/>
    <x v="2"/>
    <x v="12"/>
    <n v="74"/>
    <x v="0"/>
    <d v="1899-12-30T14:36:00"/>
    <d v="1899-12-30T15:31:00"/>
    <n v="55"/>
    <x v="0"/>
    <x v="2"/>
    <x v="0"/>
  </r>
  <r>
    <d v="2019-01-30T00:00:00"/>
    <n v="348597"/>
    <s v="ENGRANE DE TRANSMISION DE FUER"/>
    <x v="8"/>
    <x v="8"/>
    <n v="34"/>
    <x v="1"/>
    <d v="1899-12-30T14:23:00"/>
    <d v="1899-12-30T16:53:00"/>
    <n v="150"/>
    <x v="5"/>
    <x v="2"/>
    <x v="1"/>
  </r>
  <r>
    <d v="2018-12-01T00:00:00"/>
    <n v="347682"/>
    <s v="EJE MARTILLO IMPULSOR DE VAL"/>
    <x v="0"/>
    <x v="3"/>
    <n v="79"/>
    <x v="0"/>
    <d v="1899-12-30T15:34:00"/>
    <d v="1899-12-30T16:33:00"/>
    <n v="59"/>
    <x v="9"/>
    <x v="9"/>
    <x v="0"/>
  </r>
  <r>
    <d v="2019-02-18T00:00:00"/>
    <n v="348135"/>
    <s v="PALANCA DERECHA DE FRENO"/>
    <x v="3"/>
    <x v="14"/>
    <n v="16"/>
    <x v="0"/>
    <d v="1899-12-30T09:05:00"/>
    <d v="1899-12-30T09:40:00"/>
    <n v="35"/>
    <x v="2"/>
    <x v="6"/>
    <x v="1"/>
  </r>
  <r>
    <d v="2018-09-11T00:00:00"/>
    <n v="348462"/>
    <s v="SEGURO CIRCLIP"/>
    <x v="6"/>
    <x v="9"/>
    <n v="64"/>
    <x v="0"/>
    <d v="1899-12-30T09:30:00"/>
    <d v="1899-12-30T11:00:00"/>
    <n v="90"/>
    <x v="7"/>
    <x v="10"/>
    <x v="0"/>
  </r>
  <r>
    <d v="2018-07-08T00:00:00"/>
    <n v="348177"/>
    <s v="AMORTIGUADOR DELANTERO IZQUIER"/>
    <x v="2"/>
    <x v="10"/>
    <n v="84"/>
    <x v="0"/>
    <d v="1899-12-30T15:05:00"/>
    <d v="1899-12-30T16:03:00"/>
    <n v="58"/>
    <x v="12"/>
    <x v="7"/>
    <x v="0"/>
  </r>
  <r>
    <d v="2018-10-27T00:00:00"/>
    <n v="348001"/>
    <s v="BOTON INTERRUPTOR EMERGENCIA"/>
    <x v="0"/>
    <x v="9"/>
    <n v="30"/>
    <x v="0"/>
    <d v="1899-12-30T13:42:00"/>
    <d v="1899-12-30T14:10:00"/>
    <n v="28"/>
    <x v="2"/>
    <x v="3"/>
    <x v="0"/>
  </r>
  <r>
    <d v="2019-02-11T00:00:00"/>
    <n v="348087"/>
    <s v="TORNILLO BIRLO"/>
    <x v="0"/>
    <x v="2"/>
    <n v="85"/>
    <x v="1"/>
    <d v="1899-12-30T16:16:00"/>
    <d v="1899-12-30T17:54:00"/>
    <n v="98"/>
    <x v="7"/>
    <x v="6"/>
    <x v="1"/>
  </r>
  <r>
    <d v="2018-06-17T00:00:00"/>
    <n v="348107"/>
    <s v="ZAPATAS DE FRENO"/>
    <x v="6"/>
    <x v="15"/>
    <n v="38"/>
    <x v="1"/>
    <d v="1899-12-30T12:27:00"/>
    <d v="1899-12-30T13:12:00"/>
    <n v="45"/>
    <x v="8"/>
    <x v="1"/>
    <x v="0"/>
  </r>
  <r>
    <d v="2019-05-14T00:00:00"/>
    <n v="347759"/>
    <s v="ENGRANAJE SECUNDARIO DE SEGUND"/>
    <x v="8"/>
    <x v="9"/>
    <n v="66"/>
    <x v="0"/>
    <d v="1899-12-30T12:22:00"/>
    <d v="1899-12-30T14:01:00"/>
    <n v="99"/>
    <x v="9"/>
    <x v="5"/>
    <x v="1"/>
  </r>
  <r>
    <d v="2018-08-29T00:00:00"/>
    <n v="347673"/>
    <s v="RETEN DE RESORTE EXTERNO DE VA"/>
    <x v="0"/>
    <x v="2"/>
    <n v="55"/>
    <x v="1"/>
    <d v="1899-12-30T17:48:00"/>
    <d v="1899-12-30T18:37:00"/>
    <n v="49"/>
    <x v="9"/>
    <x v="11"/>
    <x v="0"/>
  </r>
  <r>
    <d v="2018-07-16T00:00:00"/>
    <n v="347869"/>
    <s v="CARCASA DE BATERIA"/>
    <x v="3"/>
    <x v="1"/>
    <n v="62"/>
    <x v="1"/>
    <d v="1899-12-30T17:37:00"/>
    <d v="1899-12-30T19:49:00"/>
    <n v="132"/>
    <x v="3"/>
    <x v="7"/>
    <x v="0"/>
  </r>
  <r>
    <d v="2019-03-06T00:00:00"/>
    <n v="353548"/>
    <s v="VALVULA DE ESCAPE"/>
    <x v="5"/>
    <x v="6"/>
    <n v="87"/>
    <x v="0"/>
    <d v="1899-12-30T09:40:00"/>
    <d v="1899-12-30T10:27:00"/>
    <n v="47"/>
    <x v="9"/>
    <x v="4"/>
    <x v="1"/>
  </r>
  <r>
    <d v="2019-04-20T00:00:00"/>
    <n v="347986"/>
    <s v="BOTON INTERRUPTOR DE CLAXON"/>
    <x v="4"/>
    <x v="1"/>
    <n v="78"/>
    <x v="0"/>
    <d v="1899-12-30T12:21:00"/>
    <d v="1899-12-30T14:19:00"/>
    <n v="118"/>
    <x v="2"/>
    <x v="0"/>
    <x v="1"/>
  </r>
  <r>
    <d v="2018-06-08T00:00:00"/>
    <n v="368073"/>
    <s v="DIRECC. DEL. IZQ. MOD.ANTERIOR"/>
    <x v="1"/>
    <x v="11"/>
    <n v="62"/>
    <x v="0"/>
    <d v="1899-12-30T16:48:00"/>
    <d v="1899-12-30T17:49:00"/>
    <n v="61"/>
    <x v="0"/>
    <x v="1"/>
    <x v="0"/>
  </r>
  <r>
    <d v="2018-10-14T00:00:00"/>
    <n v="348427"/>
    <s v="CUBIERTA TOPE POSAPIE IZQ"/>
    <x v="3"/>
    <x v="1"/>
    <n v="22"/>
    <x v="0"/>
    <d v="1899-12-30T12:20:00"/>
    <d v="1899-12-30T14:26:00"/>
    <n v="126"/>
    <x v="3"/>
    <x v="3"/>
    <x v="0"/>
  </r>
  <r>
    <d v="2019-01-30T00:00:00"/>
    <n v="348226"/>
    <s v="GOMA POSAPIE TRASERO"/>
    <x v="7"/>
    <x v="4"/>
    <n v="66"/>
    <x v="1"/>
    <d v="1899-12-30T14:09:00"/>
    <d v="1899-12-30T14:26:00"/>
    <n v="17"/>
    <x v="6"/>
    <x v="2"/>
    <x v="1"/>
  </r>
  <r>
    <d v="2018-04-14T00:00:00"/>
    <n v="347622"/>
    <s v="TAPON DEL AJUSTE DE ELEVADORES"/>
    <x v="9"/>
    <x v="9"/>
    <n v="20"/>
    <x v="1"/>
    <d v="1899-12-30T13:12:00"/>
    <d v="1899-12-30T13:42:00"/>
    <n v="30"/>
    <x v="7"/>
    <x v="0"/>
    <x v="0"/>
  </r>
  <r>
    <d v="2018-12-31T00:00:00"/>
    <n v="348503"/>
    <s v="VALVULA DE ESCAPE"/>
    <x v="0"/>
    <x v="7"/>
    <n v="36"/>
    <x v="0"/>
    <d v="1899-12-30T16:21:00"/>
    <d v="1899-12-30T18:13:00"/>
    <n v="112"/>
    <x v="9"/>
    <x v="9"/>
    <x v="0"/>
  </r>
  <r>
    <d v="2018-02-11T00:00:00"/>
    <n v="348519"/>
    <s v="CUBIERTA DE CABEZA DE CILINDRO"/>
    <x v="5"/>
    <x v="0"/>
    <n v="40"/>
    <x v="0"/>
    <d v="1899-12-30T15:20:00"/>
    <d v="1899-12-30T17:20:00"/>
    <n v="120"/>
    <x v="9"/>
    <x v="6"/>
    <x v="0"/>
  </r>
  <r>
    <d v="2019-05-05T00:00:00"/>
    <n v="348882"/>
    <s v="RETROVISOR IZQUIER/PLATA/."/>
    <x v="8"/>
    <x v="1"/>
    <n v="48"/>
    <x v="0"/>
    <d v="1899-12-30T15:18:00"/>
    <d v="1899-12-30T17:47:00"/>
    <n v="149"/>
    <x v="3"/>
    <x v="5"/>
    <x v="1"/>
  </r>
  <r>
    <d v="2019-01-31T00:00:00"/>
    <n v="348640"/>
    <s v="COMPONENTE DE CARTER IZQUIERDO"/>
    <x v="1"/>
    <x v="2"/>
    <n v="76"/>
    <x v="0"/>
    <d v="1899-12-30T16:23:00"/>
    <d v="1899-12-30T18:41:00"/>
    <n v="138"/>
    <x v="5"/>
    <x v="2"/>
    <x v="1"/>
  </r>
  <r>
    <d v="2018-11-05T00:00:00"/>
    <n v="347955"/>
    <s v="CUBIERTA SUPERIOR DE MEDIDORES"/>
    <x v="8"/>
    <x v="3"/>
    <n v="96"/>
    <x v="0"/>
    <d v="1899-12-30T09:07:00"/>
    <d v="1899-12-30T09:28:00"/>
    <n v="21"/>
    <x v="1"/>
    <x v="8"/>
    <x v="0"/>
  </r>
  <r>
    <d v="2019-02-09T00:00:00"/>
    <n v="347886"/>
    <s v="MICA REFLECTORA LATERAL"/>
    <x v="4"/>
    <x v="4"/>
    <n v="35"/>
    <x v="0"/>
    <d v="1899-12-30T11:13:00"/>
    <d v="1899-12-30T11:58:00"/>
    <n v="45"/>
    <x v="0"/>
    <x v="6"/>
    <x v="1"/>
  </r>
  <r>
    <d v="2018-03-04T00:00:00"/>
    <n v="347869"/>
    <s v="CARCASA DE BATERIA"/>
    <x v="9"/>
    <x v="5"/>
    <n v="70"/>
    <x v="0"/>
    <d v="1899-12-30T15:24:00"/>
    <d v="1899-12-30T15:46:00"/>
    <n v="22"/>
    <x v="3"/>
    <x v="4"/>
    <x v="0"/>
  </r>
  <r>
    <d v="2018-12-20T00:00:00"/>
    <n v="348370"/>
    <s v="LLAVE DE GASOLINA"/>
    <x v="1"/>
    <x v="6"/>
    <n v="92"/>
    <x v="0"/>
    <d v="1899-12-30T17:38:00"/>
    <d v="1899-12-30T18:51:00"/>
    <n v="73"/>
    <x v="11"/>
    <x v="9"/>
    <x v="0"/>
  </r>
  <r>
    <d v="2018-11-17T00:00:00"/>
    <n v="348867"/>
    <s v="PLACA CONECTORA DE/AZUL/."/>
    <x v="5"/>
    <x v="7"/>
    <n v="61"/>
    <x v="0"/>
    <d v="1899-12-30T13:41:00"/>
    <d v="1899-12-30T15:33:00"/>
    <n v="112"/>
    <x v="3"/>
    <x v="8"/>
    <x v="0"/>
  </r>
  <r>
    <d v="2018-05-22T00:00:00"/>
    <n v="348173"/>
    <s v="HORQUILLA DELANTERA IZQUIERDA"/>
    <x v="8"/>
    <x v="8"/>
    <n v="41"/>
    <x v="0"/>
    <d v="1899-12-30T11:36:00"/>
    <d v="1899-12-30T12:19:00"/>
    <n v="43"/>
    <x v="12"/>
    <x v="5"/>
    <x v="0"/>
  </r>
  <r>
    <d v="2018-01-11T00:00:00"/>
    <n v="348073"/>
    <s v="GUARDA DE GOMA RUEDA TRAS"/>
    <x v="3"/>
    <x v="8"/>
    <n v="74"/>
    <x v="0"/>
    <d v="1899-12-30T17:08:00"/>
    <d v="1899-12-30T18:05:00"/>
    <n v="57"/>
    <x v="7"/>
    <x v="2"/>
    <x v="0"/>
  </r>
  <r>
    <d v="2019-05-17T00:00:00"/>
    <n v="348039"/>
    <s v="LLANTA DEL / TRAS 5.12 / R13"/>
    <x v="4"/>
    <x v="1"/>
    <n v="23"/>
    <x v="0"/>
    <d v="1899-12-30T08:46:00"/>
    <d v="1899-12-30T10:53:00"/>
    <n v="127"/>
    <x v="6"/>
    <x v="5"/>
    <x v="1"/>
  </r>
  <r>
    <d v="2018-12-19T00:00:00"/>
    <n v="348168"/>
    <s v="CERRADURA DE ASIENTO"/>
    <x v="8"/>
    <x v="8"/>
    <n v="56"/>
    <x v="0"/>
    <d v="1899-12-30T10:08:00"/>
    <d v="1899-12-30T11:44:00"/>
    <n v="96"/>
    <x v="5"/>
    <x v="9"/>
    <x v="0"/>
  </r>
  <r>
    <d v="2018-02-11T00:00:00"/>
    <n v="347995"/>
    <s v="BOTON INTERRUPTOR DE ARRANQUE"/>
    <x v="5"/>
    <x v="9"/>
    <n v="100"/>
    <x v="0"/>
    <d v="1899-12-30T11:48:00"/>
    <d v="1899-12-30T13:07:00"/>
    <n v="79"/>
    <x v="2"/>
    <x v="6"/>
    <x v="0"/>
  </r>
  <r>
    <d v="2018-11-29T00:00:00"/>
    <n v="348762"/>
    <s v="CUB TIMON DER/ROJO/."/>
    <x v="2"/>
    <x v="1"/>
    <n v="27"/>
    <x v="0"/>
    <d v="1899-12-30T10:22:00"/>
    <d v="1899-12-30T12:45:00"/>
    <n v="143"/>
    <x v="3"/>
    <x v="8"/>
    <x v="0"/>
  </r>
  <r>
    <d v="2018-06-25T00:00:00"/>
    <n v="364396"/>
    <s v="CUBIERTA CILINDRO ROJO"/>
    <x v="1"/>
    <x v="3"/>
    <n v="70"/>
    <x v="0"/>
    <d v="1899-12-30T11:18:00"/>
    <d v="1899-12-30T12:33:00"/>
    <n v="75"/>
    <x v="3"/>
    <x v="1"/>
    <x v="0"/>
  </r>
  <r>
    <d v="2019-05-18T00:00:00"/>
    <n v="347861"/>
    <s v="RECTIFICADOR/REGULADOR DE CORR"/>
    <x v="6"/>
    <x v="6"/>
    <n v="38"/>
    <x v="0"/>
    <d v="1899-12-30T15:42:00"/>
    <d v="1899-12-30T18:06:00"/>
    <n v="144"/>
    <x v="1"/>
    <x v="5"/>
    <x v="1"/>
  </r>
  <r>
    <d v="2018-01-28T00:00:00"/>
    <n v="348593"/>
    <s v="RESORTE DE FRICCION DEL ARRANQ"/>
    <x v="6"/>
    <x v="10"/>
    <n v="90"/>
    <x v="0"/>
    <d v="1899-12-30T17:40:00"/>
    <d v="1899-12-30T18:17:00"/>
    <n v="37"/>
    <x v="5"/>
    <x v="2"/>
    <x v="0"/>
  </r>
  <r>
    <d v="2018-10-25T00:00:00"/>
    <n v="366743"/>
    <s v="VALVULA DE ADMISION"/>
    <x v="6"/>
    <x v="7"/>
    <n v="93"/>
    <x v="0"/>
    <d v="1899-12-30T17:27:00"/>
    <d v="1899-12-30T19:06:00"/>
    <n v="99"/>
    <x v="9"/>
    <x v="3"/>
    <x v="0"/>
  </r>
  <r>
    <d v="2018-01-14T00:00:00"/>
    <n v="347681"/>
    <s v="BUZO IMPULSOR DE VALVULA"/>
    <x v="7"/>
    <x v="7"/>
    <n v="92"/>
    <x v="0"/>
    <d v="1899-12-30T12:28:00"/>
    <d v="1899-12-30T13:37:00"/>
    <n v="69"/>
    <x v="9"/>
    <x v="2"/>
    <x v="0"/>
  </r>
  <r>
    <d v="2018-05-20T00:00:00"/>
    <n v="347983"/>
    <s v="BOTON INTERRUPTOR DE LUZ BAJA/"/>
    <x v="5"/>
    <x v="4"/>
    <n v="60"/>
    <x v="1"/>
    <d v="1899-12-30T17:34:00"/>
    <d v="1899-12-30T17:51:00"/>
    <n v="17"/>
    <x v="2"/>
    <x v="5"/>
    <x v="0"/>
  </r>
  <r>
    <d v="2019-02-07T00:00:00"/>
    <n v="348454"/>
    <s v="BUJE MANZANA DEL RIN DELANTERO"/>
    <x v="9"/>
    <x v="11"/>
    <n v="97"/>
    <x v="0"/>
    <d v="1899-12-30T16:36:00"/>
    <d v="1899-12-30T18:18:00"/>
    <n v="102"/>
    <x v="7"/>
    <x v="6"/>
    <x v="1"/>
  </r>
  <r>
    <d v="2018-03-15T00:00:00"/>
    <n v="348496"/>
    <s v="MULTIPLE/PIPETA"/>
    <x v="6"/>
    <x v="11"/>
    <n v="55"/>
    <x v="0"/>
    <d v="1899-12-30T15:11:00"/>
    <d v="1899-12-30T16:19:00"/>
    <n v="68"/>
    <x v="9"/>
    <x v="4"/>
    <x v="0"/>
  </r>
  <r>
    <d v="2018-08-06T00:00:00"/>
    <n v="348214"/>
    <s v="CARCASA DE CADENA"/>
    <x v="0"/>
    <x v="10"/>
    <n v="75"/>
    <x v="1"/>
    <d v="1899-12-30T12:46:00"/>
    <d v="1899-12-30T13:02:00"/>
    <n v="16"/>
    <x v="7"/>
    <x v="11"/>
    <x v="0"/>
  </r>
  <r>
    <d v="2018-01-01T00:00:00"/>
    <n v="347573"/>
    <s v="TORNILLO &quot;B&quot; CILINDRO (BIRLO)"/>
    <x v="0"/>
    <x v="12"/>
    <n v="20"/>
    <x v="1"/>
    <d v="1899-12-30T13:14:00"/>
    <d v="1899-12-30T14:04:00"/>
    <n v="50"/>
    <x v="5"/>
    <x v="2"/>
    <x v="0"/>
  </r>
  <r>
    <d v="2019-05-28T00:00:00"/>
    <n v="347900"/>
    <s v="FOCO FARO (12V35W/35W)"/>
    <x v="7"/>
    <x v="3"/>
    <n v="55"/>
    <x v="1"/>
    <d v="1899-12-30T11:12:00"/>
    <d v="1899-12-30T12:48:00"/>
    <n v="96"/>
    <x v="0"/>
    <x v="5"/>
    <x v="1"/>
  </r>
  <r>
    <d v="2018-03-18T00:00:00"/>
    <n v="348883"/>
    <s v="RETROVISOR DERECHO/AMARI/."/>
    <x v="1"/>
    <x v="9"/>
    <n v="24"/>
    <x v="1"/>
    <d v="1899-12-30T13:24:00"/>
    <d v="1899-12-30T14:55:00"/>
    <n v="91"/>
    <x v="3"/>
    <x v="4"/>
    <x v="0"/>
  </r>
  <r>
    <d v="2018-02-02T00:00:00"/>
    <n v="347961"/>
    <s v="FOCO VELOCIMETRO 12V/1.7W"/>
    <x v="7"/>
    <x v="4"/>
    <n v="25"/>
    <x v="0"/>
    <d v="1899-12-30T14:38:00"/>
    <d v="1899-12-30T16:11:00"/>
    <n v="93"/>
    <x v="1"/>
    <x v="6"/>
    <x v="0"/>
  </r>
  <r>
    <d v="2018-06-20T00:00:00"/>
    <n v="348070"/>
    <s v="CAMARA DE AIRE RUEDA TRA R18"/>
    <x v="4"/>
    <x v="13"/>
    <n v="73"/>
    <x v="0"/>
    <d v="1899-12-30T08:47:00"/>
    <d v="1899-12-30T10:58:00"/>
    <n v="131"/>
    <x v="6"/>
    <x v="1"/>
    <x v="0"/>
  </r>
  <r>
    <d v="2018-02-26T00:00:00"/>
    <n v="348085"/>
    <s v="CATALINA"/>
    <x v="7"/>
    <x v="12"/>
    <n v="15"/>
    <x v="0"/>
    <d v="1899-12-30T14:36:00"/>
    <d v="1899-12-30T15:31:00"/>
    <n v="55"/>
    <x v="7"/>
    <x v="6"/>
    <x v="0"/>
  </r>
  <r>
    <d v="2019-05-23T00:00:00"/>
    <n v="348771"/>
    <s v="CUBIERTA IZQ NEGRO"/>
    <x v="3"/>
    <x v="8"/>
    <n v="44"/>
    <x v="0"/>
    <d v="1899-12-30T14:23:00"/>
    <d v="1899-12-30T16:53:00"/>
    <n v="150"/>
    <x v="3"/>
    <x v="5"/>
    <x v="1"/>
  </r>
  <r>
    <d v="2018-02-21T00:00:00"/>
    <n v="368042"/>
    <s v="ARNES DE CABLES"/>
    <x v="2"/>
    <x v="3"/>
    <n v="11"/>
    <x v="0"/>
    <d v="1899-12-30T15:34:00"/>
    <d v="1899-12-30T16:33:00"/>
    <n v="59"/>
    <x v="1"/>
    <x v="6"/>
    <x v="0"/>
  </r>
  <r>
    <d v="2018-08-31T00:00:00"/>
    <n v="348893"/>
    <s v="RETROVISOR DERECHO/AZUL/."/>
    <x v="3"/>
    <x v="14"/>
    <n v="24"/>
    <x v="0"/>
    <d v="1899-12-30T09:05:00"/>
    <d v="1899-12-30T09:40:00"/>
    <n v="35"/>
    <x v="3"/>
    <x v="11"/>
    <x v="0"/>
  </r>
  <r>
    <d v="2019-01-18T00:00:00"/>
    <n v="348874"/>
    <s v="CUB. PIERNA DELANTERA IZQ ROJA"/>
    <x v="3"/>
    <x v="9"/>
    <n v="97"/>
    <x v="0"/>
    <d v="1899-12-30T09:30:00"/>
    <d v="1899-12-30T11:00:00"/>
    <n v="90"/>
    <x v="3"/>
    <x v="2"/>
    <x v="1"/>
  </r>
  <r>
    <d v="2019-01-12T00:00:00"/>
    <n v="367756"/>
    <s v="AMORTIGUADOR DELANTERO IZQUIERDO"/>
    <x v="4"/>
    <x v="10"/>
    <n v="55"/>
    <x v="0"/>
    <d v="1899-12-30T15:05:00"/>
    <d v="1899-12-30T16:03:00"/>
    <n v="58"/>
    <x v="12"/>
    <x v="2"/>
    <x v="1"/>
  </r>
  <r>
    <d v="2018-11-23T00:00:00"/>
    <n v="347829"/>
    <s v="ELEMENTO DEL FILTRO DE AIRE"/>
    <x v="0"/>
    <x v="9"/>
    <n v="90"/>
    <x v="0"/>
    <d v="1899-12-30T13:42:00"/>
    <d v="1899-12-30T14:10:00"/>
    <n v="28"/>
    <x v="11"/>
    <x v="8"/>
    <x v="0"/>
  </r>
  <r>
    <d v="2018-09-03T00:00:00"/>
    <n v="347982"/>
    <s v="BOTON INTERRUPTOR DE DIRECCION"/>
    <x v="5"/>
    <x v="2"/>
    <n v="57"/>
    <x v="0"/>
    <d v="1899-12-30T16:16:00"/>
    <d v="1899-12-30T17:54:00"/>
    <n v="98"/>
    <x v="2"/>
    <x v="10"/>
    <x v="0"/>
  </r>
  <r>
    <d v="2018-01-16T00:00:00"/>
    <n v="347596"/>
    <s v="EMPAQUETADURA CUB DER CABEZA"/>
    <x v="3"/>
    <x v="15"/>
    <n v="94"/>
    <x v="0"/>
    <d v="1899-12-30T12:27:00"/>
    <d v="1899-12-30T13:12:00"/>
    <n v="45"/>
    <x v="9"/>
    <x v="2"/>
    <x v="0"/>
  </r>
  <r>
    <d v="2018-03-10T00:00:00"/>
    <n v="348127"/>
    <s v="SISTEMA COMPLETO DE FRENO DELA"/>
    <x v="7"/>
    <x v="9"/>
    <n v="61"/>
    <x v="0"/>
    <d v="1899-12-30T12:22:00"/>
    <d v="1899-12-30T14:01:00"/>
    <n v="99"/>
    <x v="8"/>
    <x v="4"/>
    <x v="0"/>
  </r>
  <r>
    <d v="2018-11-09T00:00:00"/>
    <n v="347915"/>
    <s v="FARO TRASERO"/>
    <x v="9"/>
    <x v="2"/>
    <n v="11"/>
    <x v="0"/>
    <d v="1899-12-30T17:48:00"/>
    <d v="1899-12-30T18:37:00"/>
    <n v="49"/>
    <x v="0"/>
    <x v="8"/>
    <x v="0"/>
  </r>
  <r>
    <d v="2018-08-16T00:00:00"/>
    <n v="347827"/>
    <s v="CARCASA DEL FILTRO DE AIRE"/>
    <x v="2"/>
    <x v="1"/>
    <n v="76"/>
    <x v="0"/>
    <d v="1899-12-30T17:37:00"/>
    <d v="1899-12-30T19:49:00"/>
    <n v="132"/>
    <x v="11"/>
    <x v="11"/>
    <x v="0"/>
  </r>
  <r>
    <d v="2018-04-10T00:00:00"/>
    <n v="348674"/>
    <s v="SEGURO CIRCLIP EXTERNO 17M"/>
    <x v="4"/>
    <x v="6"/>
    <n v="69"/>
    <x v="0"/>
    <d v="1899-12-30T09:40:00"/>
    <d v="1899-12-30T10:27:00"/>
    <n v="47"/>
    <x v="5"/>
    <x v="0"/>
    <x v="0"/>
  </r>
  <r>
    <d v="2019-04-07T00:00:00"/>
    <n v="347923"/>
    <s v="CRISTAL DE FARO"/>
    <x v="9"/>
    <x v="1"/>
    <n v="33"/>
    <x v="0"/>
    <d v="1899-12-30T12:21:00"/>
    <d v="1899-12-30T14:19:00"/>
    <n v="118"/>
    <x v="0"/>
    <x v="0"/>
    <x v="1"/>
  </r>
  <r>
    <d v="2019-04-17T00:00:00"/>
    <n v="348566"/>
    <s v="CONJUNTO DE EMBRAGUE"/>
    <x v="4"/>
    <x v="11"/>
    <n v="69"/>
    <x v="0"/>
    <d v="1899-12-30T16:48:00"/>
    <d v="1899-12-30T17:49:00"/>
    <n v="61"/>
    <x v="8"/>
    <x v="0"/>
    <x v="1"/>
  </r>
  <r>
    <d v="2018-03-06T00:00:00"/>
    <n v="347619"/>
    <s v="EMPAQUETADURA CUB LAT CABEZA"/>
    <x v="3"/>
    <x v="1"/>
    <n v="61"/>
    <x v="0"/>
    <d v="1899-12-30T12:20:00"/>
    <d v="1899-12-30T14:26:00"/>
    <n v="126"/>
    <x v="9"/>
    <x v="4"/>
    <x v="0"/>
  </r>
  <r>
    <d v="2018-05-24T00:00:00"/>
    <n v="348515"/>
    <s v="EMPAQUETADURA CUBIERTA CABEZA"/>
    <x v="0"/>
    <x v="4"/>
    <n v="100"/>
    <x v="0"/>
    <d v="1899-12-30T14:09:00"/>
    <d v="1899-12-30T14:26:00"/>
    <n v="17"/>
    <x v="9"/>
    <x v="5"/>
    <x v="0"/>
  </r>
  <r>
    <d v="2018-03-25T00:00:00"/>
    <n v="348628"/>
    <s v="CONJUNTO DE CARBURADOR"/>
    <x v="1"/>
    <x v="9"/>
    <n v="19"/>
    <x v="0"/>
    <d v="1899-12-30T13:12:00"/>
    <d v="1899-12-30T13:42:00"/>
    <n v="30"/>
    <x v="5"/>
    <x v="4"/>
    <x v="0"/>
  </r>
  <r>
    <d v="2018-10-20T00:00:00"/>
    <n v="348407"/>
    <s v="CUBIERTA DE CAJUELA"/>
    <x v="6"/>
    <x v="7"/>
    <n v="14"/>
    <x v="0"/>
    <d v="1899-12-30T16:21:00"/>
    <d v="1899-12-30T18:13:00"/>
    <n v="112"/>
    <x v="3"/>
    <x v="3"/>
    <x v="0"/>
  </r>
  <r>
    <d v="2018-05-28T00:00:00"/>
    <n v="353545"/>
    <s v="RODAMIENTO DEL TENSIONADOR DE"/>
    <x v="0"/>
    <x v="0"/>
    <n v="88"/>
    <x v="0"/>
    <d v="1899-12-30T15:20:00"/>
    <d v="1899-12-30T17:20:00"/>
    <n v="120"/>
    <x v="9"/>
    <x v="5"/>
    <x v="0"/>
  </r>
  <r>
    <d v="2018-03-01T00:00:00"/>
    <n v="367779"/>
    <s v="PARADOR CENTRAL"/>
    <x v="2"/>
    <x v="1"/>
    <n v="64"/>
    <x v="0"/>
    <d v="1899-12-30T15:18:00"/>
    <d v="1899-12-30T17:47:00"/>
    <n v="149"/>
    <x v="4"/>
    <x v="4"/>
    <x v="0"/>
  </r>
  <r>
    <d v="2019-05-20T00:00:00"/>
    <n v="348031"/>
    <s v="RIN RUEDA DELANTERA (AMARILLO)"/>
    <x v="4"/>
    <x v="2"/>
    <n v="97"/>
    <x v="0"/>
    <d v="1899-12-30T16:23:00"/>
    <d v="1899-12-30T18:41:00"/>
    <n v="138"/>
    <x v="7"/>
    <x v="5"/>
    <x v="1"/>
  </r>
  <r>
    <d v="2019-03-26T00:00:00"/>
    <n v="347897"/>
    <s v="CONJUNTO DE FARO"/>
    <x v="0"/>
    <x v="3"/>
    <n v="53"/>
    <x v="0"/>
    <d v="1899-12-30T09:07:00"/>
    <d v="1899-12-30T09:28:00"/>
    <n v="21"/>
    <x v="0"/>
    <x v="4"/>
    <x v="1"/>
  </r>
  <r>
    <d v="2018-06-02T00:00:00"/>
    <n v="347846"/>
    <s v="PEDAL DE CAMBIOS"/>
    <x v="1"/>
    <x v="4"/>
    <n v="51"/>
    <x v="0"/>
    <d v="1899-12-30T11:13:00"/>
    <d v="1899-12-30T11:58:00"/>
    <n v="45"/>
    <x v="4"/>
    <x v="1"/>
    <x v="0"/>
  </r>
  <r>
    <d v="2019-05-30T00:00:00"/>
    <n v="347856"/>
    <s v="CADENA DE TRACCION (428*100)"/>
    <x v="7"/>
    <x v="5"/>
    <n v="67"/>
    <x v="0"/>
    <d v="1899-12-30T15:24:00"/>
    <d v="1899-12-30T15:46:00"/>
    <n v="22"/>
    <x v="7"/>
    <x v="5"/>
    <x v="1"/>
  </r>
  <r>
    <d v="2019-05-26T00:00:00"/>
    <n v="347681"/>
    <s v="BUZO IMPULSOR DE VALVULA"/>
    <x v="8"/>
    <x v="6"/>
    <n v="77"/>
    <x v="0"/>
    <d v="1899-12-30T17:38:00"/>
    <d v="1899-12-30T18:51:00"/>
    <n v="73"/>
    <x v="9"/>
    <x v="5"/>
    <x v="1"/>
  </r>
  <r>
    <d v="2018-01-13T00:00:00"/>
    <n v="347678"/>
    <s v="MARTILLO IMPULSOR DE VALVULA"/>
    <x v="5"/>
    <x v="7"/>
    <n v="75"/>
    <x v="0"/>
    <d v="1899-12-30T13:41:00"/>
    <d v="1899-12-30T15:33:00"/>
    <n v="112"/>
    <x v="9"/>
    <x v="2"/>
    <x v="0"/>
  </r>
  <r>
    <d v="2018-03-13T00:00:00"/>
    <n v="353548"/>
    <s v="VALVULA DE ESCAPE"/>
    <x v="9"/>
    <x v="8"/>
    <n v="43"/>
    <x v="0"/>
    <d v="1899-12-30T11:36:00"/>
    <d v="1899-12-30T12:19:00"/>
    <n v="43"/>
    <x v="9"/>
    <x v="4"/>
    <x v="0"/>
  </r>
  <r>
    <d v="2019-05-30T00:00:00"/>
    <n v="348509"/>
    <s v="TORNILLO DE AJUSTE DE VALVULAS"/>
    <x v="2"/>
    <x v="8"/>
    <n v="72"/>
    <x v="1"/>
    <d v="1899-12-30T17:08:00"/>
    <d v="1899-12-30T18:05:00"/>
    <n v="57"/>
    <x v="9"/>
    <x v="5"/>
    <x v="1"/>
  </r>
  <r>
    <d v="2019-03-06T00:00:00"/>
    <n v="348603"/>
    <s v="PLATO EXTERNO EMBRAGUE DE ARRA"/>
    <x v="5"/>
    <x v="1"/>
    <n v="35"/>
    <x v="0"/>
    <d v="1899-12-30T08:46:00"/>
    <d v="1899-12-30T10:53:00"/>
    <n v="127"/>
    <x v="5"/>
    <x v="4"/>
    <x v="1"/>
  </r>
  <r>
    <d v="2018-03-16T00:00:00"/>
    <n v="347820"/>
    <s v="MULTIPLE"/>
    <x v="5"/>
    <x v="8"/>
    <n v="79"/>
    <x v="0"/>
    <d v="1899-12-30T10:08:00"/>
    <d v="1899-12-30T11:44:00"/>
    <n v="96"/>
    <x v="9"/>
    <x v="4"/>
    <x v="0"/>
  </r>
  <r>
    <d v="2018-06-19T00:00:00"/>
    <n v="348070"/>
    <s v="CAMARA DE AIRE RUEDA TRA R18"/>
    <x v="1"/>
    <x v="9"/>
    <n v="88"/>
    <x v="0"/>
    <d v="1899-12-30T11:48:00"/>
    <d v="1899-12-30T13:07:00"/>
    <n v="79"/>
    <x v="6"/>
    <x v="1"/>
    <x v="0"/>
  </r>
  <r>
    <d v="2018-05-13T00:00:00"/>
    <n v="347674"/>
    <s v="RETEN DE RESORTE DE VAL SUP"/>
    <x v="1"/>
    <x v="1"/>
    <n v="62"/>
    <x v="0"/>
    <d v="1899-12-30T10:22:00"/>
    <d v="1899-12-30T12:45:00"/>
    <n v="143"/>
    <x v="9"/>
    <x v="5"/>
    <x v="0"/>
  </r>
  <r>
    <d v="2019-05-14T00:00:00"/>
    <n v="348832"/>
    <s v="CUBIERTA TRASERA C/ROJO/."/>
    <x v="2"/>
    <x v="3"/>
    <n v="75"/>
    <x v="1"/>
    <d v="1899-12-30T11:18:00"/>
    <d v="1899-12-30T12:33:00"/>
    <n v="75"/>
    <x v="3"/>
    <x v="5"/>
    <x v="1"/>
  </r>
  <r>
    <d v="2018-08-10T00:00:00"/>
    <n v="348073"/>
    <s v="GUARDA DE GOMA RUEDA TRAS"/>
    <x v="1"/>
    <x v="6"/>
    <n v="33"/>
    <x v="1"/>
    <d v="1899-12-30T15:42:00"/>
    <d v="1899-12-30T18:06:00"/>
    <n v="144"/>
    <x v="7"/>
    <x v="11"/>
    <x v="0"/>
  </r>
  <r>
    <d v="2018-09-23T00:00:00"/>
    <n v="347981"/>
    <s v="BOTON INTERRUPTOR DE DIRECCION"/>
    <x v="0"/>
    <x v="10"/>
    <n v="27"/>
    <x v="0"/>
    <d v="1899-12-30T17:40:00"/>
    <d v="1899-12-30T18:17:00"/>
    <n v="37"/>
    <x v="2"/>
    <x v="10"/>
    <x v="0"/>
  </r>
  <r>
    <d v="2018-02-03T00:00:00"/>
    <n v="348203"/>
    <s v="ACCIONADOR DE FRENO"/>
    <x v="0"/>
    <x v="7"/>
    <n v="94"/>
    <x v="0"/>
    <d v="1899-12-30T17:27:00"/>
    <d v="1899-12-30T19:06:00"/>
    <n v="99"/>
    <x v="8"/>
    <x v="6"/>
    <x v="0"/>
  </r>
  <r>
    <d v="2018-06-22T00:00:00"/>
    <n v="366792"/>
    <s v="BATERIA"/>
    <x v="5"/>
    <x v="7"/>
    <n v="55"/>
    <x v="1"/>
    <d v="1899-12-30T12:28:00"/>
    <d v="1899-12-30T13:37:00"/>
    <n v="69"/>
    <x v="10"/>
    <x v="1"/>
    <x v="0"/>
  </r>
  <r>
    <d v="2018-08-01T00:00:00"/>
    <n v="348339"/>
    <s v="HORQUILLA DELANTERA"/>
    <x v="1"/>
    <x v="4"/>
    <n v="97"/>
    <x v="1"/>
    <d v="1899-12-30T17:34:00"/>
    <d v="1899-12-30T17:51:00"/>
    <n v="17"/>
    <x v="12"/>
    <x v="11"/>
    <x v="0"/>
  </r>
  <r>
    <d v="2019-04-24T00:00:00"/>
    <n v="348495"/>
    <s v="EMPAQUETADURA DE MULTIPLE"/>
    <x v="1"/>
    <x v="11"/>
    <n v="40"/>
    <x v="0"/>
    <d v="1899-12-30T16:36:00"/>
    <d v="1899-12-30T18:18:00"/>
    <n v="102"/>
    <x v="9"/>
    <x v="0"/>
    <x v="1"/>
  </r>
  <r>
    <d v="2018-09-17T00:00:00"/>
    <n v="347608"/>
    <s v="CONJUNTO DE CABEZA DE CILINDRO"/>
    <x v="0"/>
    <x v="11"/>
    <n v="20"/>
    <x v="0"/>
    <d v="1899-12-30T15:11:00"/>
    <d v="1899-12-30T16:19:00"/>
    <n v="68"/>
    <x v="9"/>
    <x v="10"/>
    <x v="0"/>
  </r>
  <r>
    <d v="2018-08-10T00:00:00"/>
    <n v="348146"/>
    <s v="JUEGO DE MANGUERA DE FRENO"/>
    <x v="1"/>
    <x v="10"/>
    <n v="25"/>
    <x v="0"/>
    <d v="1899-12-30T12:46:00"/>
    <d v="1899-12-30T13:02:00"/>
    <n v="16"/>
    <x v="6"/>
    <x v="11"/>
    <x v="0"/>
  </r>
  <r>
    <d v="2018-05-05T00:00:00"/>
    <n v="348298"/>
    <s v="CABLE DE ACELERADOR"/>
    <x v="1"/>
    <x v="12"/>
    <n v="35"/>
    <x v="0"/>
    <d v="1899-12-30T13:14:00"/>
    <d v="1899-12-30T14:04:00"/>
    <n v="50"/>
    <x v="2"/>
    <x v="5"/>
    <x v="0"/>
  </r>
  <r>
    <d v="2018-12-19T00:00:00"/>
    <n v="347860"/>
    <s v="REGULADOR RECTIFICADOR"/>
    <x v="8"/>
    <x v="3"/>
    <n v="15"/>
    <x v="0"/>
    <d v="1899-12-30T11:12:00"/>
    <d v="1899-12-30T12:48:00"/>
    <n v="96"/>
    <x v="1"/>
    <x v="9"/>
    <x v="0"/>
  </r>
  <r>
    <d v="2018-09-04T00:00:00"/>
    <n v="348856"/>
    <s v="CUBIERTA IZQ DE HORQUILLA"/>
    <x v="7"/>
    <x v="9"/>
    <n v="95"/>
    <x v="0"/>
    <d v="1899-12-30T13:24:00"/>
    <d v="1899-12-30T14:55:00"/>
    <n v="91"/>
    <x v="3"/>
    <x v="10"/>
    <x v="0"/>
  </r>
  <r>
    <d v="2018-01-06T00:00:00"/>
    <n v="362736"/>
    <s v="RAYO EXTERNO RUEDA DEL"/>
    <x v="3"/>
    <x v="4"/>
    <n v="66"/>
    <x v="1"/>
    <d v="1899-12-30T14:38:00"/>
    <d v="1899-12-30T16:11:00"/>
    <n v="93"/>
    <x v="7"/>
    <x v="2"/>
    <x v="0"/>
  </r>
  <r>
    <d v="2018-06-01T00:00:00"/>
    <n v="348546"/>
    <s v="BUJE GOMA, SOPORTE MOTOR DEL."/>
    <x v="8"/>
    <x v="13"/>
    <n v="47"/>
    <x v="0"/>
    <d v="1899-12-30T08:47:00"/>
    <d v="1899-12-30T10:58:00"/>
    <n v="131"/>
    <x v="6"/>
    <x v="1"/>
    <x v="0"/>
  </r>
  <r>
    <d v="2018-10-08T00:00:00"/>
    <n v="348413"/>
    <s v="PLACA DER PORTA EQUIPAJE"/>
    <x v="1"/>
    <x v="12"/>
    <n v="100"/>
    <x v="0"/>
    <d v="1899-12-30T14:36:00"/>
    <d v="1899-12-30T15:31:00"/>
    <n v="55"/>
    <x v="3"/>
    <x v="3"/>
    <x v="0"/>
  </r>
  <r>
    <d v="2018-10-24T00:00:00"/>
    <n v="347987"/>
    <s v="PALANCA DE ESTRANGULADOR"/>
    <x v="5"/>
    <x v="8"/>
    <n v="91"/>
    <x v="1"/>
    <d v="1899-12-30T14:23:00"/>
    <d v="1899-12-30T16:53:00"/>
    <n v="150"/>
    <x v="2"/>
    <x v="3"/>
    <x v="0"/>
  </r>
  <r>
    <d v="2018-07-04T00:00:00"/>
    <n v="348061"/>
    <s v="RIN RUEDA TRASERA (AMARILLO)"/>
    <x v="4"/>
    <x v="3"/>
    <n v="64"/>
    <x v="0"/>
    <d v="1899-12-30T15:34:00"/>
    <d v="1899-12-30T16:33:00"/>
    <n v="59"/>
    <x v="7"/>
    <x v="7"/>
    <x v="0"/>
  </r>
  <r>
    <d v="2018-12-28T00:00:00"/>
    <n v="347669"/>
    <s v="VALVULA DE ESCAPE"/>
    <x v="2"/>
    <x v="14"/>
    <n v="11"/>
    <x v="0"/>
    <d v="1899-12-30T09:05:00"/>
    <d v="1899-12-30T09:40:00"/>
    <n v="35"/>
    <x v="9"/>
    <x v="9"/>
    <x v="0"/>
  </r>
  <r>
    <d v="2018-12-31T00:00:00"/>
    <n v="348883"/>
    <s v="RETROVISOR DERECHO/AMARI/."/>
    <x v="3"/>
    <x v="9"/>
    <n v="11"/>
    <x v="0"/>
    <d v="1899-12-30T09:30:00"/>
    <d v="1899-12-30T11:00:00"/>
    <n v="90"/>
    <x v="3"/>
    <x v="9"/>
    <x v="0"/>
  </r>
  <r>
    <d v="2018-04-01T00:00:00"/>
    <n v="348009"/>
    <s v="ALTERNADOR"/>
    <x v="4"/>
    <x v="10"/>
    <n v="43"/>
    <x v="0"/>
    <d v="1899-12-30T15:05:00"/>
    <d v="1899-12-30T16:03:00"/>
    <n v="58"/>
    <x v="1"/>
    <x v="0"/>
    <x v="0"/>
  </r>
  <r>
    <d v="2018-10-05T00:00:00"/>
    <n v="348500"/>
    <s v="PIN DE MARTILLO DE ADMISION"/>
    <x v="1"/>
    <x v="9"/>
    <n v="57"/>
    <x v="1"/>
    <d v="1899-12-30T13:42:00"/>
    <d v="1899-12-30T14:10:00"/>
    <n v="28"/>
    <x v="9"/>
    <x v="3"/>
    <x v="0"/>
  </r>
  <r>
    <d v="2019-05-27T00:00:00"/>
    <n v="348394"/>
    <s v="CUBIERTA DE INDICADORES"/>
    <x v="6"/>
    <x v="2"/>
    <n v="79"/>
    <x v="0"/>
    <d v="1899-12-30T16:16:00"/>
    <d v="1899-12-30T17:54:00"/>
    <n v="98"/>
    <x v="3"/>
    <x v="5"/>
    <x v="1"/>
  </r>
  <r>
    <d v="2018-07-18T00:00:00"/>
    <n v="348643"/>
    <s v="CUBIERTA IZQUIERDA DE CARTER"/>
    <x v="8"/>
    <x v="15"/>
    <n v="73"/>
    <x v="0"/>
    <d v="1899-12-30T12:27:00"/>
    <d v="1899-12-30T13:12:00"/>
    <n v="45"/>
    <x v="9"/>
    <x v="7"/>
    <x v="0"/>
  </r>
  <r>
    <d v="2018-06-10T00:00:00"/>
    <n v="348345"/>
    <s v="ASIENTO DOBLE"/>
    <x v="2"/>
    <x v="9"/>
    <n v="49"/>
    <x v="1"/>
    <d v="1899-12-30T12:22:00"/>
    <d v="1899-12-30T14:01:00"/>
    <n v="99"/>
    <x v="5"/>
    <x v="1"/>
    <x v="0"/>
  </r>
  <r>
    <d v="2019-01-06T00:00:00"/>
    <n v="348387"/>
    <s v="TAPABARRO"/>
    <x v="8"/>
    <x v="2"/>
    <n v="45"/>
    <x v="1"/>
    <d v="1899-12-30T17:48:00"/>
    <d v="1899-12-30T18:37:00"/>
    <n v="49"/>
    <x v="3"/>
    <x v="2"/>
    <x v="1"/>
  </r>
  <r>
    <d v="2019-04-02T00:00:00"/>
    <n v="362184"/>
    <s v="ESPEJO RETROVISOR IZQ"/>
    <x v="7"/>
    <x v="1"/>
    <n v="60"/>
    <x v="0"/>
    <d v="1899-12-30T17:37:00"/>
    <d v="1899-12-30T19:49:00"/>
    <n v="132"/>
    <x v="3"/>
    <x v="0"/>
    <x v="1"/>
  </r>
  <r>
    <d v="2018-07-25T00:00:00"/>
    <n v="347930"/>
    <s v="DIRECCIONAL IZQUIERDA"/>
    <x v="9"/>
    <x v="6"/>
    <n v="87"/>
    <x v="0"/>
    <d v="1899-12-30T09:40:00"/>
    <d v="1899-12-30T10:27:00"/>
    <n v="47"/>
    <x v="0"/>
    <x v="7"/>
    <x v="0"/>
  </r>
  <r>
    <d v="2018-07-16T00:00:00"/>
    <n v="348159"/>
    <s v="BASE CUBIERTA DELANTERA"/>
    <x v="3"/>
    <x v="1"/>
    <n v="62"/>
    <x v="1"/>
    <d v="1899-12-30T12:21:00"/>
    <d v="1899-12-30T14:19:00"/>
    <n v="118"/>
    <x v="5"/>
    <x v="7"/>
    <x v="0"/>
  </r>
  <r>
    <d v="2018-12-18T00:00:00"/>
    <n v="348235"/>
    <s v="BARRA DE POSAPIES"/>
    <x v="2"/>
    <x v="11"/>
    <n v="54"/>
    <x v="0"/>
    <d v="1899-12-30T16:48:00"/>
    <d v="1899-12-30T17:49:00"/>
    <n v="61"/>
    <x v="4"/>
    <x v="9"/>
    <x v="0"/>
  </r>
  <r>
    <d v="2018-02-14T00:00:00"/>
    <n v="347899"/>
    <s v="FOCO DE LUZ FARO 12V/25W/25W"/>
    <x v="0"/>
    <x v="1"/>
    <n v="91"/>
    <x v="0"/>
    <d v="1899-12-30T12:20:00"/>
    <d v="1899-12-30T14:26:00"/>
    <n v="126"/>
    <x v="0"/>
    <x v="6"/>
    <x v="0"/>
  </r>
  <r>
    <d v="2019-05-20T00:00:00"/>
    <n v="348158"/>
    <s v="SUJETADOR"/>
    <x v="6"/>
    <x v="4"/>
    <n v="32"/>
    <x v="0"/>
    <d v="1899-12-30T14:09:00"/>
    <d v="1899-12-30T14:26:00"/>
    <n v="17"/>
    <x v="5"/>
    <x v="5"/>
    <x v="1"/>
  </r>
  <r>
    <d v="2019-04-22T00:00:00"/>
    <n v="364299"/>
    <s v="TIRA DE GOMA DE MOFLE"/>
    <x v="7"/>
    <x v="9"/>
    <n v="62"/>
    <x v="0"/>
    <d v="1899-12-30T13:12:00"/>
    <d v="1899-12-30T13:42:00"/>
    <n v="30"/>
    <x v="6"/>
    <x v="0"/>
    <x v="1"/>
  </r>
  <r>
    <d v="2019-03-07T00:00:00"/>
    <n v="347646"/>
    <s v="PIN DE BIELA EN CIGÜEÑAL"/>
    <x v="6"/>
    <x v="7"/>
    <n v="54"/>
    <x v="0"/>
    <d v="1899-12-30T16:21:00"/>
    <d v="1899-12-30T18:13:00"/>
    <n v="112"/>
    <x v="9"/>
    <x v="4"/>
    <x v="1"/>
  </r>
  <r>
    <d v="2019-03-23T00:00:00"/>
    <n v="347872"/>
    <s v="BUJIA"/>
    <x v="7"/>
    <x v="0"/>
    <n v="24"/>
    <x v="0"/>
    <d v="1899-12-30T15:20:00"/>
    <d v="1899-12-30T17:20:00"/>
    <n v="120"/>
    <x v="13"/>
    <x v="4"/>
    <x v="1"/>
  </r>
  <r>
    <d v="2018-05-16T00:00:00"/>
    <n v="348234"/>
    <s v="AJUSTADOR DE CADENA DERECHO"/>
    <x v="8"/>
    <x v="1"/>
    <n v="37"/>
    <x v="0"/>
    <d v="1899-12-30T15:18:00"/>
    <d v="1899-12-30T17:47:00"/>
    <n v="149"/>
    <x v="7"/>
    <x v="5"/>
    <x v="0"/>
  </r>
  <r>
    <d v="2018-05-04T00:00:00"/>
    <n v="348466"/>
    <s v="RODAJE RADIAL BOLA,6204"/>
    <x v="3"/>
    <x v="2"/>
    <n v="74"/>
    <x v="0"/>
    <d v="1899-12-30T16:23:00"/>
    <d v="1899-12-30T18:41:00"/>
    <n v="138"/>
    <x v="5"/>
    <x v="5"/>
    <x v="0"/>
  </r>
  <r>
    <d v="2018-08-24T00:00:00"/>
    <n v="348536"/>
    <s v="JUEGO DE ANILLOS DE PISTON"/>
    <x v="4"/>
    <x v="3"/>
    <n v="23"/>
    <x v="0"/>
    <d v="1899-12-30T09:07:00"/>
    <d v="1899-12-30T09:28:00"/>
    <n v="21"/>
    <x v="9"/>
    <x v="11"/>
    <x v="0"/>
  </r>
  <r>
    <d v="2018-06-22T00:00:00"/>
    <n v="348301"/>
    <s v="CABLE DE ESTRANGULADOR"/>
    <x v="4"/>
    <x v="4"/>
    <n v="59"/>
    <x v="0"/>
    <d v="1899-12-30T11:13:00"/>
    <d v="1899-12-30T11:58:00"/>
    <n v="45"/>
    <x v="2"/>
    <x v="1"/>
    <x v="0"/>
  </r>
  <r>
    <d v="2018-07-06T00:00:00"/>
    <n v="347678"/>
    <s v="MARTILLO IMPULSOR DE VALVULA"/>
    <x v="6"/>
    <x v="5"/>
    <n v="92"/>
    <x v="0"/>
    <d v="1899-12-30T15:24:00"/>
    <d v="1899-12-30T15:46:00"/>
    <n v="22"/>
    <x v="9"/>
    <x v="7"/>
    <x v="0"/>
  </r>
  <r>
    <d v="2018-08-29T00:00:00"/>
    <n v="362732"/>
    <s v="DIRECCIONAL DERECHA"/>
    <x v="9"/>
    <x v="6"/>
    <n v="40"/>
    <x v="0"/>
    <d v="1899-12-30T17:38:00"/>
    <d v="1899-12-30T18:51:00"/>
    <n v="73"/>
    <x v="5"/>
    <x v="11"/>
    <x v="0"/>
  </r>
  <r>
    <d v="2018-10-26T00:00:00"/>
    <n v="353541"/>
    <s v="EMPAQUETADURA CUBIERTA CABEZA"/>
    <x v="8"/>
    <x v="7"/>
    <n v="19"/>
    <x v="0"/>
    <d v="1899-12-30T13:41:00"/>
    <d v="1899-12-30T15:33:00"/>
    <n v="112"/>
    <x v="9"/>
    <x v="3"/>
    <x v="0"/>
  </r>
  <r>
    <d v="2018-04-13T00:00:00"/>
    <n v="362702"/>
    <s v="JUEGO DE RODAJES DE TELESCOPIO"/>
    <x v="3"/>
    <x v="8"/>
    <n v="81"/>
    <x v="1"/>
    <d v="1899-12-30T11:36:00"/>
    <d v="1899-12-30T12:19:00"/>
    <n v="43"/>
    <x v="12"/>
    <x v="0"/>
    <x v="0"/>
  </r>
  <r>
    <d v="2018-12-13T00:00:00"/>
    <n v="364409"/>
    <s v="KIT DE CERRADURAS"/>
    <x v="3"/>
    <x v="8"/>
    <n v="30"/>
    <x v="0"/>
    <d v="1899-12-30T17:08:00"/>
    <d v="1899-12-30T18:05:00"/>
    <n v="57"/>
    <x v="1"/>
    <x v="9"/>
    <x v="0"/>
  </r>
  <r>
    <d v="2018-02-11T00:00:00"/>
    <n v="348558"/>
    <s v="BOMBA DE ACEITE"/>
    <x v="9"/>
    <x v="1"/>
    <n v="81"/>
    <x v="1"/>
    <d v="1899-12-30T08:46:00"/>
    <d v="1899-12-30T10:53:00"/>
    <n v="127"/>
    <x v="11"/>
    <x v="6"/>
    <x v="0"/>
  </r>
  <r>
    <d v="2018-01-26T00:00:00"/>
    <n v="348324"/>
    <s v="BASE INF MANUBRIO Y DIRECCION"/>
    <x v="5"/>
    <x v="8"/>
    <n v="92"/>
    <x v="0"/>
    <d v="1899-12-30T10:08:00"/>
    <d v="1899-12-30T11:44:00"/>
    <n v="96"/>
    <x v="12"/>
    <x v="2"/>
    <x v="0"/>
  </r>
  <r>
    <d v="2018-11-30T00:00:00"/>
    <n v="348003"/>
    <s v="SISTEMA COMPLETO DE GENERADOR"/>
    <x v="1"/>
    <x v="9"/>
    <n v="89"/>
    <x v="0"/>
    <d v="1899-12-30T11:48:00"/>
    <d v="1899-12-30T13:07:00"/>
    <n v="79"/>
    <x v="1"/>
    <x v="8"/>
    <x v="0"/>
  </r>
  <r>
    <d v="2019-05-30T00:00:00"/>
    <n v="348563"/>
    <s v="EJE DE ENGRANAJE DE TRACCION"/>
    <x v="0"/>
    <x v="1"/>
    <n v="36"/>
    <x v="0"/>
    <d v="1899-12-30T10:22:00"/>
    <d v="1899-12-30T12:45:00"/>
    <n v="143"/>
    <x v="9"/>
    <x v="5"/>
    <x v="1"/>
  </r>
  <r>
    <d v="2018-05-16T00:00:00"/>
    <n v="347744"/>
    <s v="ENGRANAJE PRINCIPAL DE TERCERA"/>
    <x v="1"/>
    <x v="3"/>
    <n v="52"/>
    <x v="0"/>
    <d v="1899-12-30T11:18:00"/>
    <d v="1899-12-30T12:33:00"/>
    <n v="75"/>
    <x v="9"/>
    <x v="5"/>
    <x v="0"/>
  </r>
  <r>
    <d v="2018-12-27T00:00:00"/>
    <n v="347644"/>
    <s v="RODAJE RADIAL 63/28LUA"/>
    <x v="1"/>
    <x v="6"/>
    <n v="19"/>
    <x v="0"/>
    <d v="1899-12-30T15:42:00"/>
    <d v="1899-12-30T18:06:00"/>
    <n v="144"/>
    <x v="9"/>
    <x v="9"/>
    <x v="0"/>
  </r>
  <r>
    <d v="2019-01-21T00:00:00"/>
    <n v="348596"/>
    <s v="RESORTE DE ARRANQUE DE PATADA"/>
    <x v="0"/>
    <x v="10"/>
    <n v="22"/>
    <x v="1"/>
    <d v="1899-12-30T17:40:00"/>
    <d v="1899-12-30T18:17:00"/>
    <n v="37"/>
    <x v="5"/>
    <x v="2"/>
    <x v="1"/>
  </r>
  <r>
    <d v="2018-01-03T00:00:00"/>
    <n v="348601"/>
    <s v="EJE DE REDUCCION DE MARCHA"/>
    <x v="0"/>
    <x v="7"/>
    <n v="50"/>
    <x v="1"/>
    <d v="1899-12-30T17:27:00"/>
    <d v="1899-12-30T19:06:00"/>
    <n v="99"/>
    <x v="5"/>
    <x v="2"/>
    <x v="0"/>
  </r>
  <r>
    <d v="2018-10-02T00:00:00"/>
    <n v="347801"/>
    <s v="EJE GIRATORIO-ARRANQUE PATADA"/>
    <x v="4"/>
    <x v="7"/>
    <n v="75"/>
    <x v="0"/>
    <d v="1899-12-30T12:28:00"/>
    <d v="1899-12-30T13:37:00"/>
    <n v="69"/>
    <x v="5"/>
    <x v="3"/>
    <x v="0"/>
  </r>
  <r>
    <d v="2018-08-24T00:00:00"/>
    <n v="348343"/>
    <s v="CABLE DE VELOCIMETRO"/>
    <x v="9"/>
    <x v="4"/>
    <n v="33"/>
    <x v="0"/>
    <d v="1899-12-30T17:34:00"/>
    <d v="1899-12-30T17:51:00"/>
    <n v="17"/>
    <x v="2"/>
    <x v="11"/>
    <x v="0"/>
  </r>
  <r>
    <d v="2018-04-25T00:00:00"/>
    <n v="364435"/>
    <s v="CUBIERTA TRASERA ROJO"/>
    <x v="9"/>
    <x v="11"/>
    <n v="100"/>
    <x v="0"/>
    <d v="1899-12-30T16:36:00"/>
    <d v="1899-12-30T18:18:00"/>
    <n v="102"/>
    <x v="3"/>
    <x v="0"/>
    <x v="0"/>
  </r>
  <r>
    <d v="2019-02-25T00:00:00"/>
    <n v="348100"/>
    <s v="ACCIONADOR DE FRENO"/>
    <x v="7"/>
    <x v="11"/>
    <n v="56"/>
    <x v="0"/>
    <d v="1899-12-30T15:11:00"/>
    <d v="1899-12-30T16:19:00"/>
    <n v="68"/>
    <x v="8"/>
    <x v="6"/>
    <x v="1"/>
  </r>
  <r>
    <d v="2019-01-04T00:00:00"/>
    <n v="347613"/>
    <s v="EMPAQUETADURA CUBIERTA CABEZA"/>
    <x v="1"/>
    <x v="10"/>
    <n v="72"/>
    <x v="0"/>
    <d v="1899-12-30T12:46:00"/>
    <d v="1899-12-30T13:02:00"/>
    <n v="16"/>
    <x v="9"/>
    <x v="2"/>
    <x v="1"/>
  </r>
  <r>
    <d v="2018-08-17T00:00:00"/>
    <n v="362658"/>
    <s v="ASIENTO AZUL Y PLATA"/>
    <x v="7"/>
    <x v="12"/>
    <n v="49"/>
    <x v="1"/>
    <d v="1899-12-30T13:14:00"/>
    <d v="1899-12-30T14:04:00"/>
    <n v="50"/>
    <x v="5"/>
    <x v="11"/>
    <x v="0"/>
  </r>
  <r>
    <d v="2018-08-14T00:00:00"/>
    <n v="348280"/>
    <s v="PUÑO IZQUIERDO"/>
    <x v="9"/>
    <x v="3"/>
    <n v="25"/>
    <x v="1"/>
    <d v="1899-12-30T11:12:00"/>
    <d v="1899-12-30T12:48:00"/>
    <n v="96"/>
    <x v="6"/>
    <x v="11"/>
    <x v="0"/>
  </r>
  <r>
    <d v="2018-05-06T00:00:00"/>
    <n v="362726"/>
    <s v="CUBIERTA FRONTAL SUP AZUL"/>
    <x v="0"/>
    <x v="9"/>
    <n v="68"/>
    <x v="1"/>
    <d v="1899-12-30T13:24:00"/>
    <d v="1899-12-30T14:55:00"/>
    <n v="91"/>
    <x v="3"/>
    <x v="5"/>
    <x v="0"/>
  </r>
  <r>
    <d v="2019-05-14T00:00:00"/>
    <n v="368038"/>
    <s v="UNIDAD CDI"/>
    <x v="3"/>
    <x v="4"/>
    <n v="40"/>
    <x v="0"/>
    <d v="1899-12-30T14:38:00"/>
    <d v="1899-12-30T16:11:00"/>
    <n v="93"/>
    <x v="1"/>
    <x v="5"/>
    <x v="1"/>
  </r>
  <r>
    <d v="2019-04-28T00:00:00"/>
    <n v="348398"/>
    <s v="CUBIERTA DE TIMON DER"/>
    <x v="6"/>
    <x v="13"/>
    <n v="76"/>
    <x v="0"/>
    <d v="1899-12-30T08:47:00"/>
    <d v="1899-12-30T10:58:00"/>
    <n v="131"/>
    <x v="3"/>
    <x v="0"/>
    <x v="1"/>
  </r>
  <r>
    <d v="2018-05-05T00:00:00"/>
    <n v="348867"/>
    <s v="PLACA CONECTORA DE/AZUL/."/>
    <x v="5"/>
    <x v="12"/>
    <n v="34"/>
    <x v="1"/>
    <d v="1899-12-30T14:36:00"/>
    <d v="1899-12-30T15:31:00"/>
    <n v="55"/>
    <x v="3"/>
    <x v="5"/>
    <x v="0"/>
  </r>
  <r>
    <d v="2019-04-19T00:00:00"/>
    <n v="348512"/>
    <s v="TORNILLO GUIA 6M*32"/>
    <x v="9"/>
    <x v="8"/>
    <n v="72"/>
    <x v="1"/>
    <d v="1899-12-30T14:23:00"/>
    <d v="1899-12-30T16:53:00"/>
    <n v="150"/>
    <x v="9"/>
    <x v="0"/>
    <x v="1"/>
  </r>
  <r>
    <d v="2018-01-24T00:00:00"/>
    <n v="348324"/>
    <s v="BASE INF MANUBRIO Y DIRECCION"/>
    <x v="5"/>
    <x v="3"/>
    <n v="59"/>
    <x v="1"/>
    <d v="1899-12-30T15:34:00"/>
    <d v="1899-12-30T16:33:00"/>
    <n v="59"/>
    <x v="12"/>
    <x v="2"/>
    <x v="0"/>
  </r>
  <r>
    <d v="2018-09-28T00:00:00"/>
    <n v="348003"/>
    <s v="SISTEMA COMPLETO DE GENERADOR"/>
    <x v="6"/>
    <x v="14"/>
    <n v="60"/>
    <x v="0"/>
    <d v="1899-12-30T09:05:00"/>
    <d v="1899-12-30T09:40:00"/>
    <n v="35"/>
    <x v="1"/>
    <x v="10"/>
    <x v="0"/>
  </r>
  <r>
    <d v="2018-04-14T00:00:00"/>
    <n v="353723"/>
    <s v="ASIENTO DOBLE/PLATA/."/>
    <x v="9"/>
    <x v="9"/>
    <n v="72"/>
    <x v="0"/>
    <d v="1899-12-30T09:30:00"/>
    <d v="1899-12-30T11:00:00"/>
    <n v="90"/>
    <x v="5"/>
    <x v="0"/>
    <x v="0"/>
  </r>
  <r>
    <d v="2018-02-05T00:00:00"/>
    <n v="348555"/>
    <s v="RODAJE BOLA RADIAL,6002"/>
    <x v="5"/>
    <x v="10"/>
    <n v="79"/>
    <x v="1"/>
    <d v="1899-12-30T15:05:00"/>
    <d v="1899-12-30T16:03:00"/>
    <n v="58"/>
    <x v="5"/>
    <x v="6"/>
    <x v="0"/>
  </r>
  <r>
    <d v="2018-09-15T00:00:00"/>
    <n v="366681"/>
    <s v="CADENA 428H-150L"/>
    <x v="0"/>
    <x v="9"/>
    <n v="98"/>
    <x v="0"/>
    <d v="1899-12-30T13:42:00"/>
    <d v="1899-12-30T14:10:00"/>
    <n v="28"/>
    <x v="7"/>
    <x v="10"/>
    <x v="0"/>
  </r>
  <r>
    <d v="2018-04-15T00:00:00"/>
    <n v="362660"/>
    <s v="TAPABARRO DEL AZUL"/>
    <x v="4"/>
    <x v="2"/>
    <n v="84"/>
    <x v="0"/>
    <d v="1899-12-30T16:16:00"/>
    <d v="1899-12-30T17:54:00"/>
    <n v="98"/>
    <x v="3"/>
    <x v="0"/>
    <x v="0"/>
  </r>
  <r>
    <d v="2018-06-22T00:00:00"/>
    <n v="367840"/>
    <s v="CUBIERTA DELANTERA DERECHA VERDE Y NEGRO"/>
    <x v="3"/>
    <x v="15"/>
    <n v="49"/>
    <x v="0"/>
    <d v="1899-12-30T12:27:00"/>
    <d v="1899-12-30T13:12:00"/>
    <n v="45"/>
    <x v="3"/>
    <x v="1"/>
    <x v="0"/>
  </r>
  <r>
    <d v="2019-05-02T00:00:00"/>
    <n v="348373"/>
    <s v="TAPA TANQUE DE GASOLINA"/>
    <x v="4"/>
    <x v="9"/>
    <n v="77"/>
    <x v="1"/>
    <d v="1899-12-30T12:22:00"/>
    <d v="1899-12-30T14:01:00"/>
    <n v="99"/>
    <x v="3"/>
    <x v="5"/>
    <x v="1"/>
  </r>
  <r>
    <d v="2018-07-28T00:00:00"/>
    <n v="347914"/>
    <s v="PANTALLA DIFUSORA DE LUZ"/>
    <x v="5"/>
    <x v="2"/>
    <n v="98"/>
    <x v="0"/>
    <d v="1899-12-30T17:48:00"/>
    <d v="1899-12-30T18:37:00"/>
    <n v="49"/>
    <x v="0"/>
    <x v="7"/>
    <x v="0"/>
  </r>
  <r>
    <d v="2019-04-21T00:00:00"/>
    <n v="348634"/>
    <s v="CONJUNTO DE CABEZA DE CILINDRO"/>
    <x v="0"/>
    <x v="1"/>
    <n v="84"/>
    <x v="0"/>
    <d v="1899-12-30T17:37:00"/>
    <d v="1899-12-30T19:49:00"/>
    <n v="132"/>
    <x v="9"/>
    <x v="0"/>
    <x v="1"/>
  </r>
  <r>
    <d v="2018-03-21T00:00:00"/>
    <n v="348349"/>
    <s v="ASIENTO DOBLE PLATA NEGRO"/>
    <x v="8"/>
    <x v="6"/>
    <n v="50"/>
    <x v="0"/>
    <d v="1899-12-30T09:40:00"/>
    <d v="1899-12-30T10:27:00"/>
    <n v="47"/>
    <x v="5"/>
    <x v="4"/>
    <x v="0"/>
  </r>
  <r>
    <d v="2018-02-13T00:00:00"/>
    <n v="368004"/>
    <s v="PLACA SUJETADORA DE TAMBOR DE"/>
    <x v="9"/>
    <x v="1"/>
    <n v="63"/>
    <x v="0"/>
    <d v="1899-12-30T12:21:00"/>
    <d v="1899-12-30T14:19:00"/>
    <n v="118"/>
    <x v="5"/>
    <x v="6"/>
    <x v="0"/>
  </r>
  <r>
    <d v="2018-09-01T00:00:00"/>
    <n v="364247"/>
    <s v="SEGURO DE PASADOR DE PISTON"/>
    <x v="1"/>
    <x v="11"/>
    <n v="18"/>
    <x v="0"/>
    <d v="1899-12-30T16:48:00"/>
    <d v="1899-12-30T17:49:00"/>
    <n v="61"/>
    <x v="9"/>
    <x v="10"/>
    <x v="0"/>
  </r>
  <r>
    <d v="2018-11-03T00:00:00"/>
    <n v="347694"/>
    <s v="MEDIDOR DE ACEITE"/>
    <x v="9"/>
    <x v="1"/>
    <n v="11"/>
    <x v="0"/>
    <d v="1899-12-30T12:20:00"/>
    <d v="1899-12-30T14:26:00"/>
    <n v="126"/>
    <x v="9"/>
    <x v="8"/>
    <x v="0"/>
  </r>
  <r>
    <d v="2019-03-20T00:00:00"/>
    <n v="348780"/>
    <s v="TAPABARRO DEL AMARILLO"/>
    <x v="9"/>
    <x v="4"/>
    <n v="20"/>
    <x v="0"/>
    <d v="1899-12-30T14:09:00"/>
    <d v="1899-12-30T14:26:00"/>
    <n v="17"/>
    <x v="3"/>
    <x v="4"/>
    <x v="1"/>
  </r>
  <r>
    <d v="2018-11-19T00:00:00"/>
    <n v="347613"/>
    <s v="EMPAQUETADURA CUBIERTA CABEZA"/>
    <x v="3"/>
    <x v="9"/>
    <n v="82"/>
    <x v="0"/>
    <d v="1899-12-30T13:12:00"/>
    <d v="1899-12-30T13:42:00"/>
    <n v="30"/>
    <x v="9"/>
    <x v="8"/>
    <x v="0"/>
  </r>
  <r>
    <d v="2018-03-20T00:00:00"/>
    <n v="353750"/>
    <s v="VISOR DE FARO/ROJO/."/>
    <x v="1"/>
    <x v="7"/>
    <n v="54"/>
    <x v="1"/>
    <d v="1899-12-30T16:21:00"/>
    <d v="1899-12-30T18:13:00"/>
    <n v="112"/>
    <x v="3"/>
    <x v="4"/>
    <x v="0"/>
  </r>
  <r>
    <d v="2018-02-17T00:00:00"/>
    <n v="347848"/>
    <s v="PEDAL DE CAMBIOS"/>
    <x v="6"/>
    <x v="0"/>
    <n v="14"/>
    <x v="0"/>
    <d v="1899-12-30T15:20:00"/>
    <d v="1899-12-30T17:20:00"/>
    <n v="120"/>
    <x v="4"/>
    <x v="6"/>
    <x v="0"/>
  </r>
  <r>
    <d v="2019-04-18T00:00:00"/>
    <n v="364334"/>
    <s v="DEFENSA TACONERA"/>
    <x v="2"/>
    <x v="1"/>
    <n v="80"/>
    <x v="0"/>
    <d v="1899-12-30T15:18:00"/>
    <d v="1899-12-30T17:47:00"/>
    <n v="149"/>
    <x v="4"/>
    <x v="0"/>
    <x v="1"/>
  </r>
  <r>
    <d v="2018-03-07T00:00:00"/>
    <n v="367857"/>
    <s v="RETROVISOR IZQUIERDO ROJO"/>
    <x v="7"/>
    <x v="2"/>
    <n v="70"/>
    <x v="0"/>
    <d v="1899-12-30T16:23:00"/>
    <d v="1899-12-30T18:41:00"/>
    <n v="138"/>
    <x v="3"/>
    <x v="4"/>
    <x v="0"/>
  </r>
  <r>
    <d v="2019-02-21T00:00:00"/>
    <n v="348077"/>
    <s v="CAMARA DE AIRE RUEDA TRA R17"/>
    <x v="8"/>
    <x v="3"/>
    <n v="97"/>
    <x v="0"/>
    <d v="1899-12-30T09:07:00"/>
    <d v="1899-12-30T09:28:00"/>
    <n v="21"/>
    <x v="6"/>
    <x v="6"/>
    <x v="1"/>
  </r>
  <r>
    <d v="2018-10-27T00:00:00"/>
    <n v="347985"/>
    <s v="BOTON INTERRUPTOR DE CLAXON"/>
    <x v="0"/>
    <x v="4"/>
    <n v="19"/>
    <x v="0"/>
    <d v="1899-12-30T11:13:00"/>
    <d v="1899-12-30T11:58:00"/>
    <n v="45"/>
    <x v="2"/>
    <x v="3"/>
    <x v="0"/>
  </r>
  <r>
    <d v="2018-08-02T00:00:00"/>
    <n v="347586"/>
    <s v="CUBIERTA IZQ DE CARTER  TRAS"/>
    <x v="4"/>
    <x v="5"/>
    <n v="63"/>
    <x v="1"/>
    <d v="1899-12-30T15:24:00"/>
    <d v="1899-12-30T15:46:00"/>
    <n v="22"/>
    <x v="9"/>
    <x v="11"/>
    <x v="0"/>
  </r>
  <r>
    <d v="2019-03-14T00:00:00"/>
    <n v="347801"/>
    <s v="EJE GIRATORIO-ARRANQUE PATADA"/>
    <x v="5"/>
    <x v="6"/>
    <n v="46"/>
    <x v="1"/>
    <d v="1899-12-30T17:38:00"/>
    <d v="1899-12-30T18:51:00"/>
    <n v="73"/>
    <x v="5"/>
    <x v="4"/>
    <x v="1"/>
  </r>
  <r>
    <d v="2019-03-29T00:00:00"/>
    <n v="347909"/>
    <s v="CARCASA DE FARO"/>
    <x v="2"/>
    <x v="7"/>
    <n v="46"/>
    <x v="0"/>
    <d v="1899-12-30T13:41:00"/>
    <d v="1899-12-30T15:33:00"/>
    <n v="112"/>
    <x v="0"/>
    <x v="4"/>
    <x v="1"/>
  </r>
  <r>
    <d v="2018-10-14T00:00:00"/>
    <n v="348178"/>
    <s v="BOTA INFERIOR IZQUIERDA"/>
    <x v="7"/>
    <x v="8"/>
    <n v="51"/>
    <x v="0"/>
    <d v="1899-12-30T11:36:00"/>
    <d v="1899-12-30T12:19:00"/>
    <n v="43"/>
    <x v="12"/>
    <x v="3"/>
    <x v="0"/>
  </r>
  <r>
    <d v="2018-03-22T00:00:00"/>
    <n v="348289"/>
    <s v="PALANCA IZQUIERDA DE EMBRAGUE"/>
    <x v="2"/>
    <x v="8"/>
    <n v="42"/>
    <x v="0"/>
    <d v="1899-12-30T17:08:00"/>
    <d v="1899-12-30T18:05:00"/>
    <n v="57"/>
    <x v="2"/>
    <x v="4"/>
    <x v="0"/>
  </r>
  <r>
    <d v="2018-01-11T00:00:00"/>
    <n v="347820"/>
    <s v="MULTIPLE"/>
    <x v="4"/>
    <x v="1"/>
    <n v="66"/>
    <x v="0"/>
    <d v="1899-12-30T08:46:00"/>
    <d v="1899-12-30T10:53:00"/>
    <n v="127"/>
    <x v="9"/>
    <x v="2"/>
    <x v="0"/>
  </r>
  <r>
    <d v="2018-06-22T00:00:00"/>
    <n v="348586"/>
    <s v="EMPAQUETADURA CAJA TRANSMISION"/>
    <x v="6"/>
    <x v="8"/>
    <n v="59"/>
    <x v="1"/>
    <d v="1899-12-30T10:08:00"/>
    <d v="1899-12-30T11:44:00"/>
    <n v="96"/>
    <x v="9"/>
    <x v="1"/>
    <x v="0"/>
  </r>
  <r>
    <d v="2018-12-02T00:00:00"/>
    <n v="347831"/>
    <s v="ELEMENTO DEL FILTRO DE AIRE"/>
    <x v="5"/>
    <x v="9"/>
    <n v="80"/>
    <x v="1"/>
    <d v="1899-12-30T11:48:00"/>
    <d v="1899-12-30T13:07:00"/>
    <n v="79"/>
    <x v="11"/>
    <x v="9"/>
    <x v="0"/>
  </r>
  <r>
    <d v="2018-04-22T00:00:00"/>
    <n v="348086"/>
    <s v="CATALINA"/>
    <x v="9"/>
    <x v="1"/>
    <n v="55"/>
    <x v="0"/>
    <d v="1899-12-30T10:22:00"/>
    <d v="1899-12-30T12:45:00"/>
    <n v="143"/>
    <x v="7"/>
    <x v="0"/>
    <x v="0"/>
  </r>
  <r>
    <d v="2019-02-26T00:00:00"/>
    <n v="347966"/>
    <s v="BASE DE VELOCIMETRO"/>
    <x v="7"/>
    <x v="3"/>
    <n v="41"/>
    <x v="0"/>
    <d v="1899-12-30T11:18:00"/>
    <d v="1899-12-30T12:33:00"/>
    <n v="75"/>
    <x v="1"/>
    <x v="6"/>
    <x v="1"/>
  </r>
  <r>
    <d v="2018-12-02T00:00:00"/>
    <n v="348205"/>
    <s v="AMORTIGUADOR TRASERO CROMADO"/>
    <x v="9"/>
    <x v="6"/>
    <n v="24"/>
    <x v="0"/>
    <d v="1899-12-30T15:42:00"/>
    <d v="1899-12-30T18:06:00"/>
    <n v="144"/>
    <x v="12"/>
    <x v="9"/>
    <x v="0"/>
  </r>
  <r>
    <d v="2019-03-30T00:00:00"/>
    <n v="348250"/>
    <s v="PARADOR LATERAL"/>
    <x v="3"/>
    <x v="10"/>
    <n v="79"/>
    <x v="0"/>
    <d v="1899-12-30T17:40:00"/>
    <d v="1899-12-30T18:17:00"/>
    <n v="37"/>
    <x v="4"/>
    <x v="4"/>
    <x v="1"/>
  </r>
  <r>
    <d v="2018-01-20T00:00:00"/>
    <n v="348494"/>
    <s v="EMPAQUETADURA DE MULTIPLE"/>
    <x v="4"/>
    <x v="7"/>
    <n v="69"/>
    <x v="0"/>
    <d v="1899-12-30T17:27:00"/>
    <d v="1899-12-30T19:06:00"/>
    <n v="99"/>
    <x v="9"/>
    <x v="2"/>
    <x v="0"/>
  </r>
  <r>
    <d v="2018-06-13T00:00:00"/>
    <n v="348570"/>
    <s v="MEDIDOR DE ACEITE"/>
    <x v="5"/>
    <x v="7"/>
    <n v="42"/>
    <x v="0"/>
    <d v="1899-12-30T12:28:00"/>
    <d v="1899-12-30T13:37:00"/>
    <n v="69"/>
    <x v="9"/>
    <x v="1"/>
    <x v="0"/>
  </r>
  <r>
    <d v="2018-07-13T00:00:00"/>
    <n v="348025"/>
    <s v="RAYO INTERNO RUEDA"/>
    <x v="9"/>
    <x v="4"/>
    <n v="88"/>
    <x v="0"/>
    <d v="1899-12-30T17:34:00"/>
    <d v="1899-12-30T17:51:00"/>
    <n v="17"/>
    <x v="7"/>
    <x v="7"/>
    <x v="0"/>
  </r>
  <r>
    <d v="2018-01-24T00:00:00"/>
    <n v="348178"/>
    <s v="BOTA INFERIOR IZQUIERDA"/>
    <x v="7"/>
    <x v="11"/>
    <n v="58"/>
    <x v="0"/>
    <d v="1899-12-30T16:36:00"/>
    <d v="1899-12-30T18:18:00"/>
    <n v="102"/>
    <x v="12"/>
    <x v="2"/>
    <x v="0"/>
  </r>
  <r>
    <d v="2018-04-02T00:00:00"/>
    <n v="353553"/>
    <s v="PIN DE MARTILLO"/>
    <x v="9"/>
    <x v="11"/>
    <n v="83"/>
    <x v="0"/>
    <d v="1899-12-30T15:11:00"/>
    <d v="1899-12-30T16:19:00"/>
    <n v="68"/>
    <x v="9"/>
    <x v="0"/>
    <x v="0"/>
  </r>
  <r>
    <d v="2018-01-08T00:00:00"/>
    <n v="364373"/>
    <s v="ENGRANAJE GUIA DE CADENA"/>
    <x v="0"/>
    <x v="10"/>
    <n v="68"/>
    <x v="1"/>
    <d v="1899-12-30T12:46:00"/>
    <d v="1899-12-30T13:02:00"/>
    <n v="16"/>
    <x v="9"/>
    <x v="2"/>
    <x v="0"/>
  </r>
  <r>
    <d v="2019-03-16T00:00:00"/>
    <n v="348512"/>
    <s v="TORNILLO GUIA 6M*32"/>
    <x v="0"/>
    <x v="12"/>
    <n v="54"/>
    <x v="0"/>
    <d v="1899-12-30T13:14:00"/>
    <d v="1899-12-30T14:04:00"/>
    <n v="50"/>
    <x v="9"/>
    <x v="4"/>
    <x v="1"/>
  </r>
  <r>
    <d v="2018-05-06T00:00:00"/>
    <n v="348622"/>
    <s v="CUBIERTA PROTECTORA INFERIOR"/>
    <x v="6"/>
    <x v="3"/>
    <n v="60"/>
    <x v="1"/>
    <d v="1899-12-30T11:12:00"/>
    <d v="1899-12-30T12:48:00"/>
    <n v="96"/>
    <x v="5"/>
    <x v="5"/>
    <x v="0"/>
  </r>
  <r>
    <d v="2018-10-08T00:00:00"/>
    <n v="347700"/>
    <s v="TAMBOR DE EMBRAGUE"/>
    <x v="9"/>
    <x v="9"/>
    <n v="94"/>
    <x v="1"/>
    <d v="1899-12-30T13:24:00"/>
    <d v="1899-12-30T14:55:00"/>
    <n v="91"/>
    <x v="8"/>
    <x v="3"/>
    <x v="0"/>
  </r>
  <r>
    <d v="2018-08-16T00:00:00"/>
    <n v="348628"/>
    <s v="CONJUNTO DE CARBURADOR"/>
    <x v="1"/>
    <x v="4"/>
    <n v="59"/>
    <x v="0"/>
    <d v="1899-12-30T14:38:00"/>
    <d v="1899-12-30T16:11:00"/>
    <n v="93"/>
    <x v="5"/>
    <x v="11"/>
    <x v="0"/>
  </r>
  <r>
    <d v="2018-04-24T00:00:00"/>
    <n v="348071"/>
    <s v="LLANTA TRASERA 2.75/R17"/>
    <x v="6"/>
    <x v="13"/>
    <n v="34"/>
    <x v="0"/>
    <d v="1899-12-30T08:47:00"/>
    <d v="1899-12-30T10:58:00"/>
    <n v="131"/>
    <x v="6"/>
    <x v="0"/>
    <x v="0"/>
  </r>
  <r>
    <d v="2018-04-21T00:00:00"/>
    <n v="362797"/>
    <s v="CUBIERTA MANDO FRONTAL NARA"/>
    <x v="9"/>
    <x v="12"/>
    <n v="10"/>
    <x v="0"/>
    <d v="1899-12-30T14:36:00"/>
    <d v="1899-12-30T15:31:00"/>
    <n v="55"/>
    <x v="3"/>
    <x v="0"/>
    <x v="0"/>
  </r>
  <r>
    <d v="2018-07-26T00:00:00"/>
    <n v="347977"/>
    <s v="CONJ. DE INTERRUPTOR Y MANIJA"/>
    <x v="3"/>
    <x v="8"/>
    <n v="86"/>
    <x v="0"/>
    <d v="1899-12-30T14:23:00"/>
    <d v="1899-12-30T16:53:00"/>
    <n v="150"/>
    <x v="2"/>
    <x v="7"/>
    <x v="0"/>
  </r>
  <r>
    <d v="2018-03-04T00:00:00"/>
    <n v="347589"/>
    <s v="CUBIERTA DERECHA DE CARTER"/>
    <x v="4"/>
    <x v="3"/>
    <n v="32"/>
    <x v="0"/>
    <d v="1899-12-30T15:34:00"/>
    <d v="1899-12-30T16:33:00"/>
    <n v="59"/>
    <x v="9"/>
    <x v="4"/>
    <x v="0"/>
  </r>
  <r>
    <d v="2018-07-25T00:00:00"/>
    <n v="348880"/>
    <s v="CUBIERTA MEDIA/ROJO/."/>
    <x v="9"/>
    <x v="14"/>
    <n v="73"/>
    <x v="0"/>
    <d v="1899-12-30T09:05:00"/>
    <d v="1899-12-30T09:40:00"/>
    <n v="35"/>
    <x v="3"/>
    <x v="7"/>
    <x v="0"/>
  </r>
  <r>
    <d v="2018-12-14T00:00:00"/>
    <n v="347686"/>
    <s v="PANTALLA PARTICULAS FILTRO AC"/>
    <x v="0"/>
    <x v="9"/>
    <n v="63"/>
    <x v="1"/>
    <d v="1899-12-30T09:30:00"/>
    <d v="1899-12-30T11:00:00"/>
    <n v="90"/>
    <x v="11"/>
    <x v="9"/>
    <x v="0"/>
  </r>
  <r>
    <d v="2019-01-02T00:00:00"/>
    <n v="353542"/>
    <s v="SEGURO DE PIN DE PISTON"/>
    <x v="0"/>
    <x v="10"/>
    <n v="27"/>
    <x v="0"/>
    <d v="1899-12-30T15:05:00"/>
    <d v="1899-12-30T16:03:00"/>
    <n v="58"/>
    <x v="9"/>
    <x v="2"/>
    <x v="1"/>
  </r>
  <r>
    <d v="2018-02-23T00:00:00"/>
    <n v="347661"/>
    <s v="GUIA DE CADENA DE ARRANQUE"/>
    <x v="6"/>
    <x v="9"/>
    <n v="44"/>
    <x v="0"/>
    <d v="1899-12-30T13:42:00"/>
    <d v="1899-12-30T14:10:00"/>
    <n v="28"/>
    <x v="5"/>
    <x v="6"/>
    <x v="0"/>
  </r>
  <r>
    <d v="2018-02-11T00:00:00"/>
    <n v="348355"/>
    <s v="PARRILLA"/>
    <x v="5"/>
    <x v="2"/>
    <n v="56"/>
    <x v="0"/>
    <d v="1899-12-30T16:16:00"/>
    <d v="1899-12-30T17:54:00"/>
    <n v="98"/>
    <x v="3"/>
    <x v="6"/>
    <x v="0"/>
  </r>
  <r>
    <d v="2018-09-14T00:00:00"/>
    <n v="362799"/>
    <s v="CUBIERTA IZQUIERDA NARANJA"/>
    <x v="2"/>
    <x v="15"/>
    <n v="23"/>
    <x v="0"/>
    <d v="1899-12-30T12:27:00"/>
    <d v="1899-12-30T13:12:00"/>
    <n v="45"/>
    <x v="3"/>
    <x v="10"/>
    <x v="0"/>
  </r>
  <r>
    <d v="2018-12-29T00:00:00"/>
    <n v="366813"/>
    <s v="FOCO FARO"/>
    <x v="3"/>
    <x v="9"/>
    <n v="33"/>
    <x v="1"/>
    <d v="1899-12-30T12:22:00"/>
    <d v="1899-12-30T14:01:00"/>
    <n v="99"/>
    <x v="0"/>
    <x v="9"/>
    <x v="0"/>
  </r>
  <r>
    <d v="2018-04-24T00:00:00"/>
    <n v="347835"/>
    <s v="TUBO DE ESCAPE/SILENCIADOR"/>
    <x v="4"/>
    <x v="2"/>
    <n v="23"/>
    <x v="0"/>
    <d v="1899-12-30T17:48:00"/>
    <d v="1899-12-30T18:37:00"/>
    <n v="49"/>
    <x v="5"/>
    <x v="0"/>
    <x v="0"/>
  </r>
  <r>
    <d v="2019-03-11T00:00:00"/>
    <n v="348562"/>
    <s v="EJE PRIMARIO DE TRANSMISION (1"/>
    <x v="5"/>
    <x v="1"/>
    <n v="54"/>
    <x v="0"/>
    <d v="1899-12-30T17:37:00"/>
    <d v="1899-12-30T19:49:00"/>
    <n v="132"/>
    <x v="9"/>
    <x v="4"/>
    <x v="1"/>
  </r>
  <r>
    <d v="2018-05-22T00:00:00"/>
    <n v="348633"/>
    <s v="EMPAQUETADURA CABEZA CILINDRO"/>
    <x v="6"/>
    <x v="6"/>
    <n v="54"/>
    <x v="0"/>
    <d v="1899-12-30T09:40:00"/>
    <d v="1899-12-30T10:27:00"/>
    <n v="47"/>
    <x v="9"/>
    <x v="5"/>
    <x v="0"/>
  </r>
  <r>
    <d v="2018-06-07T00:00:00"/>
    <n v="348177"/>
    <s v="AMORTIGUADOR DELANTERO IZQUIER"/>
    <x v="0"/>
    <x v="1"/>
    <n v="96"/>
    <x v="1"/>
    <d v="1899-12-30T12:21:00"/>
    <d v="1899-12-30T14:19:00"/>
    <n v="118"/>
    <x v="12"/>
    <x v="1"/>
    <x v="0"/>
  </r>
  <r>
    <d v="2019-02-28T00:00:00"/>
    <n v="348899"/>
    <s v="CUBIERTA IZQ AMARILLO"/>
    <x v="5"/>
    <x v="11"/>
    <n v="15"/>
    <x v="0"/>
    <d v="1899-12-30T16:48:00"/>
    <d v="1899-12-30T17:49:00"/>
    <n v="61"/>
    <x v="3"/>
    <x v="6"/>
    <x v="1"/>
  </r>
  <r>
    <d v="2018-10-23T00:00:00"/>
    <n v="348436"/>
    <s v="PLACA CONECTORA DE CUB TRASERA"/>
    <x v="3"/>
    <x v="1"/>
    <n v="57"/>
    <x v="0"/>
    <d v="1899-12-30T12:20:00"/>
    <d v="1899-12-30T14:26:00"/>
    <n v="126"/>
    <x v="3"/>
    <x v="3"/>
    <x v="0"/>
  </r>
  <r>
    <d v="2018-10-15T00:00:00"/>
    <n v="348620"/>
    <s v="ABRAZADERA MANGUERA DE RESPIRA"/>
    <x v="5"/>
    <x v="4"/>
    <n v="69"/>
    <x v="0"/>
    <d v="1899-12-30T14:09:00"/>
    <d v="1899-12-30T14:26:00"/>
    <n v="17"/>
    <x v="5"/>
    <x v="3"/>
    <x v="0"/>
  </r>
  <r>
    <d v="2018-02-26T00:00:00"/>
    <n v="348553"/>
    <s v="RETEN DE ACEITE 19.8*30*5"/>
    <x v="4"/>
    <x v="9"/>
    <n v="12"/>
    <x v="0"/>
    <d v="1899-12-30T13:12:00"/>
    <d v="1899-12-30T13:42:00"/>
    <n v="30"/>
    <x v="5"/>
    <x v="6"/>
    <x v="0"/>
  </r>
  <r>
    <d v="2019-03-15T00:00:00"/>
    <n v="348388"/>
    <s v="TAPABARRO TRASERO"/>
    <x v="5"/>
    <x v="7"/>
    <n v="17"/>
    <x v="0"/>
    <d v="1899-12-30T16:21:00"/>
    <d v="1899-12-30T18:13:00"/>
    <n v="112"/>
    <x v="3"/>
    <x v="4"/>
    <x v="1"/>
  </r>
  <r>
    <d v="2019-04-18T00:00:00"/>
    <n v="348077"/>
    <s v="CAMARA DE AIRE RUEDA TRA R17"/>
    <x v="3"/>
    <x v="0"/>
    <n v="46"/>
    <x v="0"/>
    <d v="1899-12-30T15:20:00"/>
    <d v="1899-12-30T17:20:00"/>
    <n v="120"/>
    <x v="6"/>
    <x v="0"/>
    <x v="1"/>
  </r>
  <r>
    <d v="2018-06-12T00:00:00"/>
    <n v="347665"/>
    <s v="BRAZO TENSOR DE CADENA"/>
    <x v="9"/>
    <x v="1"/>
    <n v="49"/>
    <x v="1"/>
    <d v="1899-12-30T15:18:00"/>
    <d v="1899-12-30T17:47:00"/>
    <n v="149"/>
    <x v="9"/>
    <x v="1"/>
    <x v="0"/>
  </r>
  <r>
    <d v="2018-06-02T00:00:00"/>
    <n v="348433"/>
    <s v="CUBIERTA DE NUMERO DE SERIE"/>
    <x v="9"/>
    <x v="2"/>
    <n v="67"/>
    <x v="1"/>
    <d v="1899-12-30T16:23:00"/>
    <d v="1899-12-30T18:41:00"/>
    <n v="138"/>
    <x v="3"/>
    <x v="1"/>
    <x v="0"/>
  </r>
  <r>
    <d v="2018-11-10T00:00:00"/>
    <n v="348162"/>
    <s v="CHASIS"/>
    <x v="6"/>
    <x v="3"/>
    <n v="79"/>
    <x v="0"/>
    <d v="1899-12-30T09:07:00"/>
    <d v="1899-12-30T09:28:00"/>
    <n v="21"/>
    <x v="5"/>
    <x v="8"/>
    <x v="0"/>
  </r>
  <r>
    <d v="2018-04-13T00:00:00"/>
    <n v="362797"/>
    <s v="CUBIERTA MANDO FRONTAL NARA"/>
    <x v="6"/>
    <x v="4"/>
    <n v="26"/>
    <x v="0"/>
    <d v="1899-12-30T11:13:00"/>
    <d v="1899-12-30T11:58:00"/>
    <n v="45"/>
    <x v="3"/>
    <x v="0"/>
    <x v="0"/>
  </r>
  <r>
    <d v="2018-12-03T00:00:00"/>
    <n v="348234"/>
    <s v="AJUSTADOR DE CADENA DERECHO"/>
    <x v="1"/>
    <x v="5"/>
    <n v="93"/>
    <x v="0"/>
    <d v="1899-12-30T15:24:00"/>
    <d v="1899-12-30T15:46:00"/>
    <n v="22"/>
    <x v="7"/>
    <x v="9"/>
    <x v="0"/>
  </r>
  <r>
    <d v="2019-03-30T00:00:00"/>
    <n v="347676"/>
    <s v="SEGURO DE VALVULA"/>
    <x v="9"/>
    <x v="6"/>
    <n v="32"/>
    <x v="0"/>
    <d v="1899-12-30T17:38:00"/>
    <d v="1899-12-30T18:51:00"/>
    <n v="73"/>
    <x v="9"/>
    <x v="4"/>
    <x v="1"/>
  </r>
  <r>
    <d v="2018-11-29T00:00:00"/>
    <n v="347836"/>
    <s v="CONJUNTO DE TUBO DE ESCAPE"/>
    <x v="4"/>
    <x v="7"/>
    <n v="52"/>
    <x v="1"/>
    <d v="1899-12-30T13:41:00"/>
    <d v="1899-12-30T15:33:00"/>
    <n v="112"/>
    <x v="4"/>
    <x v="8"/>
    <x v="0"/>
  </r>
  <r>
    <d v="2018-07-01T00:00:00"/>
    <n v="347974"/>
    <s v="PALANCA IZQUIERDA DE FRENO"/>
    <x v="0"/>
    <x v="8"/>
    <n v="41"/>
    <x v="0"/>
    <d v="1899-12-30T11:36:00"/>
    <d v="1899-12-30T12:19:00"/>
    <n v="43"/>
    <x v="2"/>
    <x v="7"/>
    <x v="0"/>
  </r>
  <r>
    <d v="2019-05-20T00:00:00"/>
    <n v="368038"/>
    <s v="UNIDAD CDI"/>
    <x v="3"/>
    <x v="8"/>
    <n v="94"/>
    <x v="0"/>
    <d v="1899-12-30T17:08:00"/>
    <d v="1899-12-30T18:05:00"/>
    <n v="57"/>
    <x v="1"/>
    <x v="5"/>
    <x v="1"/>
  </r>
  <r>
    <d v="2018-09-07T00:00:00"/>
    <n v="353562"/>
    <s v="SENSOR DE COMBUSTIBLE"/>
    <x v="2"/>
    <x v="1"/>
    <n v="77"/>
    <x v="1"/>
    <d v="1899-12-30T08:46:00"/>
    <d v="1899-12-30T10:53:00"/>
    <n v="127"/>
    <x v="11"/>
    <x v="10"/>
    <x v="0"/>
  </r>
  <r>
    <d v="2018-06-16T00:00:00"/>
    <n v="348451"/>
    <s v="EJE DEL PARADOR CENTRAL"/>
    <x v="9"/>
    <x v="8"/>
    <n v="87"/>
    <x v="1"/>
    <d v="1899-12-30T10:08:00"/>
    <d v="1899-12-30T11:44:00"/>
    <n v="96"/>
    <x v="5"/>
    <x v="1"/>
    <x v="0"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68">
  <r>
    <x v="0"/>
    <x v="0"/>
    <n v="2.65"/>
    <n v="1.9291999999999998"/>
    <n v="0.72799999999999998"/>
  </r>
  <r>
    <x v="1"/>
    <x v="1"/>
    <n v="1.33"/>
    <n v="0.88444999999999996"/>
    <n v="0.66499999999999992"/>
  </r>
  <r>
    <x v="2"/>
    <x v="2"/>
    <n v="2.4900000000000002"/>
    <n v="1.58613"/>
    <n v="0.63700000000000001"/>
  </r>
  <r>
    <x v="3"/>
    <x v="3"/>
    <n v="2.3199999999999998"/>
    <n v="1.5915199999999996"/>
    <n v="0.68599999999999983"/>
  </r>
  <r>
    <x v="4"/>
    <x v="3"/>
    <n v="2.0299999999999998"/>
    <n v="1.4209999999999998"/>
    <n v="0.7"/>
  </r>
  <r>
    <x v="5"/>
    <x v="1"/>
    <n v="1.04"/>
    <n v="0.72799999999999998"/>
    <n v="0.7"/>
  </r>
  <r>
    <x v="6"/>
    <x v="2"/>
    <n v="2.0499999999999998"/>
    <n v="1.2914999999999999"/>
    <n v="0.63"/>
  </r>
  <r>
    <x v="7"/>
    <x v="4"/>
    <n v="1.1599999999999999"/>
    <n v="0.97439999999999982"/>
    <n v="0.83999999999999986"/>
  </r>
  <r>
    <x v="8"/>
    <x v="2"/>
    <n v="1.1100000000000001"/>
    <n v="0.87800999999999996"/>
    <n v="0.79099999999999993"/>
  </r>
  <r>
    <x v="9"/>
    <x v="2"/>
    <n v="2.57"/>
    <n v="2.0688499999999999"/>
    <n v="0.80500000000000005"/>
  </r>
  <r>
    <x v="10"/>
    <x v="5"/>
    <n v="1.3"/>
    <n v="0.89179999999999993"/>
    <n v="0.68599999999999994"/>
  </r>
  <r>
    <x v="11"/>
    <x v="0"/>
    <n v="1.63"/>
    <n v="1.0839499999999997"/>
    <n v="0.66499999999999992"/>
  </r>
  <r>
    <x v="12"/>
    <x v="1"/>
    <n v="1.58"/>
    <n v="1.0175200000000002"/>
    <n v="0.64400000000000013"/>
  </r>
  <r>
    <x v="13"/>
    <x v="3"/>
    <n v="1.92"/>
    <n v="1.3036799999999997"/>
    <n v="0.67899999999999994"/>
  </r>
  <r>
    <x v="14"/>
    <x v="6"/>
    <n v="2.99"/>
    <n v="2.1348600000000002"/>
    <n v="0.71399999999999997"/>
  </r>
  <r>
    <x v="15"/>
    <x v="2"/>
    <n v="2.2599999999999998"/>
    <n v="1.5819999999999999"/>
    <n v="0.7"/>
  </r>
  <r>
    <x v="16"/>
    <x v="7"/>
    <n v="1.36"/>
    <n v="0.9329599999999999"/>
    <n v="0.68599999999999983"/>
  </r>
  <r>
    <x v="17"/>
    <x v="4"/>
    <n v="1.63"/>
    <n v="1.04972"/>
    <n v="0.64400000000000002"/>
  </r>
  <r>
    <x v="18"/>
    <x v="8"/>
    <n v="1.51"/>
    <n v="1.0569999999999999"/>
    <n v="0.7"/>
  </r>
  <r>
    <x v="19"/>
    <x v="1"/>
    <n v="1.34"/>
    <n v="0.96614"/>
    <n v="0.72099999999999997"/>
  </r>
  <r>
    <x v="20"/>
    <x v="7"/>
    <n v="2.57"/>
    <n v="1.6370899999999997"/>
    <n v="0.6369999999999999"/>
  </r>
  <r>
    <x v="21"/>
    <x v="4"/>
    <n v="1.53"/>
    <n v="1.1781000000000001"/>
    <n v="0.77000000000000013"/>
  </r>
  <r>
    <x v="22"/>
    <x v="1"/>
    <n v="2.38"/>
    <n v="1.6659999999999999"/>
    <n v="0.7"/>
  </r>
  <r>
    <x v="23"/>
    <x v="0"/>
    <n v="1.59"/>
    <n v="1.07961"/>
    <n v="0.67899999999999994"/>
  </r>
  <r>
    <x v="24"/>
    <x v="3"/>
    <n v="2.0699999999999998"/>
    <n v="1.4924699999999997"/>
    <n v="0.72099999999999997"/>
  </r>
  <r>
    <x v="25"/>
    <x v="4"/>
    <n v="2.0299999999999998"/>
    <n v="1.29311"/>
    <n v="0.63700000000000001"/>
  </r>
  <r>
    <x v="26"/>
    <x v="8"/>
    <n v="2.86"/>
    <n v="2.0019999999999998"/>
    <n v="0.7"/>
  </r>
  <r>
    <x v="27"/>
    <x v="9"/>
    <n v="2.65"/>
    <n v="1.8549999999999998"/>
    <n v="0.7"/>
  </r>
  <r>
    <x v="28"/>
    <x v="0"/>
    <n v="2.68"/>
    <n v="1.8009599999999999"/>
    <n v="0.67199999999999993"/>
  </r>
  <r>
    <x v="29"/>
    <x v="0"/>
    <n v="1.28"/>
    <n v="0.89599999999999991"/>
    <n v="0.7"/>
  </r>
  <r>
    <x v="30"/>
    <x v="7"/>
    <n v="2.38"/>
    <n v="1.7492999999999999"/>
    <n v="0.73499999999999999"/>
  </r>
  <r>
    <x v="31"/>
    <x v="0"/>
    <n v="2.25"/>
    <n v="1.575"/>
    <n v="0.7"/>
  </r>
  <r>
    <x v="32"/>
    <x v="3"/>
    <n v="2.35"/>
    <n v="1.7108000000000001"/>
    <n v="0.72799999999999998"/>
  </r>
  <r>
    <x v="33"/>
    <x v="7"/>
    <n v="1.1299999999999999"/>
    <n v="0.81472999999999995"/>
    <n v="0.72099999999999997"/>
  </r>
  <r>
    <x v="34"/>
    <x v="8"/>
    <n v="2.0699999999999998"/>
    <n v="1.4489999999999998"/>
    <n v="0.7"/>
  </r>
  <r>
    <x v="35"/>
    <x v="9"/>
    <n v="1.31"/>
    <n v="0.95367999999999997"/>
    <n v="0.72799999999999998"/>
  </r>
  <r>
    <x v="36"/>
    <x v="0"/>
    <n v="2.5499999999999998"/>
    <n v="1.7849999999999997"/>
    <n v="0.7"/>
  </r>
  <r>
    <x v="37"/>
    <x v="7"/>
    <n v="2.97"/>
    <n v="2.3492699999999997"/>
    <n v="0.79099999999999981"/>
  </r>
  <r>
    <x v="38"/>
    <x v="2"/>
    <n v="2.87"/>
    <n v="2.2902599999999995"/>
    <n v="0.79799999999999982"/>
  </r>
  <r>
    <x v="39"/>
    <x v="5"/>
    <n v="2.89"/>
    <n v="2.0230000000000001"/>
    <n v="0.70000000000000007"/>
  </r>
  <r>
    <x v="40"/>
    <x v="9"/>
    <n v="2.4900000000000002"/>
    <n v="2.0044499999999998"/>
    <n v="0.80499999999999983"/>
  </r>
  <r>
    <x v="41"/>
    <x v="8"/>
    <n v="1.63"/>
    <n v="1.1980499999999998"/>
    <n v="0.73499999999999999"/>
  </r>
  <r>
    <x v="42"/>
    <x v="8"/>
    <n v="2.06"/>
    <n v="1.4419999999999999"/>
    <n v="0.7"/>
  </r>
  <r>
    <x v="43"/>
    <x v="2"/>
    <n v="2.1800000000000002"/>
    <n v="1.6328200000000002"/>
    <n v="0.749"/>
  </r>
  <r>
    <x v="44"/>
    <x v="1"/>
    <n v="1.67"/>
    <n v="1.1339299999999999"/>
    <n v="0.67899999999999994"/>
  </r>
  <r>
    <x v="45"/>
    <x v="2"/>
    <n v="1.61"/>
    <n v="1.127"/>
    <n v="0.7"/>
  </r>
  <r>
    <x v="46"/>
    <x v="0"/>
    <n v="2.83"/>
    <n v="1.9809999999999999"/>
    <n v="0.7"/>
  </r>
  <r>
    <x v="47"/>
    <x v="1"/>
    <n v="1.78"/>
    <n v="1.246"/>
    <n v="0.7"/>
  </r>
  <r>
    <x v="48"/>
    <x v="3"/>
    <n v="1.52"/>
    <n v="1.1597599999999999"/>
    <n v="0.7629999999999999"/>
  </r>
  <r>
    <x v="49"/>
    <x v="6"/>
    <n v="1.82"/>
    <n v="1.274"/>
    <n v="0.7"/>
  </r>
  <r>
    <x v="50"/>
    <x v="0"/>
    <n v="2.3199999999999998"/>
    <n v="1.6239999999999999"/>
    <n v="0.7"/>
  </r>
  <r>
    <x v="51"/>
    <x v="0"/>
    <n v="1.1299999999999999"/>
    <n v="0.91755999999999971"/>
    <n v="0.81199999999999983"/>
  </r>
  <r>
    <x v="52"/>
    <x v="8"/>
    <n v="1.53"/>
    <n v="1.071"/>
    <n v="0.7"/>
  </r>
  <r>
    <x v="53"/>
    <x v="9"/>
    <n v="2.39"/>
    <n v="1.673"/>
    <n v="0.7"/>
  </r>
  <r>
    <x v="54"/>
    <x v="1"/>
    <n v="2.62"/>
    <n v="1.8339999999999999"/>
    <n v="0.7"/>
  </r>
  <r>
    <x v="55"/>
    <x v="1"/>
    <n v="1.7"/>
    <n v="1.19"/>
    <n v="0.7"/>
  </r>
  <r>
    <x v="56"/>
    <x v="6"/>
    <n v="1.95"/>
    <n v="1.40595"/>
    <n v="0.72100000000000009"/>
  </r>
  <r>
    <x v="57"/>
    <x v="6"/>
    <n v="2.82"/>
    <n v="1.8555599999999997"/>
    <n v="0.65799999999999992"/>
  </r>
  <r>
    <x v="58"/>
    <x v="5"/>
    <n v="2.5299999999999998"/>
    <n v="1.8064199999999999"/>
    <n v="0.71399999999999997"/>
  </r>
  <r>
    <x v="59"/>
    <x v="3"/>
    <n v="2.09"/>
    <n v="1.52152"/>
    <n v="0.72800000000000009"/>
  </r>
  <r>
    <x v="60"/>
    <x v="2"/>
    <n v="1.39"/>
    <n v="0.97299999999999986"/>
    <n v="0.7"/>
  </r>
  <r>
    <x v="61"/>
    <x v="2"/>
    <n v="1.75"/>
    <n v="1.2862500000000001"/>
    <n v="0.7350000000000001"/>
  </r>
  <r>
    <x v="62"/>
    <x v="3"/>
    <n v="2.42"/>
    <n v="1.5584799999999999"/>
    <n v="0.64400000000000002"/>
  </r>
  <r>
    <x v="63"/>
    <x v="0"/>
    <n v="1.71"/>
    <n v="1.1969999999999998"/>
    <n v="0.7"/>
  </r>
  <r>
    <x v="64"/>
    <x v="9"/>
    <n v="1.08"/>
    <n v="0.80135999999999996"/>
    <n v="0.74199999999999988"/>
  </r>
  <r>
    <x v="65"/>
    <x v="2"/>
    <n v="1.87"/>
    <n v="1.4791699999999997"/>
    <n v="0.79099999999999981"/>
  </r>
  <r>
    <x v="66"/>
    <x v="3"/>
    <n v="1.57"/>
    <n v="1.1649400000000001"/>
    <n v="0.74199999999999999"/>
  </r>
  <r>
    <x v="67"/>
    <x v="6"/>
    <n v="2.4300000000000002"/>
    <n v="1.7010000000000001"/>
    <n v="0.7"/>
  </r>
  <r>
    <x v="68"/>
    <x v="9"/>
    <n v="2.54"/>
    <n v="1.7779999999999998"/>
    <n v="0.7"/>
  </r>
  <r>
    <x v="69"/>
    <x v="4"/>
    <n v="2.5"/>
    <n v="1.7324999999999999"/>
    <n v="0.69299999999999995"/>
  </r>
  <r>
    <x v="70"/>
    <x v="1"/>
    <n v="2.1"/>
    <n v="1.47"/>
    <n v="0.7"/>
  </r>
  <r>
    <x v="71"/>
    <x v="5"/>
    <n v="2.63"/>
    <n v="2.0619200000000002"/>
    <n v="0.78400000000000014"/>
  </r>
  <r>
    <x v="72"/>
    <x v="5"/>
    <n v="2.38"/>
    <n v="1.5660399999999997"/>
    <n v="0.65799999999999992"/>
  </r>
  <r>
    <x v="73"/>
    <x v="4"/>
    <n v="2.97"/>
    <n v="2.1205799999999999"/>
    <n v="0.71399999999999997"/>
  </r>
  <r>
    <x v="74"/>
    <x v="2"/>
    <n v="1.34"/>
    <n v="1.0505599999999999"/>
    <n v="0.78399999999999992"/>
  </r>
  <r>
    <x v="75"/>
    <x v="6"/>
    <n v="1.49"/>
    <n v="1.0429999999999999"/>
    <n v="0.7"/>
  </r>
  <r>
    <x v="76"/>
    <x v="8"/>
    <n v="1.35"/>
    <n v="0.86940000000000006"/>
    <n v="0.64400000000000002"/>
  </r>
  <r>
    <x v="77"/>
    <x v="1"/>
    <n v="2.2999999999999998"/>
    <n v="1.4972999999999999"/>
    <n v="0.65100000000000002"/>
  </r>
  <r>
    <x v="78"/>
    <x v="6"/>
    <n v="1.4"/>
    <n v="0.89179999999999993"/>
    <n v="0.63700000000000001"/>
  </r>
  <r>
    <x v="79"/>
    <x v="5"/>
    <n v="2.57"/>
    <n v="1.7090499999999995"/>
    <n v="0.66499999999999981"/>
  </r>
  <r>
    <x v="80"/>
    <x v="5"/>
    <n v="2.94"/>
    <n v="2.4284399999999997"/>
    <n v="0.82599999999999996"/>
  </r>
  <r>
    <x v="81"/>
    <x v="7"/>
    <n v="1.58"/>
    <n v="1.1059999999999999"/>
    <n v="0.69999999999999984"/>
  </r>
  <r>
    <x v="82"/>
    <x v="8"/>
    <n v="2.63"/>
    <n v="1.8409999999999997"/>
    <n v="0.7"/>
  </r>
  <r>
    <x v="83"/>
    <x v="3"/>
    <n v="2.29"/>
    <n v="1.603"/>
    <n v="0.7"/>
  </r>
  <r>
    <x v="84"/>
    <x v="7"/>
    <n v="2.17"/>
    <n v="1.5341899999999999"/>
    <n v="0.70699999999999996"/>
  </r>
  <r>
    <x v="85"/>
    <x v="9"/>
    <n v="1.5"/>
    <n v="0.98699999999999988"/>
    <n v="0.65799999999999992"/>
  </r>
  <r>
    <x v="86"/>
    <x v="6"/>
    <n v="2.81"/>
    <n v="1.9276599999999999"/>
    <n v="0.68599999999999994"/>
  </r>
  <r>
    <x v="87"/>
    <x v="2"/>
    <n v="2.4300000000000002"/>
    <n v="1.6499699999999999"/>
    <n v="0.67899999999999994"/>
  </r>
  <r>
    <x v="88"/>
    <x v="4"/>
    <n v="2.12"/>
    <n v="1.484"/>
    <n v="0.7"/>
  </r>
  <r>
    <x v="89"/>
    <x v="4"/>
    <n v="1.31"/>
    <n v="0.95367999999999997"/>
    <n v="0.72799999999999998"/>
  </r>
  <r>
    <x v="90"/>
    <x v="3"/>
    <n v="2.69"/>
    <n v="1.9394899999999999"/>
    <n v="0.72099999999999997"/>
  </r>
  <r>
    <x v="91"/>
    <x v="4"/>
    <n v="2.62"/>
    <n v="1.8339999999999999"/>
    <n v="0.7"/>
  </r>
  <r>
    <x v="92"/>
    <x v="9"/>
    <n v="1.26"/>
    <n v="1.0584"/>
    <n v="0.84"/>
  </r>
  <r>
    <x v="93"/>
    <x v="5"/>
    <n v="2.2999999999999998"/>
    <n v="1.7870999999999999"/>
    <n v="0.77700000000000002"/>
  </r>
  <r>
    <x v="94"/>
    <x v="8"/>
    <n v="1.47"/>
    <n v="1.0289999999999999"/>
    <n v="0.7"/>
  </r>
  <r>
    <x v="95"/>
    <x v="8"/>
    <n v="1.92"/>
    <n v="1.3439999999999999"/>
    <n v="0.7"/>
  </r>
  <r>
    <x v="96"/>
    <x v="3"/>
    <n v="1.74"/>
    <n v="1.2423599999999999"/>
    <n v="0.71399999999999997"/>
  </r>
  <r>
    <x v="97"/>
    <x v="0"/>
    <n v="2.82"/>
    <n v="1.9739999999999998"/>
    <n v="0.7"/>
  </r>
  <r>
    <x v="98"/>
    <x v="1"/>
    <n v="2.5499999999999998"/>
    <n v="1.9635"/>
    <n v="0.77"/>
  </r>
  <r>
    <x v="99"/>
    <x v="8"/>
    <n v="2.95"/>
    <n v="2.0649999999999999"/>
    <n v="0.7"/>
  </r>
  <r>
    <x v="100"/>
    <x v="5"/>
    <n v="2.2200000000000002"/>
    <n v="1.58508"/>
    <n v="0.71399999999999997"/>
  </r>
  <r>
    <x v="101"/>
    <x v="7"/>
    <n v="2.42"/>
    <n v="1.5415399999999999"/>
    <n v="0.63700000000000001"/>
  </r>
  <r>
    <x v="102"/>
    <x v="4"/>
    <n v="2.96"/>
    <n v="2.0098400000000001"/>
    <n v="0.67900000000000005"/>
  </r>
  <r>
    <x v="103"/>
    <x v="8"/>
    <n v="2.31"/>
    <n v="1.79487"/>
    <n v="0.77699999999999991"/>
  </r>
  <r>
    <x v="104"/>
    <x v="8"/>
    <n v="2.95"/>
    <n v="2.0443500000000001"/>
    <n v="0.69299999999999995"/>
  </r>
  <r>
    <x v="105"/>
    <x v="6"/>
    <n v="2.29"/>
    <n v="1.9235999999999998"/>
    <n v="0.83999999999999986"/>
  </r>
  <r>
    <x v="106"/>
    <x v="7"/>
    <n v="2.84"/>
    <n v="1.9879999999999998"/>
    <n v="0.7"/>
  </r>
  <r>
    <x v="107"/>
    <x v="5"/>
    <n v="1.89"/>
    <n v="1.2965399999999998"/>
    <n v="0.68599999999999994"/>
  </r>
  <r>
    <x v="108"/>
    <x v="0"/>
    <n v="2.86"/>
    <n v="2.0620599999999998"/>
    <n v="0.72099999999999997"/>
  </r>
  <r>
    <x v="109"/>
    <x v="0"/>
    <n v="2.04"/>
    <n v="1.4279999999999999"/>
    <n v="0.7"/>
  </r>
  <r>
    <x v="110"/>
    <x v="3"/>
    <n v="2.75"/>
    <n v="1.9442499999999998"/>
    <n v="0.70699999999999996"/>
  </r>
  <r>
    <x v="111"/>
    <x v="0"/>
    <n v="2.93"/>
    <n v="2.1740599999999999"/>
    <n v="0.74199999999999988"/>
  </r>
  <r>
    <x v="112"/>
    <x v="1"/>
    <n v="2.17"/>
    <n v="1.7772299999999999"/>
    <n v="0.81899999999999995"/>
  </r>
  <r>
    <x v="113"/>
    <x v="1"/>
    <n v="1.82"/>
    <n v="1.3249599999999999"/>
    <n v="0.72799999999999998"/>
  </r>
  <r>
    <x v="114"/>
    <x v="6"/>
    <n v="1.67"/>
    <n v="1.3794199999999999"/>
    <n v="0.82599999999999996"/>
  </r>
  <r>
    <x v="115"/>
    <x v="7"/>
    <n v="1.07"/>
    <n v="0.72653000000000001"/>
    <n v="0.67899999999999994"/>
  </r>
  <r>
    <x v="116"/>
    <x v="6"/>
    <n v="1.83"/>
    <n v="1.22976"/>
    <n v="0.67199999999999993"/>
  </r>
  <r>
    <x v="117"/>
    <x v="4"/>
    <n v="2.11"/>
    <n v="1.7723999999999995"/>
    <n v="0.83999999999999986"/>
  </r>
  <r>
    <x v="118"/>
    <x v="2"/>
    <n v="1.26"/>
    <n v="1.0407599999999999"/>
    <n v="0.82599999999999996"/>
  </r>
  <r>
    <x v="119"/>
    <x v="5"/>
    <n v="1.7"/>
    <n v="1.2494999999999998"/>
    <n v="0.73499999999999988"/>
  </r>
  <r>
    <x v="120"/>
    <x v="1"/>
    <n v="2.84"/>
    <n v="1.8885999999999998"/>
    <n v="0.66499999999999992"/>
  </r>
  <r>
    <x v="121"/>
    <x v="6"/>
    <n v="1.41"/>
    <n v="1.10544"/>
    <n v="0.78400000000000003"/>
  </r>
  <r>
    <x v="122"/>
    <x v="1"/>
    <n v="1.74"/>
    <n v="1.0962000000000001"/>
    <n v="0.63"/>
  </r>
  <r>
    <x v="123"/>
    <x v="5"/>
    <n v="1.82"/>
    <n v="1.15934"/>
    <n v="0.63700000000000001"/>
  </r>
  <r>
    <x v="124"/>
    <x v="7"/>
    <n v="2.95"/>
    <n v="2.3954"/>
    <n v="0.81199999999999994"/>
  </r>
  <r>
    <x v="125"/>
    <x v="5"/>
    <n v="2.5299999999999998"/>
    <n v="1.6116099999999998"/>
    <n v="0.63700000000000001"/>
  </r>
  <r>
    <x v="126"/>
    <x v="6"/>
    <n v="2.66"/>
    <n v="1.9737200000000001"/>
    <n v="0.74199999999999999"/>
  </r>
  <r>
    <x v="127"/>
    <x v="0"/>
    <n v="2.61"/>
    <n v="1.8269999999999997"/>
    <n v="0.7"/>
  </r>
  <r>
    <x v="128"/>
    <x v="7"/>
    <n v="1.26"/>
    <n v="0.8819999999999999"/>
    <n v="0.7"/>
  </r>
  <r>
    <x v="129"/>
    <x v="1"/>
    <n v="1"/>
    <n v="0.63700000000000001"/>
    <n v="0.63700000000000001"/>
  </r>
  <r>
    <x v="130"/>
    <x v="8"/>
    <n v="1.31"/>
    <n v="1.1004"/>
    <n v="0.84"/>
  </r>
  <r>
    <x v="131"/>
    <x v="7"/>
    <n v="1.6"/>
    <n v="1.2655999999999998"/>
    <n v="0.79099999999999981"/>
  </r>
  <r>
    <x v="132"/>
    <x v="2"/>
    <n v="2.72"/>
    <n v="1.9039999999999999"/>
    <n v="0.7"/>
  </r>
  <r>
    <x v="133"/>
    <x v="4"/>
    <n v="2.15"/>
    <n v="1.5049999999999999"/>
    <n v="0.7"/>
  </r>
  <r>
    <x v="134"/>
    <x v="3"/>
    <n v="2.13"/>
    <n v="1.4909999999999999"/>
    <n v="0.7"/>
  </r>
  <r>
    <x v="135"/>
    <x v="1"/>
    <n v="2.2599999999999998"/>
    <n v="1.5819999999999999"/>
    <n v="0.7"/>
  </r>
  <r>
    <x v="136"/>
    <x v="3"/>
    <n v="2.65"/>
    <n v="1.8549999999999998"/>
    <n v="0.7"/>
  </r>
  <r>
    <x v="137"/>
    <x v="8"/>
    <n v="2.4500000000000002"/>
    <n v="1.7150000000000001"/>
    <n v="0.7"/>
  </r>
  <r>
    <x v="138"/>
    <x v="1"/>
    <n v="2.37"/>
    <n v="1.57605"/>
    <n v="0.66499999999999992"/>
  </r>
  <r>
    <x v="139"/>
    <x v="1"/>
    <n v="2.38"/>
    <n v="1.6659999999999999"/>
    <n v="0.7"/>
  </r>
  <r>
    <x v="140"/>
    <x v="4"/>
    <n v="1.44"/>
    <n v="1.008"/>
    <n v="0.70000000000000007"/>
  </r>
  <r>
    <x v="141"/>
    <x v="1"/>
    <n v="1.96"/>
    <n v="1.3719999999999999"/>
    <n v="0.7"/>
  </r>
  <r>
    <x v="142"/>
    <x v="7"/>
    <n v="2.6"/>
    <n v="1.8199999999999998"/>
    <n v="0.7"/>
  </r>
  <r>
    <x v="143"/>
    <x v="1"/>
    <n v="1.07"/>
    <n v="0.74151"/>
    <n v="0.69299999999999995"/>
  </r>
  <r>
    <x v="144"/>
    <x v="2"/>
    <n v="1.19"/>
    <n v="0.95794999999999986"/>
    <n v="0.80499999999999994"/>
  </r>
  <r>
    <x v="145"/>
    <x v="4"/>
    <n v="2.65"/>
    <n v="1.9291999999999998"/>
    <n v="0.72799999999999998"/>
  </r>
  <r>
    <x v="146"/>
    <x v="8"/>
    <n v="2.75"/>
    <n v="1.9249999999999998"/>
    <n v="0.7"/>
  </r>
  <r>
    <x v="147"/>
    <x v="6"/>
    <n v="2.2799999999999998"/>
    <n v="1.5959999999999999"/>
    <n v="0.7"/>
  </r>
  <r>
    <x v="148"/>
    <x v="9"/>
    <n v="2.4500000000000002"/>
    <n v="1.7150000000000001"/>
    <n v="0.7"/>
  </r>
  <r>
    <x v="149"/>
    <x v="5"/>
    <n v="1.63"/>
    <n v="1.0953599999999997"/>
    <n v="0.67199999999999982"/>
  </r>
  <r>
    <x v="150"/>
    <x v="8"/>
    <n v="1.73"/>
    <n v="1.44109"/>
    <n v="0.83299999999999996"/>
  </r>
  <r>
    <x v="151"/>
    <x v="9"/>
    <n v="1.44"/>
    <n v="1.1793599999999997"/>
    <n v="0.81899999999999984"/>
  </r>
  <r>
    <x v="152"/>
    <x v="1"/>
    <n v="2.48"/>
    <n v="1.6491999999999998"/>
    <n v="0.66499999999999992"/>
  </r>
  <r>
    <x v="153"/>
    <x v="6"/>
    <n v="2.76"/>
    <n v="1.9319999999999997"/>
    <n v="0.7"/>
  </r>
  <r>
    <x v="154"/>
    <x v="4"/>
    <n v="1.01"/>
    <n v="0.70699999999999996"/>
    <n v="0.7"/>
  </r>
  <r>
    <x v="155"/>
    <x v="8"/>
    <n v="2.3199999999999998"/>
    <n v="1.4616"/>
    <n v="0.63"/>
  </r>
  <r>
    <x v="156"/>
    <x v="8"/>
    <n v="1.62"/>
    <n v="1.1339999999999999"/>
    <n v="0.69999999999999984"/>
  </r>
  <r>
    <x v="157"/>
    <x v="3"/>
    <n v="1.51"/>
    <n v="1.1521300000000001"/>
    <n v="0.76300000000000001"/>
  </r>
  <r>
    <x v="158"/>
    <x v="4"/>
    <n v="2.27"/>
    <n v="1.6366700000000001"/>
    <n v="0.72099999999999997"/>
  </r>
  <r>
    <x v="159"/>
    <x v="2"/>
    <n v="1.25"/>
    <n v="1.0324999999999998"/>
    <n v="0.82599999999999985"/>
  </r>
  <r>
    <x v="160"/>
    <x v="6"/>
    <n v="2.97"/>
    <n v="2.2661099999999998"/>
    <n v="0.7629999999999999"/>
  </r>
  <r>
    <x v="161"/>
    <x v="5"/>
    <n v="1.55"/>
    <n v="1.2694499999999997"/>
    <n v="0.81899999999999984"/>
  </r>
  <r>
    <x v="162"/>
    <x v="4"/>
    <n v="1.61"/>
    <n v="1.127"/>
    <n v="0.7"/>
  </r>
  <r>
    <x v="163"/>
    <x v="0"/>
    <n v="1.63"/>
    <n v="1.1524099999999999"/>
    <n v="0.70699999999999996"/>
  </r>
  <r>
    <x v="164"/>
    <x v="4"/>
    <n v="2.2000000000000002"/>
    <n v="1.6170000000000002"/>
    <n v="0.73499999999999999"/>
  </r>
  <r>
    <x v="165"/>
    <x v="1"/>
    <n v="1.28"/>
    <n v="0.89599999999999991"/>
    <n v="0.7"/>
  </r>
  <r>
    <x v="166"/>
    <x v="9"/>
    <n v="1.24"/>
    <n v="0.92875999999999992"/>
    <n v="0.74899999999999989"/>
  </r>
  <r>
    <x v="167"/>
    <x v="2"/>
    <n v="2.34"/>
    <n v="1.6379999999999999"/>
    <n v="0.7"/>
  </r>
  <r>
    <x v="168"/>
    <x v="8"/>
    <n v="2.84"/>
    <n v="2.1669199999999997"/>
    <n v="0.7629999999999999"/>
  </r>
  <r>
    <x v="169"/>
    <x v="0"/>
    <n v="1.3"/>
    <n v="0.90999999999999992"/>
    <n v="0.7"/>
  </r>
  <r>
    <x v="170"/>
    <x v="5"/>
    <n v="1.77"/>
    <n v="1.4620199999999999"/>
    <n v="0.82599999999999996"/>
  </r>
  <r>
    <x v="171"/>
    <x v="1"/>
    <n v="1.88"/>
    <n v="1.4870799999999997"/>
    <n v="0.79099999999999993"/>
  </r>
  <r>
    <x v="172"/>
    <x v="9"/>
    <n v="2.74"/>
    <n v="2.2440599999999997"/>
    <n v="0.81899999999999984"/>
  </r>
  <r>
    <x v="173"/>
    <x v="5"/>
    <n v="2.12"/>
    <n v="1.5730400000000002"/>
    <n v="0.7420000000000001"/>
  </r>
  <r>
    <x v="174"/>
    <x v="4"/>
    <n v="1.6"/>
    <n v="1.1536"/>
    <n v="0.72099999999999997"/>
  </r>
  <r>
    <x v="175"/>
    <x v="5"/>
    <n v="2.08"/>
    <n v="1.456"/>
    <n v="0.7"/>
  </r>
  <r>
    <x v="176"/>
    <x v="9"/>
    <n v="1.82"/>
    <n v="1.4905799999999998"/>
    <n v="0.81899999999999984"/>
  </r>
  <r>
    <x v="177"/>
    <x v="5"/>
    <n v="3"/>
    <n v="2.0999999999999996"/>
    <n v="0.69999999999999984"/>
  </r>
  <r>
    <x v="178"/>
    <x v="8"/>
    <n v="1.5"/>
    <n v="1.2494999999999998"/>
    <n v="0.83299999999999985"/>
  </r>
  <r>
    <x v="179"/>
    <x v="8"/>
    <n v="1.33"/>
    <n v="0.89375999999999989"/>
    <n v="0.67199999999999993"/>
  </r>
  <r>
    <x v="180"/>
    <x v="1"/>
    <n v="1.59"/>
    <n v="1.02396"/>
    <n v="0.64399999999999991"/>
  </r>
  <r>
    <x v="181"/>
    <x v="5"/>
    <n v="2.36"/>
    <n v="1.6519999999999999"/>
    <n v="0.7"/>
  </r>
  <r>
    <x v="182"/>
    <x v="5"/>
    <n v="2.96"/>
    <n v="2.3413599999999999"/>
    <n v="0.79099999999999993"/>
  </r>
  <r>
    <x v="183"/>
    <x v="7"/>
    <n v="2.97"/>
    <n v="2.0790000000000002"/>
    <n v="0.70000000000000007"/>
  </r>
  <r>
    <x v="184"/>
    <x v="9"/>
    <n v="1.24"/>
    <n v="1.0415999999999999"/>
    <n v="0.83999999999999986"/>
  </r>
  <r>
    <x v="185"/>
    <x v="8"/>
    <n v="2.09"/>
    <n v="1.7409699999999999"/>
    <n v="0.83299999999999996"/>
  </r>
  <r>
    <x v="186"/>
    <x v="0"/>
    <n v="1.65"/>
    <n v="1.1896499999999999"/>
    <n v="0.72099999999999997"/>
  </r>
  <r>
    <x v="187"/>
    <x v="8"/>
    <n v="1.05"/>
    <n v="0.73499999999999999"/>
    <n v="0.7"/>
  </r>
  <r>
    <x v="188"/>
    <x v="7"/>
    <n v="2.8"/>
    <n v="2.1951999999999998"/>
    <n v="0.78400000000000003"/>
  </r>
  <r>
    <x v="189"/>
    <x v="7"/>
    <n v="1.1599999999999999"/>
    <n v="0.77139999999999986"/>
    <n v="0.66499999999999992"/>
  </r>
  <r>
    <x v="190"/>
    <x v="7"/>
    <n v="2.04"/>
    <n v="1.29948"/>
    <n v="0.63700000000000001"/>
  </r>
  <r>
    <x v="191"/>
    <x v="5"/>
    <n v="2.4500000000000002"/>
    <n v="1.7150000000000001"/>
    <n v="0.7"/>
  </r>
  <r>
    <x v="192"/>
    <x v="0"/>
    <n v="1.92"/>
    <n v="1.3439999999999999"/>
    <n v="0.7"/>
  </r>
  <r>
    <x v="193"/>
    <x v="3"/>
    <n v="2.14"/>
    <n v="1.6178400000000002"/>
    <n v="0.75600000000000001"/>
  </r>
  <r>
    <x v="194"/>
    <x v="7"/>
    <n v="2.64"/>
    <n v="1.88496"/>
    <n v="0.71399999999999997"/>
  </r>
  <r>
    <x v="195"/>
    <x v="5"/>
    <n v="1.89"/>
    <n v="1.40238"/>
    <n v="0.74199999999999999"/>
  </r>
  <r>
    <x v="196"/>
    <x v="5"/>
    <n v="2.4500000000000002"/>
    <n v="1.7150000000000001"/>
    <n v="0.7"/>
  </r>
  <r>
    <x v="197"/>
    <x v="3"/>
    <n v="2.4900000000000002"/>
    <n v="1.9695899999999997"/>
    <n v="0.79099999999999981"/>
  </r>
  <r>
    <x v="198"/>
    <x v="0"/>
    <n v="1.49"/>
    <n v="1.1160099999999999"/>
    <n v="0.749"/>
  </r>
  <r>
    <x v="199"/>
    <x v="6"/>
    <n v="1.56"/>
    <n v="1.0373999999999999"/>
    <n v="0.66499999999999992"/>
  </r>
  <r>
    <x v="200"/>
    <x v="3"/>
    <n v="2.14"/>
    <n v="1.6478000000000004"/>
    <n v="0.77000000000000013"/>
  </r>
  <r>
    <x v="201"/>
    <x v="0"/>
    <n v="2.57"/>
    <n v="1.7090499999999995"/>
    <n v="0.66499999999999981"/>
  </r>
  <r>
    <x v="202"/>
    <x v="6"/>
    <n v="1.83"/>
    <n v="1.4731499999999997"/>
    <n v="0.80499999999999983"/>
  </r>
  <r>
    <x v="203"/>
    <x v="9"/>
    <n v="1.48"/>
    <n v="1.1810399999999999"/>
    <n v="0.79799999999999993"/>
  </r>
  <r>
    <x v="204"/>
    <x v="7"/>
    <n v="1.69"/>
    <n v="1.4077699999999997"/>
    <n v="0.83299999999999985"/>
  </r>
  <r>
    <x v="205"/>
    <x v="2"/>
    <n v="1.06"/>
    <n v="0.69747999999999988"/>
    <n v="0.65799999999999981"/>
  </r>
  <r>
    <x v="206"/>
    <x v="9"/>
    <n v="2.83"/>
    <n v="1.7828999999999999"/>
    <n v="0.63"/>
  </r>
  <r>
    <x v="207"/>
    <x v="4"/>
    <n v="2.1"/>
    <n v="1.5287999999999999"/>
    <n v="0.72799999999999998"/>
  </r>
  <r>
    <x v="208"/>
    <x v="9"/>
    <n v="1.98"/>
    <n v="1.3721399999999999"/>
    <n v="0.69299999999999995"/>
  </r>
  <r>
    <x v="209"/>
    <x v="1"/>
    <n v="1.82"/>
    <n v="1.274"/>
    <n v="0.7"/>
  </r>
  <r>
    <x v="210"/>
    <x v="2"/>
    <n v="2.83"/>
    <n v="1.9809999999999999"/>
    <n v="0.7"/>
  </r>
  <r>
    <x v="211"/>
    <x v="7"/>
    <n v="2.7"/>
    <n v="1.89"/>
    <n v="0.7"/>
  </r>
  <r>
    <x v="212"/>
    <x v="5"/>
    <n v="1.89"/>
    <n v="1.5875999999999997"/>
    <n v="0.83999999999999986"/>
  </r>
  <r>
    <x v="213"/>
    <x v="8"/>
    <n v="3"/>
    <n v="2.1629999999999998"/>
    <n v="0.72099999999999997"/>
  </r>
  <r>
    <x v="214"/>
    <x v="3"/>
    <n v="1.61"/>
    <n v="1.127"/>
    <n v="0.7"/>
  </r>
  <r>
    <x v="215"/>
    <x v="2"/>
    <n v="2.85"/>
    <n v="1.9949999999999999"/>
    <n v="0.7"/>
  </r>
  <r>
    <x v="216"/>
    <x v="0"/>
    <n v="1.54"/>
    <n v="1.2935999999999999"/>
    <n v="0.83999999999999986"/>
  </r>
  <r>
    <x v="217"/>
    <x v="0"/>
    <n v="2.2999999999999998"/>
    <n v="1.8997999999999995"/>
    <n v="0.82599999999999985"/>
  </r>
  <r>
    <x v="218"/>
    <x v="3"/>
    <n v="1.33"/>
    <n v="1.08927"/>
    <n v="0.81899999999999995"/>
  </r>
  <r>
    <x v="219"/>
    <x v="6"/>
    <n v="1.86"/>
    <n v="1.45824"/>
    <n v="0.78399999999999992"/>
  </r>
  <r>
    <x v="220"/>
    <x v="3"/>
    <n v="2.81"/>
    <n v="1.9669999999999999"/>
    <n v="0.7"/>
  </r>
  <r>
    <x v="221"/>
    <x v="0"/>
    <n v="2.4500000000000002"/>
    <n v="1.5434999999999999"/>
    <n v="0.62999999999999989"/>
  </r>
  <r>
    <x v="222"/>
    <x v="6"/>
    <n v="1.5"/>
    <n v="1.113"/>
    <n v="0.74199999999999999"/>
  </r>
  <r>
    <x v="223"/>
    <x v="8"/>
    <n v="2.59"/>
    <n v="1.8129999999999997"/>
    <n v="0.7"/>
  </r>
  <r>
    <x v="224"/>
    <x v="9"/>
    <n v="2.0299999999999998"/>
    <n v="1.4494199999999997"/>
    <n v="0.71399999999999997"/>
  </r>
  <r>
    <x v="225"/>
    <x v="7"/>
    <n v="1.67"/>
    <n v="1.0988599999999997"/>
    <n v="0.65799999999999992"/>
  </r>
  <r>
    <x v="226"/>
    <x v="4"/>
    <n v="2.88"/>
    <n v="2.3385599999999998"/>
    <n v="0.81199999999999994"/>
  </r>
  <r>
    <x v="227"/>
    <x v="8"/>
    <n v="2.2000000000000002"/>
    <n v="1.54"/>
    <n v="0.7"/>
  </r>
  <r>
    <x v="228"/>
    <x v="5"/>
    <n v="1.92"/>
    <n v="1.4246399999999999"/>
    <n v="0.74199999999999999"/>
  </r>
  <r>
    <x v="229"/>
    <x v="8"/>
    <n v="1.18"/>
    <n v="0.87555999999999989"/>
    <n v="0.74199999999999999"/>
  </r>
  <r>
    <x v="230"/>
    <x v="2"/>
    <n v="2.85"/>
    <n v="1.9949999999999999"/>
    <n v="0.7"/>
  </r>
  <r>
    <x v="231"/>
    <x v="1"/>
    <n v="1.52"/>
    <n v="1.0214399999999999"/>
    <n v="0.67199999999999993"/>
  </r>
  <r>
    <x v="232"/>
    <x v="3"/>
    <n v="2.37"/>
    <n v="1.659"/>
    <n v="0.7"/>
  </r>
  <r>
    <x v="233"/>
    <x v="5"/>
    <n v="1.93"/>
    <n v="1.351"/>
    <n v="0.70000000000000007"/>
  </r>
  <r>
    <x v="234"/>
    <x v="6"/>
    <n v="2.17"/>
    <n v="1.8227999999999995"/>
    <n v="0.83999999999999986"/>
  </r>
  <r>
    <x v="235"/>
    <x v="0"/>
    <n v="1.75"/>
    <n v="1.1024999999999998"/>
    <n v="0.62999999999999989"/>
  </r>
  <r>
    <x v="236"/>
    <x v="4"/>
    <n v="1.76"/>
    <n v="1.3675200000000001"/>
    <n v="0.77700000000000002"/>
  </r>
  <r>
    <x v="237"/>
    <x v="3"/>
    <n v="1.21"/>
    <n v="0.92322999999999988"/>
    <n v="0.7629999999999999"/>
  </r>
  <r>
    <x v="238"/>
    <x v="6"/>
    <n v="1.66"/>
    <n v="1.3479199999999998"/>
    <n v="0.81199999999999994"/>
  </r>
  <r>
    <x v="239"/>
    <x v="9"/>
    <n v="2.7"/>
    <n v="2.0601000000000003"/>
    <n v="0.76300000000000001"/>
  </r>
  <r>
    <x v="240"/>
    <x v="4"/>
    <n v="1.45"/>
    <n v="1.1570999999999998"/>
    <n v="0.79799999999999993"/>
  </r>
  <r>
    <x v="241"/>
    <x v="7"/>
    <n v="1.64"/>
    <n v="1.1479999999999999"/>
    <n v="0.7"/>
  </r>
  <r>
    <x v="242"/>
    <x v="1"/>
    <n v="1.1000000000000001"/>
    <n v="0.84700000000000009"/>
    <n v="0.77"/>
  </r>
  <r>
    <x v="243"/>
    <x v="7"/>
    <n v="2.88"/>
    <n v="2.4192"/>
    <n v="0.84000000000000008"/>
  </r>
  <r>
    <x v="244"/>
    <x v="7"/>
    <n v="1.68"/>
    <n v="1.3288799999999996"/>
    <n v="0.79099999999999981"/>
  </r>
  <r>
    <x v="245"/>
    <x v="2"/>
    <n v="1.28"/>
    <n v="1.0483199999999999"/>
    <n v="0.81899999999999995"/>
  </r>
  <r>
    <x v="246"/>
    <x v="7"/>
    <n v="1.17"/>
    <n v="0.9582299999999998"/>
    <n v="0.81899999999999984"/>
  </r>
  <r>
    <x v="247"/>
    <x v="2"/>
    <n v="1.92"/>
    <n v="1.2499199999999999"/>
    <n v="0.65100000000000002"/>
  </r>
  <r>
    <x v="248"/>
    <x v="4"/>
    <n v="2.68"/>
    <n v="1.9885600000000001"/>
    <n v="0.74199999999999999"/>
  </r>
  <r>
    <x v="249"/>
    <x v="4"/>
    <n v="1.1000000000000001"/>
    <n v="0.77"/>
    <n v="0.7"/>
  </r>
  <r>
    <x v="250"/>
    <x v="8"/>
    <n v="1.53"/>
    <n v="1.01745"/>
    <n v="0.66499999999999992"/>
  </r>
  <r>
    <x v="251"/>
    <x v="7"/>
    <n v="2.0099999999999998"/>
    <n v="1.4351399999999999"/>
    <n v="0.71399999999999997"/>
  </r>
  <r>
    <x v="252"/>
    <x v="0"/>
    <n v="1.96"/>
    <n v="1.6189599999999997"/>
    <n v="0.82599999999999985"/>
  </r>
  <r>
    <x v="253"/>
    <x v="4"/>
    <n v="2.64"/>
    <n v="1.8295199999999998"/>
    <n v="0.69299999999999995"/>
  </r>
  <r>
    <x v="254"/>
    <x v="8"/>
    <n v="2.84"/>
    <n v="1.9084799999999997"/>
    <n v="0.67199999999999993"/>
  </r>
  <r>
    <x v="255"/>
    <x v="7"/>
    <n v="1.55"/>
    <n v="1.0524499999999999"/>
    <n v="0.67899999999999994"/>
  </r>
  <r>
    <x v="256"/>
    <x v="6"/>
    <n v="2.91"/>
    <n v="2.1592200000000004"/>
    <n v="0.7420000000000001"/>
  </r>
  <r>
    <x v="257"/>
    <x v="4"/>
    <n v="1.99"/>
    <n v="1.5740899999999998"/>
    <n v="0.79099999999999993"/>
  </r>
  <r>
    <x v="258"/>
    <x v="3"/>
    <n v="1.65"/>
    <n v="1.1549999999999998"/>
    <n v="0.7"/>
  </r>
  <r>
    <x v="259"/>
    <x v="0"/>
    <n v="1.34"/>
    <n v="1.0318000000000001"/>
    <n v="0.77"/>
  </r>
  <r>
    <x v="260"/>
    <x v="0"/>
    <n v="2.87"/>
    <n v="2.0089999999999999"/>
    <n v="0.7"/>
  </r>
  <r>
    <x v="261"/>
    <x v="4"/>
    <n v="1.42"/>
    <n v="1.1729199999999997"/>
    <n v="0.82599999999999985"/>
  </r>
  <r>
    <x v="262"/>
    <x v="0"/>
    <n v="1.08"/>
    <n v="0.83160000000000012"/>
    <n v="0.77"/>
  </r>
  <r>
    <x v="263"/>
    <x v="7"/>
    <n v="2.96"/>
    <n v="2.2791999999999999"/>
    <n v="0.77"/>
  </r>
  <r>
    <x v="264"/>
    <x v="8"/>
    <n v="1.7"/>
    <n v="1.3684999999999998"/>
    <n v="0.80499999999999994"/>
  </r>
  <r>
    <x v="265"/>
    <x v="2"/>
    <n v="2.71"/>
    <n v="1.8969999999999998"/>
    <n v="0.7"/>
  </r>
  <r>
    <x v="266"/>
    <x v="1"/>
    <n v="1.06"/>
    <n v="0.74199999999999999"/>
    <n v="0.7"/>
  </r>
  <r>
    <x v="267"/>
    <x v="3"/>
    <n v="1.0900000000000001"/>
    <n v="0.76300000000000001"/>
    <n v="0.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8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9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0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1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1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3178805-98FA-429C-A3DE-567F4A533C8A}" name="TablaDinámica1" cacheId="11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3">
  <location ref="A3:C23" firstHeaderRow="1" firstDataRow="1" firstDataCol="2"/>
  <pivotFields count="13">
    <pivotField compact="0" outline="0" showAll="0"/>
    <pivotField compact="0" outline="0" showAll="0"/>
    <pivotField compact="0" outline="0" showAll="0"/>
    <pivotField compact="0" outline="0" showAll="0">
      <items count="11">
        <item x="7"/>
        <item x="1"/>
        <item x="2"/>
        <item x="9"/>
        <item x="8"/>
        <item x="5"/>
        <item x="3"/>
        <item x="6"/>
        <item x="0"/>
        <item x="4"/>
        <item t="default"/>
      </items>
    </pivotField>
    <pivotField compact="0" numFmtId="14" outline="0" showAll="0"/>
    <pivotField compact="0" outline="0" showAll="0"/>
    <pivotField compact="0" outline="0" showAll="0"/>
    <pivotField compact="0" outline="0" showAll="0"/>
    <pivotField dataField="1" compact="0" numFmtId="9" outline="0" showAll="0"/>
    <pivotField compact="0" outline="0" showAll="0"/>
    <pivotField compact="0" outline="0" showAll="0">
      <items count="15">
        <item x="11"/>
        <item x="13"/>
        <item x="0"/>
        <item x="12"/>
        <item x="3"/>
        <item x="7"/>
        <item x="4"/>
        <item x="1"/>
        <item x="2"/>
        <item x="9"/>
        <item x="5"/>
        <item x="8"/>
        <item x="6"/>
        <item x="10"/>
        <item t="default"/>
      </items>
    </pivotField>
    <pivotField axis="axisRow" compact="0" outline="0" showAll="0">
      <items count="13">
        <item x="3"/>
        <item x="0"/>
        <item x="5"/>
        <item x="6"/>
        <item x="2"/>
        <item x="4"/>
        <item x="1"/>
        <item x="10"/>
        <item x="11"/>
        <item x="8"/>
        <item x="9"/>
        <item x="7"/>
        <item t="default"/>
      </items>
    </pivotField>
    <pivotField axis="axisRow" compact="0" outline="0" showAll="0">
      <items count="3">
        <item x="0"/>
        <item x="1"/>
        <item t="default"/>
      </items>
    </pivotField>
  </pivotFields>
  <rowFields count="2">
    <field x="12"/>
    <field x="11"/>
  </rowFields>
  <rowItems count="2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default">
      <x/>
    </i>
    <i>
      <x v="1"/>
      <x/>
    </i>
    <i r="1">
      <x v="1"/>
    </i>
    <i r="1">
      <x v="2"/>
    </i>
    <i r="1">
      <x v="3"/>
    </i>
    <i r="1">
      <x v="4"/>
    </i>
    <i t="default">
      <x v="1"/>
    </i>
    <i t="grand">
      <x/>
    </i>
  </rowItems>
  <colItems count="1">
    <i/>
  </colItems>
  <dataFields count="1">
    <dataField name="ERI %" fld="8" subtotal="average" baseField="11" baseItem="0" numFmtId="9"/>
  </dataFields>
  <formats count="2">
    <format dxfId="120">
      <pivotArea dataOnly="0" outline="0" axis="axisValues" fieldPosition="0"/>
    </format>
    <format dxfId="119">
      <pivotArea outline="0" collapsedLevelsAreSubtotals="1" fieldPosition="0"/>
    </format>
  </formats>
  <chartFormats count="1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27C5D91-B578-453A-8567-19C70906B76E}" name="TablaDinámica5" cacheId="11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10">
  <location ref="O3:P18" firstHeaderRow="1" firstDataRow="1" firstDataCol="1"/>
  <pivotFields count="13">
    <pivotField compact="0" outline="0" showAll="0"/>
    <pivotField compact="0" outline="0" showAll="0"/>
    <pivotField compact="0" outline="0" showAll="0" sortType="ascending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 sortType="ascending">
      <items count="11">
        <item x="7"/>
        <item x="1"/>
        <item x="2"/>
        <item x="9"/>
        <item x="8"/>
        <item x="5"/>
        <item x="3"/>
        <item x="6"/>
        <item x="0"/>
        <item x="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numFmtId="14" outline="0" showAll="0"/>
    <pivotField compact="0" outline="0" showAll="0"/>
    <pivotField compact="0" outline="0" showAll="0"/>
    <pivotField compact="0" outline="0" showAll="0"/>
    <pivotField dataField="1" compact="0" numFmtId="9" outline="0" showAll="0"/>
    <pivotField compact="0" outline="0" showAll="0"/>
    <pivotField axis="axisRow" compact="0" outline="0" showAll="0" sortType="ascending">
      <items count="15">
        <item x="11"/>
        <item x="13"/>
        <item x="0"/>
        <item x="12"/>
        <item x="3"/>
        <item x="7"/>
        <item x="4"/>
        <item x="1"/>
        <item x="2"/>
        <item x="9"/>
        <item x="5"/>
        <item x="8"/>
        <item x="6"/>
        <item x="10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>
      <items count="13">
        <item x="3"/>
        <item x="0"/>
        <item x="5"/>
        <item x="6"/>
        <item x="2"/>
        <item x="4"/>
        <item x="1"/>
        <item x="10"/>
        <item x="8"/>
        <item x="9"/>
        <item x="7"/>
        <item x="11"/>
        <item t="default"/>
      </items>
    </pivotField>
    <pivotField compact="0" outline="0" showAll="0">
      <items count="3">
        <item x="0"/>
        <item x="1"/>
        <item t="default"/>
      </items>
    </pivotField>
  </pivotFields>
  <rowFields count="1">
    <field x="10"/>
  </rowFields>
  <rowItems count="15">
    <i>
      <x v="1"/>
    </i>
    <i>
      <x v="2"/>
    </i>
    <i>
      <x v="9"/>
    </i>
    <i>
      <x v="6"/>
    </i>
    <i>
      <x v="11"/>
    </i>
    <i>
      <x v="13"/>
    </i>
    <i>
      <x v="4"/>
    </i>
    <i>
      <x v="8"/>
    </i>
    <i>
      <x v="10"/>
    </i>
    <i>
      <x v="12"/>
    </i>
    <i>
      <x v="7"/>
    </i>
    <i>
      <x/>
    </i>
    <i>
      <x v="3"/>
    </i>
    <i>
      <x v="5"/>
    </i>
    <i t="grand">
      <x/>
    </i>
  </rowItems>
  <colItems count="1">
    <i/>
  </colItems>
  <dataFields count="1">
    <dataField name="ERI %" fld="8" subtotal="average" baseField="11" baseItem="0" numFmtId="9"/>
  </dataFields>
  <formats count="2">
    <format dxfId="122">
      <pivotArea dataOnly="0" outline="0" axis="axisValues" fieldPosition="0"/>
    </format>
    <format dxfId="121">
      <pivotArea outline="0" collapsedLevelsAreSubtotals="1" fieldPosition="0"/>
    </format>
  </formats>
  <chartFormats count="4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FC69901-8289-40D9-8AE7-D96A07CA9716}" name="TablaDinámica4" cacheId="11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10">
  <location ref="L3:M14" firstHeaderRow="1" firstDataRow="1" firstDataCol="1"/>
  <pivotFields count="13">
    <pivotField compact="0" outline="0" showAll="0"/>
    <pivotField compact="0" outline="0" showAll="0"/>
    <pivotField compact="0" outline="0" showAll="0" sortType="ascending"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Row" compact="0" outline="0" showAll="0" sortType="ascending">
      <items count="11">
        <item x="7"/>
        <item x="1"/>
        <item x="2"/>
        <item x="9"/>
        <item x="8"/>
        <item x="5"/>
        <item x="3"/>
        <item x="6"/>
        <item x="0"/>
        <item x="4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numFmtId="14" outline="0" showAll="0"/>
    <pivotField compact="0" outline="0" showAll="0"/>
    <pivotField compact="0" outline="0" showAll="0"/>
    <pivotField compact="0" outline="0" showAll="0"/>
    <pivotField dataField="1" compact="0" numFmtId="9" outline="0" showAll="0"/>
    <pivotField compact="0" outline="0" showAll="0"/>
    <pivotField compact="0" outline="0" showAll="0">
      <items count="15">
        <item x="11"/>
        <item x="13"/>
        <item x="0"/>
        <item x="12"/>
        <item x="3"/>
        <item x="7"/>
        <item x="4"/>
        <item x="1"/>
        <item x="2"/>
        <item x="9"/>
        <item x="5"/>
        <item x="8"/>
        <item x="6"/>
        <item x="10"/>
        <item t="default"/>
      </items>
    </pivotField>
    <pivotField compact="0" outline="0" showAll="0">
      <items count="13">
        <item x="3"/>
        <item x="0"/>
        <item x="5"/>
        <item x="6"/>
        <item x="2"/>
        <item x="4"/>
        <item x="1"/>
        <item x="10"/>
        <item x="8"/>
        <item x="9"/>
        <item x="7"/>
        <item x="11"/>
        <item t="default"/>
      </items>
    </pivotField>
    <pivotField compact="0" outline="0" showAll="0">
      <items count="3">
        <item x="0"/>
        <item x="1"/>
        <item t="default"/>
      </items>
    </pivotField>
  </pivotFields>
  <rowFields count="1">
    <field x="3"/>
  </rowFields>
  <rowItems count="11">
    <i>
      <x v="3"/>
    </i>
    <i>
      <x v="9"/>
    </i>
    <i>
      <x/>
    </i>
    <i>
      <x v="1"/>
    </i>
    <i>
      <x v="4"/>
    </i>
    <i>
      <x v="7"/>
    </i>
    <i>
      <x v="6"/>
    </i>
    <i>
      <x v="5"/>
    </i>
    <i>
      <x v="8"/>
    </i>
    <i>
      <x v="2"/>
    </i>
    <i t="grand">
      <x/>
    </i>
  </rowItems>
  <colItems count="1">
    <i/>
  </colItems>
  <dataFields count="1">
    <dataField name="ERI %" fld="8" subtotal="average" baseField="11" baseItem="0" numFmtId="9"/>
  </dataFields>
  <formats count="2">
    <format dxfId="124">
      <pivotArea dataOnly="0" outline="0" axis="axisValues" fieldPosition="0"/>
    </format>
    <format dxfId="123">
      <pivotArea outline="0" collapsedLevelsAreSubtotals="1" fieldPosition="0"/>
    </format>
  </formats>
  <chartFormats count="4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DF1F26B-8D29-4EF4-B04C-29096BDBD9F7}" name="TablaDinámica3" cacheId="11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11">
  <location ref="I3:J14" firstHeaderRow="1" firstDataRow="1" firstDataCol="1"/>
  <pivotFields count="13">
    <pivotField compact="0" outline="0" showAll="0"/>
    <pivotField compact="0" outline="0" showAll="0"/>
    <pivotField axis="axisRow" compact="0" outline="0" showAll="0" sortType="ascending">
      <items count="11">
        <item x="0"/>
        <item x="4"/>
        <item x="3"/>
        <item x="1"/>
        <item x="9"/>
        <item x="8"/>
        <item x="6"/>
        <item x="7"/>
        <item x="2"/>
        <item x="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>
      <items count="11">
        <item x="7"/>
        <item x="1"/>
        <item x="2"/>
        <item x="9"/>
        <item x="8"/>
        <item x="5"/>
        <item x="3"/>
        <item x="6"/>
        <item x="0"/>
        <item x="4"/>
        <item t="default"/>
      </items>
    </pivotField>
    <pivotField compact="0" numFmtId="14" outline="0" showAll="0"/>
    <pivotField compact="0" outline="0" showAll="0"/>
    <pivotField compact="0" outline="0" showAll="0"/>
    <pivotField compact="0" outline="0" showAll="0"/>
    <pivotField dataField="1" compact="0" numFmtId="9" outline="0" showAll="0"/>
    <pivotField compact="0" outline="0" showAll="0"/>
    <pivotField compact="0" outline="0" showAll="0">
      <items count="15">
        <item x="11"/>
        <item x="13"/>
        <item x="0"/>
        <item x="12"/>
        <item x="3"/>
        <item x="7"/>
        <item x="4"/>
        <item x="1"/>
        <item x="2"/>
        <item x="9"/>
        <item x="5"/>
        <item x="8"/>
        <item x="6"/>
        <item x="10"/>
        <item t="default"/>
      </items>
    </pivotField>
    <pivotField compact="0" outline="0" showAll="0">
      <items count="13">
        <item x="3"/>
        <item x="0"/>
        <item x="5"/>
        <item x="6"/>
        <item x="2"/>
        <item x="4"/>
        <item x="1"/>
        <item x="10"/>
        <item x="8"/>
        <item x="9"/>
        <item x="7"/>
        <item x="11"/>
        <item t="default"/>
      </items>
    </pivotField>
    <pivotField compact="0" outline="0" showAll="0">
      <items count="3">
        <item x="0"/>
        <item x="1"/>
        <item t="default"/>
      </items>
    </pivotField>
  </pivotFields>
  <rowFields count="1">
    <field x="2"/>
  </rowFields>
  <rowItems count="11">
    <i>
      <x v="4"/>
    </i>
    <i>
      <x v="1"/>
    </i>
    <i>
      <x v="7"/>
    </i>
    <i>
      <x v="3"/>
    </i>
    <i>
      <x v="5"/>
    </i>
    <i>
      <x v="6"/>
    </i>
    <i>
      <x v="2"/>
    </i>
    <i>
      <x v="9"/>
    </i>
    <i>
      <x/>
    </i>
    <i>
      <x v="8"/>
    </i>
    <i t="grand">
      <x/>
    </i>
  </rowItems>
  <colItems count="1">
    <i/>
  </colItems>
  <dataFields count="1">
    <dataField name="ERI %" fld="8" subtotal="average" baseField="11" baseItem="0" numFmtId="9"/>
  </dataFields>
  <formats count="2">
    <format dxfId="126">
      <pivotArea dataOnly="0" outline="0" axis="axisValues" fieldPosition="0"/>
    </format>
    <format dxfId="125">
      <pivotArea outline="0" collapsedLevelsAreSubtotals="1" fieldPosition="0"/>
    </format>
  </formats>
  <chartFormats count="6">
    <chartFormat chart="2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3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5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8E56AB-3851-4741-B692-70D29FA1EDFA}" name="TablaDinámica2" cacheId="11" applyNumberFormats="0" applyBorderFormats="0" applyFontFormats="0" applyPatternFormats="0" applyAlignmentFormats="0" applyWidthHeightFormats="1" dataCaption="Valores" updatedVersion="8" minRefreshableVersion="3" itemPrintTitles="1" createdVersion="6" indent="0" compact="0" compactData="0" multipleFieldFilters="0" chartFormat="6">
  <location ref="E3:G7" firstHeaderRow="0" firstDataRow="1" firstDataCol="1"/>
  <pivotFields count="13">
    <pivotField compact="0" outline="0" showAll="0"/>
    <pivotField compact="0" outline="0" showAll="0"/>
    <pivotField compact="0" outline="0" showAll="0"/>
    <pivotField compact="0" outline="0" showAll="0">
      <items count="11">
        <item x="7"/>
        <item x="1"/>
        <item x="2"/>
        <item x="9"/>
        <item x="8"/>
        <item x="5"/>
        <item x="3"/>
        <item x="6"/>
        <item x="0"/>
        <item x="4"/>
        <item t="default"/>
      </items>
    </pivotField>
    <pivotField compact="0" numFmtId="14" outline="0" showAll="0"/>
    <pivotField compact="0" outline="0" showAll="0"/>
    <pivotField compact="0" outline="0" showAll="0"/>
    <pivotField compact="0" outline="0" showAll="0"/>
    <pivotField dataField="1" compact="0" numFmtId="9" outline="0" showAll="0"/>
    <pivotField axis="axisRow" dataField="1" compact="0" outline="0" showAll="0">
      <items count="4">
        <item x="1"/>
        <item x="2"/>
        <item x="0"/>
        <item t="default"/>
      </items>
    </pivotField>
    <pivotField compact="0" outline="0" showAll="0">
      <items count="15">
        <item x="11"/>
        <item x="13"/>
        <item x="0"/>
        <item x="12"/>
        <item x="3"/>
        <item x="7"/>
        <item x="4"/>
        <item x="1"/>
        <item x="2"/>
        <item x="9"/>
        <item x="5"/>
        <item x="8"/>
        <item x="6"/>
        <item x="10"/>
        <item t="default"/>
      </items>
    </pivotField>
    <pivotField compact="0" outline="0" showAll="0">
      <items count="13">
        <item x="3"/>
        <item x="0"/>
        <item x="5"/>
        <item x="6"/>
        <item x="2"/>
        <item x="4"/>
        <item x="1"/>
        <item x="10"/>
        <item x="8"/>
        <item x="9"/>
        <item x="7"/>
        <item x="11"/>
        <item t="default"/>
      </items>
    </pivotField>
    <pivotField compact="0" outline="0" showAll="0">
      <items count="3">
        <item x="0"/>
        <item x="1"/>
        <item t="default"/>
      </items>
    </pivotField>
  </pivotFields>
  <rowFields count="1">
    <field x="9"/>
  </rowFields>
  <rowItems count="4">
    <i>
      <x/>
    </i>
    <i>
      <x v="1"/>
    </i>
    <i>
      <x v="2"/>
    </i>
    <i t="grand">
      <x/>
    </i>
  </rowItems>
  <colFields count="1">
    <field x="-2"/>
  </colFields>
  <colItems count="2">
    <i>
      <x/>
    </i>
    <i i="1">
      <x v="1"/>
    </i>
  </colItems>
  <dataFields count="2">
    <dataField name="NRO ITEMS" fld="9" subtotal="count" baseField="0" baseItem="0"/>
    <dataField name="ERI %" fld="8" subtotal="average" baseField="11" baseItem="0" numFmtId="9"/>
  </dataFields>
  <formats count="3">
    <format dxfId="129">
      <pivotArea dataOnly="0" outline="0" axis="axisValues" fieldPosition="0"/>
    </format>
    <format dxfId="128">
      <pivotArea outline="0" collapsedLevelsAreSubtotals="1" fieldPosition="0"/>
    </format>
    <format dxfId="127">
      <pivotArea dataOnly="0" outline="0" fieldPosition="0">
        <references count="1">
          <reference field="4294967294" count="1">
            <x v="0"/>
          </reference>
        </references>
      </pivotArea>
    </format>
  </formats>
  <chartFormats count="4">
    <chartFormat chart="2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4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5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6">
      <pivotArea type="data" outline="0" fieldPosition="0">
        <references count="2">
          <reference field="4294967294" count="1" selected="0">
            <x v="0"/>
          </reference>
          <reference field="9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D6ABF58-2EFC-4DFB-A7E3-F639D54D7279}" name="TablaDinámica6" cacheId="20" applyNumberFormats="0" applyBorderFormats="0" applyFontFormats="0" applyPatternFormats="0" applyAlignmentFormats="0" applyWidthHeightFormats="1" dataCaption="Valores" updatedVersion="8" minRefreshableVersion="3" colGrandTotals="0" itemPrintTitles="1" createdVersion="6" indent="0" compact="0" compactData="0" multipleFieldFilters="0" chartFormat="8">
  <location ref="V3:X23" firstHeaderRow="1" firstDataRow="1" firstDataCol="2"/>
  <pivotFields count="13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>
      <items count="17">
        <item x="11"/>
        <item x="10"/>
        <item x="15"/>
        <item x="6"/>
        <item x="2"/>
        <item x="14"/>
        <item x="7"/>
        <item x="3"/>
        <item x="4"/>
        <item x="13"/>
        <item x="12"/>
        <item x="8"/>
        <item x="1"/>
        <item x="5"/>
        <item x="0"/>
        <item x="9"/>
        <item t="default"/>
      </items>
    </pivotField>
    <pivotField compact="0" outline="0" showAll="0"/>
    <pivotField compact="0" outline="0" showAll="0"/>
    <pivotField compact="0" numFmtId="20" outline="0" showAll="0"/>
    <pivotField compact="0" numFmtId="20" outline="0" showAll="0"/>
    <pivotField dataField="1" compact="0" outline="0" showAll="0"/>
    <pivotField compact="0" outline="0" showAll="0">
      <items count="15">
        <item x="10"/>
        <item x="13"/>
        <item x="11"/>
        <item x="8"/>
        <item x="3"/>
        <item x="12"/>
        <item x="4"/>
        <item x="1"/>
        <item x="9"/>
        <item x="2"/>
        <item x="6"/>
        <item x="7"/>
        <item x="0"/>
        <item x="5"/>
        <item t="default"/>
      </items>
    </pivotField>
    <pivotField axis="axisRow" compact="0" outline="0" showAll="0">
      <items count="13">
        <item x="2"/>
        <item x="6"/>
        <item x="4"/>
        <item x="0"/>
        <item x="5"/>
        <item x="1"/>
        <item x="7"/>
        <item x="11"/>
        <item x="10"/>
        <item x="3"/>
        <item x="8"/>
        <item x="9"/>
        <item t="default"/>
      </items>
    </pivotField>
    <pivotField axis="axisRow" compact="0" outline="0" showAll="0">
      <items count="3">
        <item x="0"/>
        <item x="1"/>
        <item t="default"/>
      </items>
    </pivotField>
  </pivotFields>
  <rowFields count="2">
    <field x="12"/>
    <field x="11"/>
  </rowFields>
  <rowItems count="2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default">
      <x/>
    </i>
    <i>
      <x v="1"/>
      <x/>
    </i>
    <i r="1">
      <x v="1"/>
    </i>
    <i r="1">
      <x v="2"/>
    </i>
    <i r="1">
      <x v="3"/>
    </i>
    <i r="1">
      <x v="4"/>
    </i>
    <i t="default">
      <x v="1"/>
    </i>
    <i t="grand">
      <x/>
    </i>
  </rowItems>
  <colItems count="1">
    <i/>
  </colItems>
  <dataFields count="1">
    <dataField name="Promedio de TIEMPO (MINUTOS)" fld="9" subtotal="average" baseField="11" baseItem="0" numFmtId="165"/>
  </dataFields>
  <formats count="3">
    <format dxfId="82">
      <pivotArea field="12" type="button" dataOnly="0" labelOnly="1" outline="0" axis="axisRow" fieldPosition="0"/>
    </format>
    <format dxfId="81">
      <pivotArea field="11" type="button" dataOnly="0" labelOnly="1" outline="0" axis="axisRow" fieldPosition="1"/>
    </format>
    <format dxfId="80">
      <pivotArea outline="0" collapsedLevelsAreSubtotals="1" fieldPosition="0"/>
    </format>
  </formats>
  <chartFormats count="1">
    <chartFormat chart="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0DD1784-60EB-4A94-9970-C45E08338F8D}" name="TablaDinámica5" cacheId="20" applyNumberFormats="0" applyBorderFormats="0" applyFontFormats="0" applyPatternFormats="0" applyAlignmentFormats="0" applyWidthHeightFormats="1" dataCaption="Valores" updatedVersion="8" minRefreshableVersion="3" colGrandTotals="0" itemPrintTitles="1" createdVersion="6" indent="0" compact="0" compactData="0" multipleFieldFilters="0" chartFormat="12">
  <location ref="R3:T19" firstHeaderRow="1" firstDataRow="2" firstDataCol="1"/>
  <pivotFields count="13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>
      <items count="17">
        <item x="11"/>
        <item x="10"/>
        <item x="15"/>
        <item x="6"/>
        <item x="2"/>
        <item x="14"/>
        <item x="7"/>
        <item x="3"/>
        <item x="4"/>
        <item x="13"/>
        <item x="12"/>
        <item x="8"/>
        <item x="1"/>
        <item x="5"/>
        <item x="0"/>
        <item x="9"/>
        <item t="default"/>
      </items>
    </pivotField>
    <pivotField compact="0" outline="0" showAll="0"/>
    <pivotField axis="axisCol" dataField="1" compact="0" outline="0" showAll="0">
      <items count="3">
        <item x="0"/>
        <item x="1"/>
        <item t="default"/>
      </items>
    </pivotField>
    <pivotField compact="0" numFmtId="20" outline="0" showAll="0"/>
    <pivotField compact="0" numFmtId="20" outline="0" showAll="0"/>
    <pivotField compact="0" outline="0" showAll="0"/>
    <pivotField axis="axisRow" compact="0" outline="0" showAll="0">
      <items count="15">
        <item x="10"/>
        <item x="13"/>
        <item x="11"/>
        <item x="8"/>
        <item x="3"/>
        <item x="12"/>
        <item x="4"/>
        <item x="1"/>
        <item x="9"/>
        <item x="2"/>
        <item x="6"/>
        <item x="7"/>
        <item x="0"/>
        <item x="5"/>
        <item t="default"/>
      </items>
    </pivotField>
    <pivotField compact="0" outline="0" showAll="0">
      <items count="13">
        <item x="2"/>
        <item x="6"/>
        <item x="4"/>
        <item x="0"/>
        <item x="5"/>
        <item x="1"/>
        <item x="7"/>
        <item x="11"/>
        <item x="10"/>
        <item x="3"/>
        <item x="8"/>
        <item x="9"/>
        <item t="default"/>
      </items>
    </pivotField>
    <pivotField compact="0" outline="0" showAll="0">
      <items count="3">
        <item x="0"/>
        <item x="1"/>
        <item t="default"/>
      </items>
    </pivotField>
  </pivotFields>
  <rowFields count="1">
    <field x="10"/>
  </rowFields>
  <rowItems count="15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 t="grand">
      <x/>
    </i>
  </rowItems>
  <colFields count="1">
    <field x="6"/>
  </colFields>
  <colItems count="2">
    <i>
      <x/>
    </i>
    <i>
      <x v="1"/>
    </i>
  </colItems>
  <dataFields count="1">
    <dataField name="Cuenta de CON ERROR? SI / NO" fld="6" subtotal="count" showDataAs="percentOfRow" baseField="11" baseItem="1" numFmtId="10"/>
  </dataFields>
  <formats count="6">
    <format dxfId="88">
      <pivotArea field="12" type="button" dataOnly="0" labelOnly="1" outline="0"/>
    </format>
    <format dxfId="87">
      <pivotArea field="11" type="button" dataOnly="0" labelOnly="1" outline="0"/>
    </format>
    <format dxfId="86">
      <pivotArea dataOnly="0" labelOnly="1" outline="0" fieldPosition="0">
        <references count="1">
          <reference field="6" count="0"/>
        </references>
      </pivotArea>
    </format>
    <format dxfId="85">
      <pivotArea outline="0" fieldPosition="0">
        <references count="1">
          <reference field="4294967294" count="1">
            <x v="0"/>
          </reference>
        </references>
      </pivotArea>
    </format>
    <format dxfId="84">
      <pivotArea dataOnly="0" outline="0" fieldPosition="0">
        <references count="1">
          <reference field="6" count="1">
            <x v="0"/>
          </reference>
        </references>
      </pivotArea>
    </format>
    <format dxfId="83">
      <pivotArea dataOnly="0" outline="0" fieldPosition="0">
        <references count="1">
          <reference field="6" count="1">
            <x v="1"/>
          </reference>
        </references>
      </pivotArea>
    </format>
  </formats>
  <chartFormats count="8"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3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6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6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8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8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1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1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8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5581A20-E929-41FE-BDD1-F3FD1859A4E4}" name="TablaDinámica7" cacheId="20" applyNumberFormats="0" applyBorderFormats="0" applyFontFormats="0" applyPatternFormats="0" applyAlignmentFormats="0" applyWidthHeightFormats="1" dataCaption="Valores" updatedVersion="8" minRefreshableVersion="3" colGrandTotals="0" itemPrintTitles="1" createdVersion="6" indent="0" compact="0" compactData="0" multipleFieldFilters="0" chartFormat="11">
  <location ref="Z3:AA20" firstHeaderRow="1" firstDataRow="1" firstDataCol="1"/>
  <pivotFields count="13">
    <pivotField compact="0" numFmtId="14" outline="0" showAll="0"/>
    <pivotField compact="0" outline="0" showAll="0"/>
    <pivotField compact="0" outline="0" showAll="0"/>
    <pivotField compact="0" outline="0" showAll="0"/>
    <pivotField axis="axisRow" compact="0" outline="0" showAll="0" sortType="descending">
      <items count="17">
        <item x="11"/>
        <item x="10"/>
        <item x="15"/>
        <item x="6"/>
        <item x="2"/>
        <item x="14"/>
        <item x="7"/>
        <item x="3"/>
        <item x="4"/>
        <item x="13"/>
        <item x="12"/>
        <item x="8"/>
        <item x="1"/>
        <item x="5"/>
        <item x="0"/>
        <item x="9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/>
    <pivotField compact="0" outline="0" showAll="0"/>
    <pivotField compact="0" numFmtId="20" outline="0" showAll="0"/>
    <pivotField compact="0" numFmtId="20" outline="0" showAll="0"/>
    <pivotField dataField="1" compact="0" outline="0" showAll="0"/>
    <pivotField compact="0" outline="0" showAll="0">
      <items count="15">
        <item x="10"/>
        <item x="13"/>
        <item x="11"/>
        <item x="8"/>
        <item x="3"/>
        <item x="12"/>
        <item x="4"/>
        <item x="1"/>
        <item x="9"/>
        <item x="2"/>
        <item x="6"/>
        <item x="7"/>
        <item x="0"/>
        <item x="5"/>
        <item t="default"/>
      </items>
    </pivotField>
    <pivotField compact="0" outline="0" showAll="0">
      <items count="13">
        <item x="2"/>
        <item x="6"/>
        <item x="4"/>
        <item x="0"/>
        <item x="5"/>
        <item x="1"/>
        <item x="7"/>
        <item x="11"/>
        <item x="10"/>
        <item x="3"/>
        <item x="8"/>
        <item x="9"/>
        <item t="default"/>
      </items>
    </pivotField>
    <pivotField compact="0" outline="0" showAll="0">
      <items count="3">
        <item x="0"/>
        <item x="1"/>
        <item t="default"/>
      </items>
    </pivotField>
  </pivotFields>
  <rowFields count="1">
    <field x="4"/>
  </rowFields>
  <rowItems count="17">
    <i>
      <x v="12"/>
    </i>
    <i>
      <x v="9"/>
    </i>
    <i>
      <x v="14"/>
    </i>
    <i>
      <x v="6"/>
    </i>
    <i>
      <x v="4"/>
    </i>
    <i>
      <x v="3"/>
    </i>
    <i>
      <x v="11"/>
    </i>
    <i>
      <x/>
    </i>
    <i>
      <x v="15"/>
    </i>
    <i>
      <x v="7"/>
    </i>
    <i>
      <x v="10"/>
    </i>
    <i>
      <x v="2"/>
    </i>
    <i>
      <x v="8"/>
    </i>
    <i>
      <x v="1"/>
    </i>
    <i>
      <x v="5"/>
    </i>
    <i>
      <x v="13"/>
    </i>
    <i t="grand">
      <x/>
    </i>
  </rowItems>
  <colItems count="1">
    <i/>
  </colItems>
  <dataFields count="1">
    <dataField name="Promedio de TIEMPO (MINUTOS)" fld="9" subtotal="average" baseField="11" baseItem="0" numFmtId="165"/>
  </dataFields>
  <formats count="3">
    <format dxfId="91">
      <pivotArea field="12" type="button" dataOnly="0" labelOnly="1" outline="0"/>
    </format>
    <format dxfId="90">
      <pivotArea field="11" type="button" dataOnly="0" labelOnly="1" outline="0"/>
    </format>
    <format dxfId="89">
      <pivotArea outline="0" collapsedLevelsAreSubtotals="1" fieldPosition="0"/>
    </format>
  </formats>
  <chartFormats count="4"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9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942E0CA-0360-4A8D-B91C-CA64459911BD}" name="TablaDinámica4" cacheId="20" applyNumberFormats="0" applyBorderFormats="0" applyFontFormats="0" applyPatternFormats="0" applyAlignmentFormats="0" applyWidthHeightFormats="1" dataCaption="Valores" updatedVersion="8" minRefreshableVersion="3" colGrandTotals="0" itemPrintTitles="1" createdVersion="6" indent="0" compact="0" compactData="0" multipleFieldFilters="0" chartFormat="9">
  <location ref="N3:P21" firstHeaderRow="1" firstDataRow="2" firstDataCol="1"/>
  <pivotFields count="13">
    <pivotField compact="0" numFmtId="14" outline="0" showAll="0"/>
    <pivotField compact="0" outline="0" showAll="0"/>
    <pivotField compact="0" outline="0" showAll="0"/>
    <pivotField compact="0" outline="0" showAll="0"/>
    <pivotField axis="axisRow" compact="0" outline="0" showAll="0">
      <items count="17">
        <item x="11"/>
        <item x="10"/>
        <item x="15"/>
        <item x="6"/>
        <item x="2"/>
        <item x="14"/>
        <item x="7"/>
        <item x="3"/>
        <item x="4"/>
        <item x="13"/>
        <item x="12"/>
        <item x="8"/>
        <item x="1"/>
        <item x="5"/>
        <item x="0"/>
        <item x="9"/>
        <item t="default"/>
      </items>
    </pivotField>
    <pivotField compact="0" outline="0" showAll="0"/>
    <pivotField axis="axisCol" dataField="1" compact="0" outline="0" showAll="0">
      <items count="3">
        <item x="0"/>
        <item x="1"/>
        <item t="default"/>
      </items>
    </pivotField>
    <pivotField compact="0" numFmtId="20" outline="0" showAll="0"/>
    <pivotField compact="0" numFmtId="20" outline="0" showAll="0"/>
    <pivotField compact="0" outline="0" showAll="0"/>
    <pivotField compact="0" outline="0" showAll="0">
      <items count="15">
        <item x="10"/>
        <item x="13"/>
        <item x="11"/>
        <item x="8"/>
        <item x="3"/>
        <item x="12"/>
        <item x="4"/>
        <item x="1"/>
        <item x="9"/>
        <item x="2"/>
        <item x="6"/>
        <item x="7"/>
        <item x="0"/>
        <item x="5"/>
        <item t="default"/>
      </items>
    </pivotField>
    <pivotField compact="0" outline="0" showAll="0">
      <items count="13">
        <item x="2"/>
        <item x="6"/>
        <item x="4"/>
        <item x="0"/>
        <item x="5"/>
        <item x="1"/>
        <item x="7"/>
        <item x="11"/>
        <item x="10"/>
        <item x="3"/>
        <item x="8"/>
        <item x="9"/>
        <item t="default"/>
      </items>
    </pivotField>
    <pivotField compact="0" outline="0" showAll="0">
      <items count="3">
        <item x="0"/>
        <item x="1"/>
        <item t="default"/>
      </items>
    </pivotField>
  </pivotFields>
  <rowFields count="1">
    <field x="4"/>
  </rowFields>
  <rowItems count="1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 t="grand">
      <x/>
    </i>
  </rowItems>
  <colFields count="1">
    <field x="6"/>
  </colFields>
  <colItems count="2">
    <i>
      <x/>
    </i>
    <i>
      <x v="1"/>
    </i>
  </colItems>
  <dataFields count="1">
    <dataField name="Cuenta de CON ERROR? SI / NO" fld="6" subtotal="count" showDataAs="percentOfRow" baseField="11" baseItem="1" numFmtId="10"/>
  </dataFields>
  <formats count="6">
    <format dxfId="97">
      <pivotArea field="12" type="button" dataOnly="0" labelOnly="1" outline="0"/>
    </format>
    <format dxfId="96">
      <pivotArea field="11" type="button" dataOnly="0" labelOnly="1" outline="0"/>
    </format>
    <format dxfId="95">
      <pivotArea dataOnly="0" labelOnly="1" outline="0" fieldPosition="0">
        <references count="1">
          <reference field="6" count="0"/>
        </references>
      </pivotArea>
    </format>
    <format dxfId="94">
      <pivotArea outline="0" fieldPosition="0">
        <references count="1">
          <reference field="4294967294" count="1">
            <x v="0"/>
          </reference>
        </references>
      </pivotArea>
    </format>
    <format dxfId="93">
      <pivotArea dataOnly="0" outline="0" fieldPosition="0">
        <references count="1">
          <reference field="6" count="1">
            <x v="0"/>
          </reference>
        </references>
      </pivotArea>
    </format>
    <format dxfId="92">
      <pivotArea dataOnly="0" outline="0" fieldPosition="0">
        <references count="1">
          <reference field="6" count="1">
            <x v="1"/>
          </reference>
        </references>
      </pivotArea>
    </format>
  </formats>
  <chartFormats count="4"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3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8" format="4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8" format="5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0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30923B3-56BF-476B-89AD-98860F0CA646}" name="TablaDinámica1" cacheId="20" applyNumberFormats="0" applyBorderFormats="0" applyFontFormats="0" applyPatternFormats="0" applyAlignmentFormats="0" applyWidthHeightFormats="1" dataCaption="Valores" updatedVersion="8" minRefreshableVersion="3" colGrandTotals="0" itemPrintTitles="1" createdVersion="6" indent="0" compact="0" compactData="0" multipleFieldFilters="0" chartFormat="4">
  <location ref="A3:D24" firstHeaderRow="1" firstDataRow="2" firstDataCol="2"/>
  <pivotFields count="13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>
      <items count="17">
        <item x="11"/>
        <item x="10"/>
        <item x="15"/>
        <item x="6"/>
        <item x="2"/>
        <item x="14"/>
        <item x="7"/>
        <item x="3"/>
        <item x="4"/>
        <item x="13"/>
        <item x="12"/>
        <item x="8"/>
        <item x="1"/>
        <item x="5"/>
        <item x="0"/>
        <item x="9"/>
        <item t="default"/>
      </items>
    </pivotField>
    <pivotField compact="0" outline="0" showAll="0"/>
    <pivotField axis="axisCol" dataField="1" compact="0" outline="0" showAll="0">
      <items count="3">
        <item x="0"/>
        <item x="1"/>
        <item t="default"/>
      </items>
    </pivotField>
    <pivotField compact="0" numFmtId="20" outline="0" showAll="0"/>
    <pivotField compact="0" numFmtId="20" outline="0" showAll="0"/>
    <pivotField compact="0" outline="0" showAll="0"/>
    <pivotField compact="0" outline="0" showAll="0">
      <items count="15">
        <item x="10"/>
        <item x="13"/>
        <item x="11"/>
        <item x="8"/>
        <item x="3"/>
        <item x="12"/>
        <item x="4"/>
        <item x="1"/>
        <item x="9"/>
        <item x="2"/>
        <item x="6"/>
        <item x="7"/>
        <item x="0"/>
        <item x="5"/>
        <item t="default"/>
      </items>
    </pivotField>
    <pivotField axis="axisRow" compact="0" outline="0" showAll="0">
      <items count="13">
        <item x="2"/>
        <item x="6"/>
        <item x="4"/>
        <item x="0"/>
        <item x="5"/>
        <item x="1"/>
        <item x="7"/>
        <item x="11"/>
        <item x="10"/>
        <item x="3"/>
        <item x="8"/>
        <item x="9"/>
        <item t="default"/>
      </items>
    </pivotField>
    <pivotField axis="axisRow" compact="0" outline="0" showAll="0">
      <items count="3">
        <item x="0"/>
        <item x="1"/>
        <item t="default"/>
      </items>
    </pivotField>
  </pivotFields>
  <rowFields count="2">
    <field x="12"/>
    <field x="11"/>
  </rowFields>
  <rowItems count="20">
    <i>
      <x/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t="default">
      <x/>
    </i>
    <i>
      <x v="1"/>
      <x/>
    </i>
    <i r="1">
      <x v="1"/>
    </i>
    <i r="1">
      <x v="2"/>
    </i>
    <i r="1">
      <x v="3"/>
    </i>
    <i r="1">
      <x v="4"/>
    </i>
    <i t="default">
      <x v="1"/>
    </i>
    <i t="grand">
      <x/>
    </i>
  </rowItems>
  <colFields count="1">
    <field x="6"/>
  </colFields>
  <colItems count="2">
    <i>
      <x/>
    </i>
    <i>
      <x v="1"/>
    </i>
  </colItems>
  <dataFields count="1">
    <dataField name="Cuenta de CON ERROR? SI / NO" fld="6" subtotal="count" showDataAs="percentOfRow" baseField="11" baseItem="1" numFmtId="10"/>
  </dataFields>
  <formats count="6">
    <format dxfId="103">
      <pivotArea field="12" type="button" dataOnly="0" labelOnly="1" outline="0" axis="axisRow" fieldPosition="0"/>
    </format>
    <format dxfId="102">
      <pivotArea field="11" type="button" dataOnly="0" labelOnly="1" outline="0" axis="axisRow" fieldPosition="1"/>
    </format>
    <format dxfId="101">
      <pivotArea dataOnly="0" labelOnly="1" outline="0" fieldPosition="0">
        <references count="1">
          <reference field="6" count="0"/>
        </references>
      </pivotArea>
    </format>
    <format dxfId="100">
      <pivotArea outline="0" fieldPosition="0">
        <references count="1">
          <reference field="4294967294" count="1">
            <x v="0"/>
          </reference>
        </references>
      </pivotArea>
    </format>
    <format dxfId="99">
      <pivotArea dataOnly="0" outline="0" fieldPosition="0">
        <references count="1">
          <reference field="6" count="1">
            <x v="0"/>
          </reference>
        </references>
      </pivotArea>
    </format>
    <format dxfId="98">
      <pivotArea dataOnly="0" outline="0" fieldPosition="0">
        <references count="1">
          <reference field="6" count="1">
            <x v="1"/>
          </reference>
        </references>
      </pivotArea>
    </format>
  </formats>
  <chartFormats count="2"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3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2411D89-5204-4437-B50D-EE18F3C3BA79}" name="TablaDinámica3" cacheId="20" applyNumberFormats="0" applyBorderFormats="0" applyFontFormats="0" applyPatternFormats="0" applyAlignmentFormats="0" applyWidthHeightFormats="1" dataCaption="Valores" updatedVersion="8" minRefreshableVersion="3" colGrandTotals="0" itemPrintTitles="1" createdVersion="6" indent="0" compact="0" compactData="0" multipleFieldFilters="0" chartFormat="6">
  <location ref="J3:L15" firstHeaderRow="1" firstDataRow="2" firstDataCol="1"/>
  <pivotFields count="13">
    <pivotField compact="0" numFmtId="14" outline="0" showAll="0"/>
    <pivotField compact="0" outline="0" showAll="0"/>
    <pivotField compact="0" outline="0" showAll="0"/>
    <pivotField axis="axisRow" compact="0" outline="0" showAll="0">
      <items count="11">
        <item x="0"/>
        <item x="3"/>
        <item x="9"/>
        <item x="7"/>
        <item x="8"/>
        <item x="5"/>
        <item x="4"/>
        <item x="2"/>
        <item x="6"/>
        <item x="1"/>
        <item t="default"/>
      </items>
    </pivotField>
    <pivotField compact="0" outline="0" showAll="0">
      <items count="17">
        <item x="11"/>
        <item x="10"/>
        <item x="15"/>
        <item x="6"/>
        <item x="2"/>
        <item x="14"/>
        <item x="7"/>
        <item x="3"/>
        <item x="4"/>
        <item x="13"/>
        <item x="12"/>
        <item x="8"/>
        <item x="1"/>
        <item x="5"/>
        <item x="0"/>
        <item x="9"/>
        <item t="default"/>
      </items>
    </pivotField>
    <pivotField compact="0" outline="0" showAll="0"/>
    <pivotField axis="axisCol" dataField="1" compact="0" outline="0" showAll="0">
      <items count="3">
        <item x="0"/>
        <item x="1"/>
        <item t="default"/>
      </items>
    </pivotField>
    <pivotField compact="0" numFmtId="20" outline="0" showAll="0"/>
    <pivotField compact="0" numFmtId="20" outline="0" showAll="0"/>
    <pivotField compact="0" outline="0" showAll="0"/>
    <pivotField compact="0" outline="0" showAll="0">
      <items count="15">
        <item x="10"/>
        <item x="13"/>
        <item x="11"/>
        <item x="8"/>
        <item x="3"/>
        <item x="12"/>
        <item x="4"/>
        <item x="1"/>
        <item x="9"/>
        <item x="2"/>
        <item x="6"/>
        <item x="7"/>
        <item x="0"/>
        <item x="5"/>
        <item t="default"/>
      </items>
    </pivotField>
    <pivotField compact="0" outline="0" showAll="0">
      <items count="13">
        <item x="2"/>
        <item x="6"/>
        <item x="4"/>
        <item x="0"/>
        <item x="5"/>
        <item x="1"/>
        <item x="7"/>
        <item x="11"/>
        <item x="10"/>
        <item x="3"/>
        <item x="8"/>
        <item x="9"/>
        <item t="default"/>
      </items>
    </pivotField>
    <pivotField compact="0" outline="0" showAll="0">
      <items count="3">
        <item x="0"/>
        <item x="1"/>
        <item t="default"/>
      </items>
    </pivotField>
  </pivotFields>
  <rowFields count="1">
    <field x="3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Fields count="1">
    <field x="6"/>
  </colFields>
  <colItems count="2">
    <i>
      <x/>
    </i>
    <i>
      <x v="1"/>
    </i>
  </colItems>
  <dataFields count="1">
    <dataField name="Cuenta de CON ERROR? SI / NO" fld="6" subtotal="count" showDataAs="percentOfRow" baseField="11" baseItem="1" numFmtId="10"/>
  </dataFields>
  <formats count="6">
    <format dxfId="109">
      <pivotArea field="12" type="button" dataOnly="0" labelOnly="1" outline="0"/>
    </format>
    <format dxfId="108">
      <pivotArea field="11" type="button" dataOnly="0" labelOnly="1" outline="0"/>
    </format>
    <format dxfId="107">
      <pivotArea dataOnly="0" labelOnly="1" outline="0" fieldPosition="0">
        <references count="1">
          <reference field="6" count="0"/>
        </references>
      </pivotArea>
    </format>
    <format dxfId="106">
      <pivotArea outline="0" fieldPosition="0">
        <references count="1">
          <reference field="4294967294" count="1">
            <x v="0"/>
          </reference>
        </references>
      </pivotArea>
    </format>
    <format dxfId="105">
      <pivotArea dataOnly="0" outline="0" fieldPosition="0">
        <references count="1">
          <reference field="6" count="1">
            <x v="0"/>
          </reference>
        </references>
      </pivotArea>
    </format>
    <format dxfId="104">
      <pivotArea dataOnly="0" outline="0" fieldPosition="0">
        <references count="1">
          <reference field="6" count="1">
            <x v="1"/>
          </reference>
        </references>
      </pivotArea>
    </format>
  </formats>
  <chartFormats count="4"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3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5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5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A6634E8-4F9A-413C-B657-6B9639692663}" name="TablaDinámica2" cacheId="20" applyNumberFormats="0" applyBorderFormats="0" applyFontFormats="0" applyPatternFormats="0" applyAlignmentFormats="0" applyWidthHeightFormats="1" dataCaption="Valores" updatedVersion="8" minRefreshableVersion="3" colGrandTotals="0" itemPrintTitles="1" createdVersion="6" indent="0" compact="0" compactData="0" multipleFieldFilters="0" chartFormat="10">
  <location ref="F3:G6" firstHeaderRow="1" firstDataRow="1" firstDataCol="1"/>
  <pivotFields count="13">
    <pivotField compact="0" numFmtId="14" outline="0" showAll="0"/>
    <pivotField compact="0" outline="0" showAll="0"/>
    <pivotField compact="0" outline="0" showAll="0"/>
    <pivotField compact="0" outline="0" showAll="0"/>
    <pivotField compact="0" outline="0" showAll="0">
      <items count="17">
        <item x="11"/>
        <item x="10"/>
        <item x="15"/>
        <item x="6"/>
        <item x="2"/>
        <item x="14"/>
        <item x="7"/>
        <item x="3"/>
        <item x="4"/>
        <item x="13"/>
        <item x="12"/>
        <item x="8"/>
        <item x="1"/>
        <item x="5"/>
        <item x="0"/>
        <item x="9"/>
        <item t="default"/>
      </items>
    </pivotField>
    <pivotField compact="0" outline="0" showAll="0"/>
    <pivotField axis="axisRow" dataField="1" compact="0" outline="0" showAll="0">
      <items count="3">
        <item x="0"/>
        <item x="1"/>
        <item t="default"/>
      </items>
    </pivotField>
    <pivotField compact="0" numFmtId="20" outline="0" showAll="0"/>
    <pivotField compact="0" numFmtId="20" outline="0" showAll="0"/>
    <pivotField compact="0" outline="0" showAll="0"/>
    <pivotField compact="0" outline="0" showAll="0">
      <items count="15">
        <item x="10"/>
        <item x="13"/>
        <item x="11"/>
        <item x="8"/>
        <item x="3"/>
        <item x="12"/>
        <item x="4"/>
        <item x="1"/>
        <item x="9"/>
        <item x="2"/>
        <item x="6"/>
        <item x="7"/>
        <item x="0"/>
        <item x="5"/>
        <item t="default"/>
      </items>
    </pivotField>
    <pivotField compact="0" outline="0" showAll="0">
      <items count="13">
        <item x="2"/>
        <item x="6"/>
        <item x="4"/>
        <item x="0"/>
        <item x="5"/>
        <item x="1"/>
        <item x="7"/>
        <item x="11"/>
        <item x="10"/>
        <item x="3"/>
        <item x="8"/>
        <item x="9"/>
        <item t="default"/>
      </items>
    </pivotField>
    <pivotField compact="0" outline="0" showAll="0">
      <items count="3">
        <item x="0"/>
        <item x="1"/>
        <item t="default"/>
      </items>
    </pivotField>
  </pivotFields>
  <rowFields count="1">
    <field x="6"/>
  </rowFields>
  <rowItems count="3">
    <i>
      <x/>
    </i>
    <i>
      <x v="1"/>
    </i>
    <i t="grand">
      <x/>
    </i>
  </rowItems>
  <colItems count="1">
    <i/>
  </colItems>
  <dataFields count="1">
    <dataField name="Cuenta de CON ERROR? SI / NO" fld="6" subtotal="count" showDataAs="percentOfTotal" baseField="11" baseItem="1" numFmtId="10"/>
  </dataFields>
  <formats count="6">
    <format dxfId="115">
      <pivotArea field="12" type="button" dataOnly="0" labelOnly="1" outline="0"/>
    </format>
    <format dxfId="114">
      <pivotArea field="11" type="button" dataOnly="0" labelOnly="1" outline="0"/>
    </format>
    <format dxfId="113">
      <pivotArea dataOnly="0" labelOnly="1" outline="0" fieldPosition="0">
        <references count="1">
          <reference field="6" count="0"/>
        </references>
      </pivotArea>
    </format>
    <format dxfId="112">
      <pivotArea outline="0" fieldPosition="0">
        <references count="1">
          <reference field="4294967294" count="1">
            <x v="0"/>
          </reference>
        </references>
      </pivotArea>
    </format>
    <format dxfId="111">
      <pivotArea dataOnly="0" outline="0" fieldPosition="0">
        <references count="1">
          <reference field="6" count="1">
            <x v="0"/>
          </reference>
        </references>
      </pivotArea>
    </format>
    <format dxfId="110">
      <pivotArea dataOnly="0" outline="0" fieldPosition="0">
        <references count="1">
          <reference field="6" count="1">
            <x v="1"/>
          </reference>
        </references>
      </pivotArea>
    </format>
  </formats>
  <chartFormats count="9">
    <chartFormat chart="0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1" format="0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1" format="1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3" format="2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3" format="3" series="1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  <chartFormat chart="9" format="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9" format="2">
      <pivotArea type="data" outline="0" fieldPosition="0">
        <references count="2">
          <reference field="4294967294" count="1" selected="0">
            <x v="0"/>
          </reference>
          <reference field="6" count="1" selected="0">
            <x v="0"/>
          </reference>
        </references>
      </pivotArea>
    </chartFormat>
    <chartFormat chart="9" format="3">
      <pivotArea type="data" outline="0" fieldPosition="0">
        <references count="2">
          <reference field="4294967294" count="1" selected="0">
            <x v="0"/>
          </reference>
          <reference field="6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7EAF76B-99A1-463C-A6EB-2D6FA6DFD40F}" name="TablaDinámica8" cacheId="20" applyNumberFormats="0" applyBorderFormats="0" applyFontFormats="0" applyPatternFormats="0" applyAlignmentFormats="0" applyWidthHeightFormats="1" dataCaption="Valores" updatedVersion="8" minRefreshableVersion="3" colGrandTotals="0" itemPrintTitles="1" createdVersion="6" indent="0" compact="0" compactData="0" multipleFieldFilters="0" chartFormat="11">
  <location ref="AC3:AD14" firstHeaderRow="1" firstDataRow="1" firstDataCol="1"/>
  <pivotFields count="13">
    <pivotField compact="0" numFmtId="14" outline="0" showAll="0"/>
    <pivotField compact="0" outline="0" showAll="0"/>
    <pivotField compact="0" outline="0" showAll="0"/>
    <pivotField axis="axisRow" compact="0" outline="0" showAll="0" sortType="descending">
      <items count="11">
        <item x="0"/>
        <item x="3"/>
        <item x="9"/>
        <item x="7"/>
        <item x="8"/>
        <item x="5"/>
        <item x="4"/>
        <item x="2"/>
        <item x="6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>
      <items count="17">
        <item x="11"/>
        <item x="10"/>
        <item x="15"/>
        <item x="6"/>
        <item x="2"/>
        <item x="14"/>
        <item x="7"/>
        <item x="3"/>
        <item x="4"/>
        <item x="13"/>
        <item x="12"/>
        <item x="8"/>
        <item x="1"/>
        <item x="5"/>
        <item x="0"/>
        <item x="9"/>
        <item t="default"/>
      </items>
    </pivotField>
    <pivotField compact="0" outline="0" showAll="0"/>
    <pivotField compact="0" outline="0" showAll="0"/>
    <pivotField compact="0" numFmtId="20" outline="0" showAll="0"/>
    <pivotField compact="0" numFmtId="20" outline="0" showAll="0"/>
    <pivotField dataField="1" compact="0" outline="0" showAll="0"/>
    <pivotField compact="0" outline="0" showAll="0">
      <items count="15">
        <item x="10"/>
        <item x="13"/>
        <item x="11"/>
        <item x="8"/>
        <item x="3"/>
        <item x="12"/>
        <item x="4"/>
        <item x="1"/>
        <item x="9"/>
        <item x="2"/>
        <item x="6"/>
        <item x="7"/>
        <item x="0"/>
        <item x="5"/>
        <item t="default"/>
      </items>
    </pivotField>
    <pivotField compact="0" outline="0" showAll="0">
      <items count="13">
        <item x="2"/>
        <item x="6"/>
        <item x="4"/>
        <item x="0"/>
        <item x="5"/>
        <item x="1"/>
        <item x="7"/>
        <item x="11"/>
        <item x="10"/>
        <item x="3"/>
        <item x="8"/>
        <item x="9"/>
        <item t="default"/>
      </items>
    </pivotField>
    <pivotField compact="0" outline="0" showAll="0">
      <items count="3">
        <item x="0"/>
        <item x="1"/>
        <item t="default"/>
      </items>
    </pivotField>
  </pivotFields>
  <rowFields count="1">
    <field x="3"/>
  </rowFields>
  <rowItems count="11">
    <i>
      <x v="7"/>
    </i>
    <i>
      <x v="6"/>
    </i>
    <i>
      <x v="4"/>
    </i>
    <i>
      <x v="2"/>
    </i>
    <i>
      <x v="1"/>
    </i>
    <i>
      <x v="9"/>
    </i>
    <i>
      <x/>
    </i>
    <i>
      <x v="5"/>
    </i>
    <i>
      <x v="3"/>
    </i>
    <i>
      <x v="8"/>
    </i>
    <i t="grand">
      <x/>
    </i>
  </rowItems>
  <colItems count="1">
    <i/>
  </colItems>
  <dataFields count="1">
    <dataField name="Promedio de TIEMPO (MINUTOS)" fld="9" subtotal="average" baseField="11" baseItem="0" numFmtId="165"/>
  </dataFields>
  <formats count="3">
    <format dxfId="118">
      <pivotArea field="12" type="button" dataOnly="0" labelOnly="1" outline="0"/>
    </format>
    <format dxfId="117">
      <pivotArea field="11" type="button" dataOnly="0" labelOnly="1" outline="0"/>
    </format>
    <format dxfId="116">
      <pivotArea outline="0" collapsedLevelsAreSubtotals="1" fieldPosition="0"/>
    </format>
  </formats>
  <chartFormats count="4">
    <chartFormat chart="4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BD23EF5-2363-4C06-8A8D-D13933E1A4CB}" name="TablaDinámica12" cacheId="25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compact="0" compactData="0" multipleFieldFilters="0" chartFormat="14">
  <location ref="J3:K272" firstHeaderRow="1" firstDataRow="1" firstDataCol="1"/>
  <pivotFields count="6">
    <pivotField axis="axisRow" compact="0" outline="0" showAll="0" sortType="ascending">
      <items count="537">
        <item m="1" x="500"/>
        <item m="1" x="339"/>
        <item m="1" x="491"/>
        <item m="1" x="524"/>
        <item m="1" x="278"/>
        <item m="1" x="456"/>
        <item m="1" x="462"/>
        <item m="1" x="476"/>
        <item m="1" x="367"/>
        <item m="1" x="421"/>
        <item m="1" x="300"/>
        <item m="1" x="373"/>
        <item m="1" x="386"/>
        <item m="1" x="477"/>
        <item m="1" x="407"/>
        <item m="1" x="440"/>
        <item m="1" x="395"/>
        <item m="1" x="432"/>
        <item m="1" x="370"/>
        <item m="1" x="301"/>
        <item m="1" x="368"/>
        <item m="1" x="381"/>
        <item m="1" x="328"/>
        <item m="1" x="514"/>
        <item m="1" x="305"/>
        <item m="1" x="429"/>
        <item m="1" x="274"/>
        <item m="1" x="441"/>
        <item m="1" x="283"/>
        <item m="1" x="357"/>
        <item m="1" x="271"/>
        <item m="1" x="293"/>
        <item m="1" x="463"/>
        <item m="1" x="279"/>
        <item m="1" x="484"/>
        <item m="1" x="408"/>
        <item m="1" x="458"/>
        <item m="1" x="314"/>
        <item m="1" x="371"/>
        <item m="1" x="433"/>
        <item m="1" x="396"/>
        <item m="1" x="515"/>
        <item m="1" x="486"/>
        <item m="1" x="451"/>
        <item m="1" x="362"/>
        <item m="1" x="321"/>
        <item m="1" x="378"/>
        <item m="1" x="268"/>
        <item m="1" x="416"/>
        <item m="1" x="426"/>
        <item m="1" x="528"/>
        <item m="1" x="409"/>
        <item m="1" x="410"/>
        <item m="1" x="298"/>
        <item m="1" x="317"/>
        <item m="1" x="290"/>
        <item m="1" x="329"/>
        <item m="1" x="392"/>
        <item m="1" x="504"/>
        <item m="1" x="332"/>
        <item m="1" x="350"/>
        <item m="1" x="382"/>
        <item m="1" x="471"/>
        <item m="1" x="306"/>
        <item m="1" x="318"/>
        <item m="1" x="422"/>
        <item m="1" x="330"/>
        <item m="1" x="352"/>
        <item m="1" x="342"/>
        <item m="1" x="442"/>
        <item m="1" x="336"/>
        <item m="1" x="393"/>
        <item m="1" x="459"/>
        <item m="1" x="275"/>
        <item m="1" x="417"/>
        <item m="1" x="478"/>
        <item m="1" x="383"/>
        <item m="1" x="400"/>
        <item m="1" x="374"/>
        <item m="1" x="494"/>
        <item m="1" x="315"/>
        <item m="1" x="518"/>
        <item m="1" x="479"/>
        <item m="1" x="452"/>
        <item m="1" x="269"/>
        <item m="1" x="291"/>
        <item m="1" x="436"/>
        <item m="1" x="525"/>
        <item m="1" x="319"/>
        <item m="1" x="519"/>
        <item m="1" x="363"/>
        <item m="1" x="495"/>
        <item m="1" x="418"/>
        <item m="1" x="369"/>
        <item m="1" x="520"/>
        <item m="1" x="487"/>
        <item m="1" x="488"/>
        <item m="1" x="292"/>
        <item m="1" x="294"/>
        <item m="1" x="411"/>
        <item m="1" x="358"/>
        <item m="1" x="444"/>
        <item m="1" x="489"/>
        <item m="1" x="464"/>
        <item m="1" x="280"/>
        <item m="1" x="284"/>
        <item m="1" x="343"/>
        <item m="1" x="333"/>
        <item m="1" x="346"/>
        <item m="1" x="338"/>
        <item m="1" x="412"/>
        <item m="1" x="529"/>
        <item m="1" x="359"/>
        <item m="1" x="337"/>
        <item m="1" x="501"/>
        <item m="1" x="322"/>
        <item m="1" x="413"/>
        <item m="1" x="354"/>
        <item m="1" x="472"/>
        <item m="1" x="364"/>
        <item m="1" x="323"/>
        <item m="1" x="438"/>
        <item m="1" x="387"/>
        <item m="1" x="340"/>
        <item m="1" x="434"/>
        <item m="1" x="344"/>
        <item m="1" x="309"/>
        <item m="1" x="460"/>
        <item m="1" x="334"/>
        <item m="1" x="496"/>
        <item m="1" x="295"/>
        <item m="1" x="445"/>
        <item m="1" x="437"/>
        <item m="1" x="526"/>
        <item m="1" x="473"/>
        <item m="1" x="497"/>
        <item m="1" x="272"/>
        <item m="1" x="285"/>
        <item m="1" x="505"/>
        <item m="1" x="401"/>
        <item m="1" x="320"/>
        <item m="1" x="530"/>
        <item m="1" x="402"/>
        <item m="1" x="531"/>
        <item m="1" x="324"/>
        <item m="1" x="384"/>
        <item m="1" x="502"/>
        <item m="1" x="299"/>
        <item m="1" x="287"/>
        <item m="1" x="390"/>
        <item m="1" x="325"/>
        <item m="1" x="457"/>
        <item m="1" x="453"/>
        <item m="1" x="454"/>
        <item m="1" x="419"/>
        <item m="1" x="516"/>
        <item m="1" x="276"/>
        <item m="1" x="277"/>
        <item m="1" x="443"/>
        <item m="1" x="465"/>
        <item m="1" x="532"/>
        <item m="1" x="498"/>
        <item m="1" x="533"/>
        <item m="1" x="394"/>
        <item m="1" x="316"/>
        <item m="1" x="372"/>
        <item m="1" x="397"/>
        <item m="1" x="403"/>
        <item m="1" x="492"/>
        <item m="1" x="341"/>
        <item m="1" x="375"/>
        <item m="1" x="347"/>
        <item m="1" x="365"/>
        <item m="1" x="302"/>
        <item m="1" x="331"/>
        <item m="1" x="480"/>
        <item m="1" x="281"/>
        <item m="1" x="423"/>
        <item m="1" x="481"/>
        <item m="1" x="499"/>
        <item m="1" x="466"/>
        <item m="1" x="446"/>
        <item m="1" x="303"/>
        <item m="1" x="490"/>
        <item m="1" x="506"/>
        <item m="1" x="414"/>
        <item m="1" x="461"/>
        <item m="1" x="527"/>
        <item m="1" x="398"/>
        <item m="1" x="439"/>
        <item m="1" x="485"/>
        <item m="1" x="430"/>
        <item m="1" x="313"/>
        <item m="1" x="404"/>
        <item m="1" x="391"/>
        <item m="1" x="467"/>
        <item m="1" x="304"/>
        <item m="1" x="388"/>
        <item m="1" x="447"/>
        <item m="1" x="296"/>
        <item m="1" x="468"/>
        <item m="1" x="307"/>
        <item m="1" x="353"/>
        <item m="1" x="469"/>
        <item m="1" x="326"/>
        <item m="1" x="282"/>
        <item m="1" x="399"/>
        <item m="1" x="503"/>
        <item m="1" x="360"/>
        <item m="1" x="455"/>
        <item m="1" x="355"/>
        <item m="1" x="420"/>
        <item m="1" x="376"/>
        <item m="1" x="511"/>
        <item m="1" x="273"/>
        <item m="1" x="288"/>
        <item m="1" x="361"/>
        <item m="1" x="308"/>
        <item m="1" x="512"/>
        <item m="1" x="482"/>
        <item m="1" x="385"/>
        <item m="1" x="405"/>
        <item m="1" x="366"/>
        <item m="1" x="508"/>
        <item m="1" x="289"/>
        <item m="1" x="534"/>
        <item m="1" x="474"/>
        <item m="1" x="348"/>
        <item m="1" x="424"/>
        <item m="1" x="425"/>
        <item m="1" x="327"/>
        <item m="1" x="406"/>
        <item m="1" x="509"/>
        <item m="1" x="310"/>
        <item m="1" x="448"/>
        <item m="1" x="311"/>
        <item m="1" x="415"/>
        <item m="1" x="435"/>
        <item m="1" x="335"/>
        <item m="1" x="297"/>
        <item m="1" x="521"/>
        <item m="1" x="483"/>
        <item m="1" x="522"/>
        <item m="1" x="389"/>
        <item m="1" x="379"/>
        <item m="1" x="475"/>
        <item m="1" x="513"/>
        <item m="1" x="427"/>
        <item m="1" x="286"/>
        <item m="1" x="470"/>
        <item m="1" x="380"/>
        <item m="1" x="449"/>
        <item m="1" x="349"/>
        <item m="1" x="431"/>
        <item m="1" x="523"/>
        <item m="1" x="312"/>
        <item m="1" x="270"/>
        <item m="1" x="345"/>
        <item m="1" x="377"/>
        <item m="1" x="351"/>
        <item m="1" x="428"/>
        <item m="1" x="493"/>
        <item m="1" x="507"/>
        <item m="1" x="510"/>
        <item m="1" x="356"/>
        <item m="1" x="517"/>
        <item m="1" x="535"/>
        <item m="1" x="450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outline="0" showAll="0" sortType="ascending">
      <items count="11">
        <item x="4"/>
        <item x="9"/>
        <item x="5"/>
        <item x="3"/>
        <item x="0"/>
        <item x="2"/>
        <item x="6"/>
        <item x="8"/>
        <item x="7"/>
        <item x="1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compact="0" numFmtId="164" outline="0" showAll="0"/>
    <pivotField compact="0" numFmtId="164" outline="0" showAll="0"/>
    <pivotField compact="0" numFmtId="9" outline="0" showAll="0"/>
    <pivotField dataField="1" compact="0" outline="0" dragToRow="0" dragToCol="0" dragToPage="0" showAll="0" defaultSubtotal="0"/>
  </pivotFields>
  <rowFields count="1">
    <field x="0"/>
  </rowFields>
  <rowItems count="269">
    <i>
      <x v="489"/>
    </i>
    <i>
      <x v="503"/>
    </i>
    <i>
      <x v="474"/>
    </i>
    <i>
      <x v="274"/>
    </i>
    <i>
      <x v="423"/>
    </i>
    <i>
      <x v="390"/>
    </i>
    <i>
      <x v="288"/>
    </i>
    <i>
      <x v="369"/>
    </i>
    <i>
      <x v="391"/>
    </i>
    <i>
      <x v="393"/>
    </i>
    <i>
      <x v="458"/>
    </i>
    <i>
      <x v="397"/>
    </i>
    <i>
      <x v="270"/>
    </i>
    <i>
      <x v="293"/>
    </i>
    <i>
      <x v="346"/>
    </i>
    <i>
      <x v="448"/>
    </i>
    <i>
      <x v="344"/>
    </i>
    <i>
      <x v="285"/>
    </i>
    <i>
      <x v="330"/>
    </i>
    <i>
      <x v="280"/>
    </i>
    <i>
      <x v="345"/>
    </i>
    <i>
      <x v="515"/>
    </i>
    <i>
      <x v="473"/>
    </i>
    <i>
      <x v="353"/>
    </i>
    <i>
      <x v="325"/>
    </i>
    <i>
      <x v="340"/>
    </i>
    <i>
      <x v="493"/>
    </i>
    <i>
      <x v="347"/>
    </i>
    <i>
      <x v="469"/>
    </i>
    <i>
      <x v="518"/>
    </i>
    <i>
      <x v="406"/>
    </i>
    <i>
      <x v="457"/>
    </i>
    <i>
      <x v="279"/>
    </i>
    <i>
      <x v="467"/>
    </i>
    <i>
      <x v="420"/>
    </i>
    <i>
      <x v="388"/>
    </i>
    <i>
      <x v="269"/>
    </i>
    <i>
      <x v="417"/>
    </i>
    <i>
      <x v="384"/>
    </i>
    <i>
      <x v="447"/>
    </i>
    <i>
      <x v="499"/>
    </i>
    <i>
      <x v="296"/>
    </i>
    <i>
      <x v="522"/>
    </i>
    <i>
      <x v="523"/>
    </i>
    <i>
      <x v="355"/>
    </i>
    <i>
      <x v="291"/>
    </i>
    <i>
      <x v="312"/>
    </i>
    <i>
      <x v="383"/>
    </i>
    <i>
      <x v="281"/>
    </i>
    <i>
      <x v="370"/>
    </i>
    <i>
      <x v="284"/>
    </i>
    <i>
      <x v="271"/>
    </i>
    <i>
      <x v="375"/>
    </i>
    <i>
      <x v="278"/>
    </i>
    <i>
      <x v="354"/>
    </i>
    <i>
      <x v="411"/>
    </i>
    <i>
      <x v="476"/>
    </i>
    <i>
      <x v="337"/>
    </i>
    <i>
      <x v="521"/>
    </i>
    <i>
      <x v="372"/>
    </i>
    <i>
      <x v="349"/>
    </i>
    <i>
      <x v="445"/>
    </i>
    <i>
      <x v="424"/>
    </i>
    <i>
      <x v="401"/>
    </i>
    <i>
      <x v="433"/>
    </i>
    <i>
      <x v="421"/>
    </i>
    <i>
      <x v="535"/>
    </i>
    <i>
      <x v="422"/>
    </i>
    <i>
      <x v="335"/>
    </i>
    <i>
      <x v="283"/>
    </i>
    <i>
      <x v="286"/>
    </i>
    <i>
      <x v="338"/>
    </i>
    <i>
      <x v="534"/>
    </i>
    <i>
      <x v="430"/>
    </i>
    <i>
      <x v="343"/>
    </i>
    <i>
      <x v="290"/>
    </i>
    <i>
      <x v="435"/>
    </i>
    <i>
      <x v="350"/>
    </i>
    <i>
      <x v="437"/>
    </i>
    <i>
      <x v="294"/>
    </i>
    <i>
      <x v="443"/>
    </i>
    <i>
      <x v="356"/>
    </i>
    <i>
      <x v="313"/>
    </i>
    <i>
      <x v="362"/>
    </i>
    <i>
      <x v="314"/>
    </i>
    <i>
      <x v="365"/>
    </i>
    <i>
      <x v="315"/>
    </i>
    <i>
      <x v="297"/>
    </i>
    <i>
      <x v="449"/>
    </i>
    <i>
      <x v="299"/>
    </i>
    <i>
      <x v="302"/>
    </i>
    <i>
      <x v="528"/>
    </i>
    <i>
      <x v="455"/>
    </i>
    <i>
      <x v="395"/>
    </i>
    <i>
      <x v="317"/>
    </i>
    <i>
      <x v="400"/>
    </i>
    <i>
      <x v="459"/>
    </i>
    <i>
      <x v="403"/>
    </i>
    <i>
      <x v="460"/>
    </i>
    <i>
      <x v="405"/>
    </i>
    <i>
      <x v="464"/>
    </i>
    <i>
      <x v="409"/>
    </i>
    <i>
      <x v="318"/>
    </i>
    <i>
      <x v="414"/>
    </i>
    <i>
      <x v="320"/>
    </i>
    <i>
      <x v="416"/>
    </i>
    <i>
      <x v="321"/>
    </i>
    <i>
      <x v="336"/>
    </i>
    <i>
      <x v="322"/>
    </i>
    <i>
      <x v="533"/>
    </i>
    <i>
      <x v="477"/>
    </i>
    <i>
      <x v="295"/>
    </i>
    <i>
      <x v="478"/>
    </i>
    <i>
      <x v="363"/>
    </i>
    <i>
      <x v="479"/>
    </i>
    <i>
      <x v="374"/>
    </i>
    <i>
      <x v="482"/>
    </i>
    <i>
      <x v="304"/>
    </i>
    <i>
      <x v="483"/>
    </i>
    <i>
      <x v="402"/>
    </i>
    <i>
      <x v="488"/>
    </i>
    <i>
      <x v="407"/>
    </i>
    <i>
      <x v="323"/>
    </i>
    <i>
      <x v="415"/>
    </i>
    <i>
      <x v="491"/>
    </i>
    <i>
      <x v="272"/>
    </i>
    <i>
      <x v="495"/>
    </i>
    <i>
      <x v="359"/>
    </i>
    <i>
      <x v="498"/>
    </i>
    <i>
      <x v="377"/>
    </i>
    <i>
      <x v="500"/>
    </i>
    <i>
      <x v="404"/>
    </i>
    <i>
      <x v="509"/>
    </i>
    <i>
      <x v="310"/>
    </i>
    <i>
      <x v="517"/>
    </i>
    <i>
      <x v="367"/>
    </i>
    <i>
      <x v="328"/>
    </i>
    <i>
      <x v="410"/>
    </i>
    <i>
      <x v="273"/>
    </i>
    <i>
      <x v="396"/>
    </i>
    <i>
      <x v="331"/>
    </i>
    <i>
      <x v="351"/>
    </i>
    <i>
      <x v="526"/>
    </i>
    <i>
      <x v="451"/>
    </i>
    <i>
      <x v="501"/>
    </i>
    <i>
      <x v="307"/>
    </i>
    <i>
      <x v="408"/>
    </i>
    <i>
      <x v="431"/>
    </i>
    <i>
      <x v="352"/>
    </i>
    <i>
      <x v="378"/>
    </i>
    <i>
      <x v="519"/>
    </i>
    <i>
      <x v="462"/>
    </i>
    <i>
      <x v="341"/>
    </i>
    <i>
      <x v="364"/>
    </i>
    <i>
      <x v="492"/>
    </i>
    <i>
      <x v="368"/>
    </i>
    <i>
      <x v="326"/>
    </i>
    <i>
      <x v="282"/>
    </i>
    <i>
      <x v="426"/>
    </i>
    <i>
      <x v="454"/>
    </i>
    <i>
      <x v="442"/>
    </i>
    <i>
      <x v="301"/>
    </i>
    <i>
      <x v="376"/>
    </i>
    <i>
      <x v="481"/>
    </i>
    <i>
      <x v="358"/>
    </i>
    <i>
      <x v="292"/>
    </i>
    <i>
      <x v="287"/>
    </i>
    <i>
      <x v="324"/>
    </i>
    <i>
      <x v="303"/>
    </i>
    <i>
      <x v="475"/>
    </i>
    <i>
      <x v="381"/>
    </i>
    <i>
      <x v="268"/>
    </i>
    <i>
      <x v="413"/>
    </i>
    <i>
      <x v="357"/>
    </i>
    <i>
      <x v="300"/>
    </i>
    <i>
      <x v="327"/>
    </i>
    <i>
      <x v="387"/>
    </i>
    <i>
      <x v="298"/>
    </i>
    <i>
      <x v="309"/>
    </i>
    <i>
      <x v="432"/>
    </i>
    <i>
      <x v="329"/>
    </i>
    <i>
      <x v="332"/>
    </i>
    <i>
      <x v="379"/>
    </i>
    <i>
      <x v="496"/>
    </i>
    <i>
      <x v="463"/>
    </i>
    <i>
      <x v="490"/>
    </i>
    <i>
      <x v="394"/>
    </i>
    <i>
      <x v="497"/>
    </i>
    <i>
      <x v="334"/>
    </i>
    <i>
      <x v="516"/>
    </i>
    <i>
      <x v="524"/>
    </i>
    <i>
      <x v="441"/>
    </i>
    <i>
      <x v="434"/>
    </i>
    <i>
      <x v="311"/>
    </i>
    <i>
      <x v="466"/>
    </i>
    <i>
      <x v="461"/>
    </i>
    <i>
      <x v="428"/>
    </i>
    <i>
      <x v="436"/>
    </i>
    <i>
      <x v="505"/>
    </i>
    <i>
      <x v="316"/>
    </i>
    <i>
      <x v="425"/>
    </i>
    <i>
      <x v="507"/>
    </i>
    <i>
      <x v="531"/>
    </i>
    <i>
      <x v="510"/>
    </i>
    <i>
      <x v="366"/>
    </i>
    <i>
      <x v="530"/>
    </i>
    <i>
      <x v="527"/>
    </i>
    <i>
      <x v="289"/>
    </i>
    <i>
      <x v="468"/>
    </i>
    <i>
      <x v="371"/>
    </i>
    <i>
      <x v="504"/>
    </i>
    <i>
      <x v="361"/>
    </i>
    <i>
      <x v="487"/>
    </i>
    <i>
      <x v="342"/>
    </i>
    <i>
      <x v="389"/>
    </i>
    <i>
      <x v="456"/>
    </i>
    <i>
      <x v="339"/>
    </i>
    <i>
      <x v="512"/>
    </i>
    <i>
      <x v="305"/>
    </i>
    <i>
      <x v="465"/>
    </i>
    <i>
      <x v="333"/>
    </i>
    <i>
      <x v="399"/>
    </i>
    <i>
      <x v="276"/>
    </i>
    <i>
      <x v="525"/>
    </i>
    <i>
      <x v="439"/>
    </i>
    <i>
      <x v="450"/>
    </i>
    <i>
      <x v="306"/>
    </i>
    <i>
      <x v="471"/>
    </i>
    <i>
      <x v="508"/>
    </i>
    <i>
      <x v="308"/>
    </i>
    <i>
      <x v="470"/>
    </i>
    <i>
      <x v="412"/>
    </i>
    <i>
      <x v="532"/>
    </i>
    <i>
      <x v="277"/>
    </i>
    <i>
      <x v="319"/>
    </i>
    <i>
      <x v="506"/>
    </i>
    <i>
      <x v="494"/>
    </i>
    <i>
      <x v="392"/>
    </i>
    <i>
      <x v="419"/>
    </i>
    <i>
      <x v="444"/>
    </i>
    <i>
      <x v="440"/>
    </i>
    <i>
      <x v="514"/>
    </i>
    <i>
      <x v="429"/>
    </i>
    <i>
      <x v="380"/>
    </i>
    <i>
      <x v="513"/>
    </i>
    <i>
      <x v="486"/>
    </i>
    <i>
      <x v="520"/>
    </i>
    <i>
      <x v="529"/>
    </i>
    <i>
      <x v="427"/>
    </i>
    <i>
      <x v="485"/>
    </i>
    <i>
      <x v="386"/>
    </i>
    <i>
      <x v="382"/>
    </i>
    <i>
      <x v="438"/>
    </i>
    <i>
      <x v="348"/>
    </i>
    <i>
      <x v="446"/>
    </i>
    <i>
      <x v="472"/>
    </i>
    <i>
      <x v="453"/>
    </i>
    <i>
      <x v="418"/>
    </i>
    <i>
      <x v="385"/>
    </i>
    <i>
      <x v="452"/>
    </i>
    <i>
      <x v="484"/>
    </i>
    <i>
      <x v="480"/>
    </i>
    <i>
      <x v="502"/>
    </i>
    <i>
      <x v="275"/>
    </i>
    <i>
      <x v="373"/>
    </i>
    <i>
      <x v="398"/>
    </i>
    <i>
      <x v="360"/>
    </i>
    <i>
      <x v="511"/>
    </i>
    <i t="grand">
      <x/>
    </i>
  </rowItems>
  <colItems count="1">
    <i/>
  </colItems>
  <dataFields count="1">
    <dataField name="% UTILIZACIÓN" fld="5" baseField="0" baseItem="0" numFmtId="164"/>
  </dataFields>
  <formats count="1">
    <format dxfId="75">
      <pivotArea collapsedLevelsAreSubtotals="1" fieldPosition="0">
        <references count="1">
          <reference field="4294967294" count="1">
            <x v="0"/>
          </reference>
        </references>
      </pivotArea>
    </format>
  </formats>
  <chartFormats count="5">
    <chartFormat chart="5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8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8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3" format="2" series="1">
      <pivotArea type="data" outline="0" fieldPosition="0">
        <references count="1">
          <reference field="4294967294" count="1" selected="0">
            <x v="0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B20268-A308-4BCA-A9C5-3A2625DCFCB5}" name="TablaDinámica11" cacheId="25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compact="0" compactData="0" multipleFieldFilters="0" chartFormat="11">
  <location ref="E3:H14" firstHeaderRow="0" firstDataRow="1" firstDataCol="1"/>
  <pivotFields count="6">
    <pivotField compact="0" outline="0" showAll="0"/>
    <pivotField axis="axisRow" compact="0" outline="0" showAll="0" sortType="ascending">
      <items count="11">
        <item x="4"/>
        <item x="9"/>
        <item x="5"/>
        <item x="3"/>
        <item x="0"/>
        <item x="2"/>
        <item x="6"/>
        <item x="8"/>
        <item x="7"/>
        <item x="1"/>
        <item t="default"/>
      </items>
      <autoSortScope>
        <pivotArea dataOnly="0" outline="0" fieldPosition="0">
          <references count="1">
            <reference field="4294967294" count="1" selected="0">
              <x v="2"/>
            </reference>
          </references>
        </pivotArea>
      </autoSortScope>
    </pivotField>
    <pivotField dataField="1" compact="0" numFmtId="164" outline="0" showAll="0"/>
    <pivotField dataField="1" compact="0" numFmtId="164" outline="0" showAll="0"/>
    <pivotField compact="0" numFmtId="9" outline="0" showAll="0"/>
    <pivotField dataField="1" compact="0" outline="0" dragToRow="0" dragToCol="0" dragToPage="0" showAll="0" defaultSubtotal="0"/>
  </pivotFields>
  <rowFields count="1">
    <field x="1"/>
  </rowFields>
  <rowItems count="11">
    <i>
      <x v="9"/>
    </i>
    <i>
      <x v="4"/>
    </i>
    <i>
      <x v="7"/>
    </i>
    <i>
      <x v="3"/>
    </i>
    <i>
      <x v="5"/>
    </i>
    <i>
      <x v="2"/>
    </i>
    <i>
      <x v="8"/>
    </i>
    <i>
      <x/>
    </i>
    <i>
      <x v="6"/>
    </i>
    <i>
      <x v="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CAPACIDAD TOTAL" fld="2" baseField="0" baseItem="0"/>
    <dataField name="ESPACIO OCUPADO TOTAL" fld="3" baseField="0" baseItem="0"/>
    <dataField name="% UTILIZACIÓN" fld="5" baseField="0" baseItem="0" numFmtId="164"/>
  </dataFields>
  <formats count="2">
    <format dxfId="77">
      <pivotArea collapsedLevelsAreSubtotals="1" fieldPosition="0">
        <references count="1">
          <reference field="4294967294" count="2">
            <x v="0"/>
            <x v="1"/>
          </reference>
        </references>
      </pivotArea>
    </format>
    <format dxfId="76">
      <pivotArea collapsedLevelsAreSubtotals="1" fieldPosition="0">
        <references count="1">
          <reference field="4294967294" count="1">
            <x v="2"/>
          </reference>
        </references>
      </pivotArea>
    </format>
  </formats>
  <chartFormats count="9">
    <chartFormat chart="5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5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5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7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8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10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0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10" format="8" series="1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1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0D029A-1C65-4B20-804E-B762FF65893A}" name="TablaDinámica9" cacheId="25" applyNumberFormats="0" applyBorderFormats="0" applyFontFormats="0" applyPatternFormats="0" applyAlignmentFormats="0" applyWidthHeightFormats="1" dataCaption="Valores" updatedVersion="8" minRefreshableVersion="3" useAutoFormatting="1" itemPrintTitles="1" createdVersion="6" indent="0" compact="0" compactData="0" multipleFieldFilters="0" chartFormat="8">
  <location ref="A3:C4" firstHeaderRow="0" firstDataRow="1" firstDataCol="0"/>
  <pivotFields count="6">
    <pivotField compact="0" outline="0" showAll="0"/>
    <pivotField compact="0" outline="0" showAll="0">
      <items count="11">
        <item x="4"/>
        <item x="9"/>
        <item x="5"/>
        <item x="3"/>
        <item x="0"/>
        <item x="2"/>
        <item x="6"/>
        <item x="8"/>
        <item x="7"/>
        <item x="1"/>
        <item t="default"/>
      </items>
    </pivotField>
    <pivotField dataField="1" compact="0" numFmtId="164" outline="0" showAll="0"/>
    <pivotField dataField="1" compact="0" numFmtId="164" outline="0" showAll="0"/>
    <pivotField compact="0" numFmtId="9" outline="0" showAll="0"/>
    <pivotField dataField="1" compact="0" outline="0" dragToRow="0" dragToCol="0" dragToPage="0" showAll="0" defaultSubtotal="0"/>
  </pivotFields>
  <rowItems count="1">
    <i/>
  </rowItems>
  <colFields count="1">
    <field x="-2"/>
  </colFields>
  <colItems count="3">
    <i>
      <x/>
    </i>
    <i i="1">
      <x v="1"/>
    </i>
    <i i="2">
      <x v="2"/>
    </i>
  </colItems>
  <dataFields count="3">
    <dataField name="CAPACIDAD TOTAL" fld="2" baseField="0" baseItem="0"/>
    <dataField name="ESPACIO OCUPADO TOTAL" fld="3" baseField="0" baseItem="0"/>
    <dataField name="% UTILIZACIÓN" fld="5" baseField="0" baseItem="0" numFmtId="164"/>
  </dataFields>
  <formats count="2">
    <format dxfId="79">
      <pivotArea collapsedLevelsAreSubtotals="1" fieldPosition="0">
        <references count="1">
          <reference field="4294967294" count="2">
            <x v="0"/>
            <x v="1"/>
          </reference>
        </references>
      </pivotArea>
    </format>
    <format dxfId="78">
      <pivotArea collapsedLevelsAreSubtotals="1" fieldPosition="0">
        <references count="1">
          <reference field="4294967294" count="1">
            <x v="2"/>
          </reference>
        </references>
      </pivotArea>
    </format>
  </formats>
  <chartFormats count="4">
    <chartFormat chart="7" format="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7" format="7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7" format="8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7" format="9">
      <pivotArea type="data" outline="0" fieldPosition="0">
        <references count="1">
          <reference field="4294967294" count="1" selected="0">
            <x v="2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RESPONSABLE_DE_ALMACEN" xr10:uid="{ABA779F9-A821-4460-B116-36C253EF7C37}" sourceName="RESPONSABLE DE ALMACEN">
  <pivotTables>
    <pivotTable tabId="11" name="TablaDinámica1"/>
    <pivotTable tabId="11" name="TablaDinámica2"/>
    <pivotTable tabId="11" name="TablaDinámica3"/>
    <pivotTable tabId="11" name="TablaDinámica4"/>
    <pivotTable tabId="11" name="TablaDinámica5"/>
  </pivotTables>
  <data>
    <tabular pivotCacheId="570716012">
      <items count="10">
        <i x="7" s="1"/>
        <i x="1" s="1"/>
        <i x="2" s="1"/>
        <i x="9" s="1"/>
        <i x="8" s="1"/>
        <i x="5" s="1"/>
        <i x="3" s="1"/>
        <i x="6" s="1"/>
        <i x="0" s="1"/>
        <i x="4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FAMILIA" xr10:uid="{31873C88-2248-40DA-AF7E-10B984057C05}" sourceName="FAMILIA">
  <pivotTables>
    <pivotTable tabId="11" name="TablaDinámica1"/>
    <pivotTable tabId="11" name="TablaDinámica2"/>
    <pivotTable tabId="11" name="TablaDinámica3"/>
    <pivotTable tabId="11" name="TablaDinámica4"/>
    <pivotTable tabId="11" name="TablaDinámica5"/>
  </pivotTables>
  <data>
    <tabular pivotCacheId="570716012">
      <items count="14">
        <i x="11" s="1"/>
        <i x="13" s="1"/>
        <i x="0" s="1"/>
        <i x="12" s="1"/>
        <i x="3" s="1"/>
        <i x="7" s="1"/>
        <i x="4" s="1"/>
        <i x="1" s="1"/>
        <i x="2" s="1"/>
        <i x="9" s="1"/>
        <i x="5" s="1"/>
        <i x="8" s="1"/>
        <i x="6" s="1"/>
        <i x="10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3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" xr10:uid="{B06084F9-FB5A-4D94-8A20-21EC53710330}" sourceName="MES">
  <pivotTables>
    <pivotTable tabId="11" name="TablaDinámica1"/>
    <pivotTable tabId="11" name="TablaDinámica2"/>
    <pivotTable tabId="11" name="TablaDinámica3"/>
    <pivotTable tabId="11" name="TablaDinámica4"/>
    <pivotTable tabId="11" name="TablaDinámica5"/>
  </pivotTables>
  <data>
    <tabular pivotCacheId="570716012">
      <items count="12">
        <i x="3" s="1"/>
        <i x="0" s="1"/>
        <i x="5" s="1"/>
        <i x="6" s="1"/>
        <i x="2" s="1"/>
        <i x="4" s="1"/>
        <i x="1" s="1"/>
        <i x="10" s="1"/>
        <i x="8" s="1"/>
        <i x="9" s="1"/>
        <i x="7" s="1"/>
        <i x="11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4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" xr10:uid="{D4B79D86-A973-4FF8-AB52-D08049A6C060}" sourceName="AÑO">
  <pivotTables>
    <pivotTable tabId="11" name="TablaDinámica1"/>
    <pivotTable tabId="11" name="TablaDinámica2"/>
    <pivotTable tabId="11" name="TablaDinámica3"/>
    <pivotTable tabId="11" name="TablaDinámica4"/>
    <pivotTable tabId="11" name="TablaDinámica5"/>
  </pivotTables>
  <data>
    <tabular pivotCacheId="570716012">
      <items count="2">
        <i x="0" s="1"/>
        <i x="1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5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COLABORADOR" xr10:uid="{94BEEA89-0A2A-46D4-9523-567F6BB1D3A7}" sourceName="COLABORADOR">
  <pivotTables>
    <pivotTable tabId="13" name="TablaDinámica7"/>
    <pivotTable tabId="13" name="TablaDinámica1"/>
    <pivotTable tabId="13" name="TablaDinámica2"/>
    <pivotTable tabId="13" name="TablaDinámica3"/>
    <pivotTable tabId="13" name="TablaDinámica4"/>
    <pivotTable tabId="13" name="TablaDinámica5"/>
    <pivotTable tabId="13" name="TablaDinámica6"/>
    <pivotTable tabId="13" name="TablaDinámica8"/>
  </pivotTables>
  <data>
    <tabular pivotCacheId="1732255165">
      <items count="16">
        <i x="11" s="1"/>
        <i x="10" s="1"/>
        <i x="15" s="1"/>
        <i x="6" s="1"/>
        <i x="2" s="1"/>
        <i x="14" s="1"/>
        <i x="7" s="1"/>
        <i x="3" s="1"/>
        <i x="4" s="1"/>
        <i x="13" s="1"/>
        <i x="12" s="1"/>
        <i x="8" s="1"/>
        <i x="1" s="1"/>
        <i x="5" s="1"/>
        <i x="0" s="1"/>
        <i x="9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6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FAMILIA1" xr10:uid="{42F509AF-A25B-4573-A1FB-2F5D2E7B48A7}" sourceName="FAMILIA">
  <pivotTables>
    <pivotTable tabId="13" name="TablaDinámica7"/>
    <pivotTable tabId="13" name="TablaDinámica1"/>
    <pivotTable tabId="13" name="TablaDinámica2"/>
    <pivotTable tabId="13" name="TablaDinámica3"/>
    <pivotTable tabId="13" name="TablaDinámica4"/>
    <pivotTable tabId="13" name="TablaDinámica5"/>
    <pivotTable tabId="13" name="TablaDinámica6"/>
    <pivotTable tabId="13" name="TablaDinámica8"/>
  </pivotTables>
  <data>
    <tabular pivotCacheId="1732255165">
      <items count="14">
        <i x="10" s="1"/>
        <i x="13" s="1"/>
        <i x="11" s="1"/>
        <i x="8" s="1"/>
        <i x="3" s="1"/>
        <i x="12" s="1"/>
        <i x="4" s="1"/>
        <i x="1" s="1"/>
        <i x="9" s="1"/>
        <i x="2" s="1"/>
        <i x="6" s="1"/>
        <i x="7" s="1"/>
        <i x="0" s="1"/>
        <i x="5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7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MES1" xr10:uid="{D9D218A4-AA19-473F-AE05-CF8501AFE9F8}" sourceName="MES">
  <pivotTables>
    <pivotTable tabId="13" name="TablaDinámica7"/>
    <pivotTable tabId="13" name="TablaDinámica1"/>
    <pivotTable tabId="13" name="TablaDinámica2"/>
    <pivotTable tabId="13" name="TablaDinámica3"/>
    <pivotTable tabId="13" name="TablaDinámica4"/>
    <pivotTable tabId="13" name="TablaDinámica5"/>
    <pivotTable tabId="13" name="TablaDinámica6"/>
    <pivotTable tabId="13" name="TablaDinámica8"/>
  </pivotTables>
  <data>
    <tabular pivotCacheId="1732255165">
      <items count="12">
        <i x="2" s="1"/>
        <i x="6" s="1"/>
        <i x="4" s="1"/>
        <i x="0" s="1"/>
        <i x="5" s="1"/>
        <i x="1" s="1"/>
        <i x="7" s="1"/>
        <i x="11" s="1"/>
        <i x="3" s="1"/>
        <i x="8" s="1"/>
        <i x="9" s="1"/>
        <i x="10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8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ÑO1" xr10:uid="{FE704157-F033-4DA5-9067-3ECDA5A18DB4}" sourceName="AÑO">
  <pivotTables>
    <pivotTable tabId="13" name="TablaDinámica7"/>
    <pivotTable tabId="13" name="TablaDinámica1"/>
    <pivotTable tabId="13" name="TablaDinámica2"/>
    <pivotTable tabId="13" name="TablaDinámica3"/>
    <pivotTable tabId="13" name="TablaDinámica4"/>
    <pivotTable tabId="13" name="TablaDinámica5"/>
    <pivotTable tabId="13" name="TablaDinámica6"/>
    <pivotTable tabId="13" name="TablaDinámica8"/>
  </pivotTables>
  <data>
    <tabular pivotCacheId="1732255165">
      <items count="2">
        <i x="0" s="1"/>
        <i x="1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9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ciónDeDatos_ALMACÉN" xr10:uid="{CE9E78F2-E533-4FF5-ADC8-4500A1B5B03C}" sourceName="ALMACÉN">
  <pivotTables>
    <pivotTable tabId="15" name="TablaDinámica11"/>
    <pivotTable tabId="15" name="TablaDinámica12"/>
    <pivotTable tabId="15" name="TablaDinámica9"/>
  </pivotTables>
  <data>
    <tabular pivotCacheId="1275301490">
      <items count="10">
        <i x="4" s="1"/>
        <i x="9" s="1"/>
        <i x="5" s="1"/>
        <i x="3" s="1"/>
        <i x="0" s="1"/>
        <i x="2" s="1"/>
        <i x="6" s="1"/>
        <i x="8" s="1"/>
        <i x="7" s="1"/>
        <i x="1" s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RESPONSABLE DE ALMACEN" xr10:uid="{9F77354A-F762-4709-97E5-829B884DE493}" cache="SegmentaciónDeDatos_RESPONSABLE_DE_ALMACEN" caption="RESPONSABLE DE ALMACEN" columnCount="3" style="SlicerStyleDark4" rowHeight="241300"/>
  <slicer name="FAMILIA" xr10:uid="{EAAF1F79-DE95-498A-BC63-8278CEFCF027}" cache="SegmentaciónDeDatos_FAMILIA" caption="FAMILIA" columnCount="3" style="SlicerStyleDark6" rowHeight="241300"/>
  <slicer name="MES" xr10:uid="{FAAE2403-3227-4C9D-BA43-10759CB46247}" cache="SegmentaciónDeDatos_MES" caption="MES" columnCount="4" style="SlicerStyleDark2" rowHeight="241300"/>
  <slicer name="AÑO" xr10:uid="{D67C7E27-0B1B-47A8-B9F1-D9A26C2E045A}" cache="SegmentaciónDeDatos_AÑO" caption="AÑO" style="SlicerStyleDark2" rowHeight="24130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OLABORADOR" xr10:uid="{677CDFA6-CE8E-41A0-9DDA-7F58F05B8480}" cache="SegmentaciónDeDatos_COLABORADOR" caption="COLABORADOR" columnCount="4" style="SlicerStyleDark5" rowHeight="241300"/>
  <slicer name="FAMILIA 1" xr10:uid="{381356D1-A79C-4A90-A1F2-AFAFEDF6599B}" cache="SegmentaciónDeDatos_FAMILIA1" caption="FAMILIA" columnCount="3" style="SlicerStyleDark1" rowHeight="241300"/>
  <slicer name="MES 1" xr10:uid="{A8A27C82-7663-40B4-ACBF-F5F42E9A894E}" cache="SegmentaciónDeDatos_MES1" caption="MES" columnCount="4" style="SlicerStyleDark2" rowHeight="241300"/>
  <slicer name="AÑO 1" xr10:uid="{50734147-D1ED-47FC-818A-DA3E34830EF9}" cache="SegmentaciónDeDatos_AÑO1" caption="AÑO" style="SlicerStyleDark2" rowHeight="241300"/>
</slicers>
</file>

<file path=xl/slicers/slicer3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ALMACÉN" xr10:uid="{A84E21A7-0359-45E3-BAAC-94418E034B1E}" cache="SegmentaciónDeDatos_ALMACÉN" caption="ALMACÉN" columnCount="6" style="SlicerStyleDark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AD5C69A-5AF5-4997-8F2A-4D4306F49BDA}" name="Tabla1" displayName="Tabla1" ref="A1:M1658" totalsRowShown="0" headerRowDxfId="159" dataDxfId="158">
  <autoFilter ref="A1:M1658" xr:uid="{9953EA98-5FC5-4CA5-AB2D-F8EED5E065F8}"/>
  <tableColumns count="13">
    <tableColumn id="1" xr3:uid="{85812F72-B6B1-47D4-ADDD-58C2DFB66D90}" name="COD MATERIAL" dataDxfId="157"/>
    <tableColumn id="2" xr3:uid="{47F345D9-BFC5-4F90-887E-8548319053F4}" name="PRODUCTO" dataDxfId="156"/>
    <tableColumn id="10" xr3:uid="{46361413-70CD-4C7E-8689-6250AEBA2795}" name="ALMACEN" dataDxfId="155"/>
    <tableColumn id="12" xr3:uid="{2CA5CA5D-5FF6-46A8-A63A-AE0468CBFCDD}" name="RESPONSABLE DE ALMACEN" dataDxfId="154"/>
    <tableColumn id="8" xr3:uid="{D8DE1F1B-CDDC-4A15-9D38-4684EC0C011E}" name="FECHA DE CONTEO INVENTARIO" dataDxfId="153"/>
    <tableColumn id="5" xr3:uid="{4392D7DE-08EB-4DA6-A916-6C1824A1027B}" name="CANTIDAD SEGÚN SISTEMA" dataDxfId="152"/>
    <tableColumn id="4" xr3:uid="{080647DC-A7EA-43D4-A26F-409F843E5181}" name="CANTIDAD SEGÚN CONTEO" dataDxfId="151"/>
    <tableColumn id="9" xr3:uid="{8DEF44BA-7B8D-4C42-A2B2-85D7ED2854FE}" name="DIFERENCIA" dataDxfId="150">
      <calculatedColumnFormula>Tabla1[[#This Row],[CANTIDAD SEGÚN SISTEMA]]-Tabla1[[#This Row],[CANTIDAD SEGÚN CONTEO]]</calculatedColumnFormula>
    </tableColumn>
    <tableColumn id="6" xr3:uid="{9E7D9E3D-294A-460B-9136-1D72F2EA5EA9}" name="RESULTADO ERI" dataDxfId="149" dataCellStyle="Porcentaje">
      <calculatedColumnFormula>1-ABS((Tabla1[[#This Row],[CANTIDAD SEGÚN SISTEMA]]-Tabla1[[#This Row],[CANTIDAD SEGÚN CONTEO]])/Tabla1[[#This Row],[CANTIDAD SEGÚN SISTEMA]])</calculatedColumnFormula>
    </tableColumn>
    <tableColumn id="7" xr3:uid="{5AC2CFC5-435F-4B10-82C0-13E7600B5B75}" name="TIPO DE DIFERENCIA" dataDxfId="148" dataCellStyle="Porcentaje">
      <calculatedColumnFormula>IF(Tabla1[[#This Row],[CANTIDAD SEGÚN SISTEMA]]=Tabla1[[#This Row],[CANTIDAD SEGÚN CONTEO]],"CUADRADO",IF(Tabla1[[#This Row],[CANTIDAD SEGÚN SISTEMA]]&gt;Tabla1[[#This Row],[CANTIDAD SEGÚN CONTEO]],"FALTANTE","SOBRANTE"))</calculatedColumnFormula>
    </tableColumn>
    <tableColumn id="11" xr3:uid="{B70B0B0C-2294-44CC-ABDA-4DBA50D8A153}" name="FAMILIA" dataDxfId="147" dataCellStyle="Porcentaje">
      <calculatedColumnFormula>VLOOKUP(Tabla1[[#This Row],[COD MATERIAL]],Tabla1345[#All],3,0)</calculatedColumnFormula>
    </tableColumn>
    <tableColumn id="14" xr3:uid="{420C0206-EC0D-4AED-8E2B-64AAE0D4BBB7}" name="MES" dataDxfId="146">
      <calculatedColumnFormula>VLOOKUP(MONTH(Tabla1[[#This Row],[FECHA DE CONTEO INVENTARIO]]),Tabla2[],2,0)</calculatedColumnFormula>
    </tableColumn>
    <tableColumn id="15" xr3:uid="{F82C0B4A-100C-4802-8624-57295561D562}" name="AÑO" dataDxfId="145">
      <calculatedColumnFormula>YEAR(Tabla1[[#This Row],[FECHA DE CONTEO INVENTARIO]])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D3EC859-1939-4C68-82E0-B14075E9A168}" name="Tabla110" displayName="Tabla110" ref="A1:M1658" totalsRowShown="0" headerRowDxfId="144" dataDxfId="143">
  <autoFilter ref="A1:M1658" xr:uid="{9953EA98-5FC5-4CA5-AB2D-F8EED5E065F8}"/>
  <tableColumns count="13">
    <tableColumn id="8" xr3:uid="{710AC717-5AF6-42CB-934B-4A97D7BDD6B0}" name="FECHA PICKING" dataDxfId="142"/>
    <tableColumn id="1" xr3:uid="{58454AC7-6339-4812-9EA6-831769E04C92}" name="COD MATERIAL" dataDxfId="141"/>
    <tableColumn id="2" xr3:uid="{787ABC73-8981-490C-AF5C-D5A52549FB57}" name="PRODUCTO" dataDxfId="140"/>
    <tableColumn id="10" xr3:uid="{EF1E4813-567D-4A84-99CC-266DCADFD189}" name="ALMACEN" dataDxfId="139"/>
    <tableColumn id="19" xr3:uid="{8D6A9711-F583-4B3E-B6F2-4FBA61896DFD}" name="COLABORADOR" dataDxfId="138"/>
    <tableColumn id="11" xr3:uid="{AD5AC0D7-A949-4E7C-BEAC-9018391D49A3}" name="NRO ITEMS" dataDxfId="137"/>
    <tableColumn id="20" xr3:uid="{BBF88A5C-D325-4EB5-B490-693BFF78C095}" name="CON ERROR? SI / NO" dataDxfId="136"/>
    <tableColumn id="13" xr3:uid="{9FCD3E9A-6C12-4E12-901C-B7C8E99D0572}" name="HORA INICIO PICKING" dataDxfId="135"/>
    <tableColumn id="12" xr3:uid="{563E866D-E1FE-470A-AEA6-386D15E4BF4D}" name="HORA FIN PICKING" dataDxfId="134"/>
    <tableColumn id="16" xr3:uid="{62C4C93C-228B-429F-AB48-46D72BC335A8}" name="TIEMPO (MINUTOS)" dataDxfId="133">
      <calculatedColumnFormula>HOUR(Tabla110[[#This Row],[HORA FIN PICKING]]-Tabla110[[#This Row],[HORA INICIO PICKING]])*60+MINUTE(Tabla110[[#This Row],[HORA FIN PICKING]]-Tabla110[[#This Row],[HORA INICIO PICKING]])</calculatedColumnFormula>
    </tableColumn>
    <tableColumn id="18" xr3:uid="{A013BB9B-3B7D-43A0-AF37-00B9EEB78782}" name="FAMILIA" dataDxfId="132">
      <calculatedColumnFormula>VLOOKUP(Tabla110[[#This Row],[COD MATERIAL]],Tabla1345[#All],3,0)</calculatedColumnFormula>
    </tableColumn>
    <tableColumn id="14" xr3:uid="{C1531FC1-4CF6-49C1-B172-BBF289445398}" name="MES" dataDxfId="131">
      <calculatedColumnFormula>VLOOKUP(MONTH(Tabla110[[#This Row],[FECHA PICKING]]),Tabla2[],2,0)</calculatedColumnFormula>
    </tableColumn>
    <tableColumn id="15" xr3:uid="{DE010782-D9B4-4016-9836-6025A2DAF669}" name="AÑO" dataDxfId="130">
      <calculatedColumnFormula>YEAR(Tabla110[[#This Row],[FECHA PICKING]])</calculatedColumnFormula>
    </tableColumn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127ABD1-8FB5-492C-91B8-11370BBC0908}" name="Tabla10" displayName="Tabla10" ref="A1:E269" totalsRowShown="0" headerRowDxfId="74" dataDxfId="73">
  <autoFilter ref="A1:E269" xr:uid="{D693A74B-8EBA-4D59-ACD0-EC8BB655EED8}"/>
  <tableColumns count="5">
    <tableColumn id="1" xr3:uid="{D31B95A8-F233-407D-86A2-3717F9902EE5}" name="UBICACIÓN" dataDxfId="72"/>
    <tableColumn id="2" xr3:uid="{5339EF7F-A45B-450A-A5C6-F788E9129878}" name="ALMACÉN" dataDxfId="71"/>
    <tableColumn id="3" xr3:uid="{442B7972-7349-40F9-B84D-60FF933FD6C0}" name="CAPACIDAD DEL RACK EN M3" dataDxfId="70"/>
    <tableColumn id="4" xr3:uid="{B5691704-C416-46C0-B00F-C03C1513C511}" name="ESPACIO EN M3 OCUPADO" dataDxfId="69" dataCellStyle="Millares"/>
    <tableColumn id="5" xr3:uid="{BAB9CF2B-9AAC-4BA5-85A9-D8F0F751C6D2}" name="% UTILIZACION" dataDxfId="68" dataCellStyle="Porcentaje">
      <calculatedColumnFormula>IFERROR(Tabla10[[#This Row],[ESPACIO EN M3 OCUPADO]]/Tabla10[[#This Row],[CAPACIDAD DEL RACK EN M3]],0)</calculatedColumnFormula>
    </tableColumn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E611E997-0C5D-49BB-A8F5-BE23AB9CD067}" name="Tabla1345" displayName="Tabla1345" ref="B3:H1060" totalsRowShown="0" headerRowDxfId="67" dataDxfId="66">
  <autoFilter ref="B3:H1060" xr:uid="{7A67396F-5B5B-49D7-8E27-ECE5C3BF27E6}"/>
  <tableColumns count="7">
    <tableColumn id="1" xr3:uid="{610EDA6D-F543-44E6-8449-C6F577F83F71}" name="COD PRODUCTO" dataDxfId="65"/>
    <tableColumn id="2" xr3:uid="{C806698A-0816-49B5-AC2D-B37E90B6FB84}" name="DESCRIPCIÓN" dataDxfId="64"/>
    <tableColumn id="4" xr3:uid="{3DE97C24-3615-4263-BCF6-D0380BF0F79A}" name="CATEGORÍA" dataDxfId="63"/>
    <tableColumn id="5" xr3:uid="{F4E11FD9-5E5B-4D7A-ACEC-B07AB156D909}" name="UM" dataDxfId="62"/>
    <tableColumn id="6" xr3:uid="{C33A76E1-8CE0-4462-B7CD-064091B5DF53}" name="COD PRODUCTO2" dataDxfId="61"/>
    <tableColumn id="3" xr3:uid="{FD4C7095-B9AF-4D3C-8B2E-D1DCBB8B87D7}" name="LEAD TIME" dataDxfId="60"/>
    <tableColumn id="7" xr3:uid="{86BC8613-E461-4682-98D9-BBB4C0535157}" name="VOL UNIT (M3)" dataDxfId="59"/>
  </tableColumns>
  <tableStyleInfo name="TableStyleMedium6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00FA965-A839-420B-8F33-5C4A59526F30}" name="Tabla2" displayName="Tabla2" ref="B6:C18" totalsRowShown="0" headerRowDxfId="58" dataDxfId="57">
  <autoFilter ref="B6:C18" xr:uid="{5B2EC8C7-ECAD-499B-B851-19B0A3B94168}"/>
  <tableColumns count="2">
    <tableColumn id="1" xr3:uid="{32370F7B-518C-4E8C-B2B2-81D103192DA0}" name="Id Mes" dataDxfId="56"/>
    <tableColumn id="2" xr3:uid="{A80C54D4-C8CA-43DB-818B-B2620C251E3F}" name="Mes" dataDxfId="55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microsoft.com/office/2007/relationships/slicer" Target="../slicers/slicer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microsoft.com/office/2007/relationships/slicer" Target="../slicers/slicer2.xml"/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microsoft.com/office/2007/relationships/slicer" Target="../slicers/slicer3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pivotTable" Target="../pivotTables/pivotTable5.xml"/><Relationship Id="rId4" Type="http://schemas.openxmlformats.org/officeDocument/2006/relationships/pivotTable" Target="../pivotTables/pivotTable4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ivotTable" Target="../pivotTables/pivotTable13.xml"/><Relationship Id="rId3" Type="http://schemas.openxmlformats.org/officeDocument/2006/relationships/pivotTable" Target="../pivotTables/pivotTable8.xml"/><Relationship Id="rId7" Type="http://schemas.openxmlformats.org/officeDocument/2006/relationships/pivotTable" Target="../pivotTables/pivotTable12.xml"/><Relationship Id="rId2" Type="http://schemas.openxmlformats.org/officeDocument/2006/relationships/pivotTable" Target="../pivotTables/pivotTable7.xml"/><Relationship Id="rId1" Type="http://schemas.openxmlformats.org/officeDocument/2006/relationships/pivotTable" Target="../pivotTables/pivotTable6.xml"/><Relationship Id="rId6" Type="http://schemas.openxmlformats.org/officeDocument/2006/relationships/pivotTable" Target="../pivotTables/pivotTable11.xml"/><Relationship Id="rId5" Type="http://schemas.openxmlformats.org/officeDocument/2006/relationships/pivotTable" Target="../pivotTables/pivotTable10.xml"/><Relationship Id="rId4" Type="http://schemas.openxmlformats.org/officeDocument/2006/relationships/pivotTable" Target="../pivotTables/pivotTable9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16.xml"/><Relationship Id="rId2" Type="http://schemas.openxmlformats.org/officeDocument/2006/relationships/pivotTable" Target="../pivotTables/pivotTable15.xml"/><Relationship Id="rId1" Type="http://schemas.openxmlformats.org/officeDocument/2006/relationships/pivotTable" Target="../pivotTables/pivotTable1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C6F1-CA23-4422-8E37-E0167C59AADA}">
  <dimension ref="A1"/>
  <sheetViews>
    <sheetView showGridLines="0" showRowColHeaders="0" zoomScale="90" zoomScaleNormal="90" workbookViewId="0">
      <selection activeCell="N68" sqref="N68"/>
    </sheetView>
  </sheetViews>
  <sheetFormatPr baseColWidth="10" defaultColWidth="10.7109375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874AB-D61C-44A2-9BCA-251A5647894F}">
  <dimension ref="A1"/>
  <sheetViews>
    <sheetView showGridLines="0" showRowColHeaders="0" zoomScale="90" zoomScaleNormal="90" workbookViewId="0"/>
  </sheetViews>
  <sheetFormatPr baseColWidth="10" defaultColWidth="10.7109375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5B012-A47F-44D2-BEAB-C5F6685B55CA}">
  <dimension ref="A1"/>
  <sheetViews>
    <sheetView showGridLines="0" showRowColHeaders="0" zoomScale="90" zoomScaleNormal="90" workbookViewId="0"/>
  </sheetViews>
  <sheetFormatPr baseColWidth="10" defaultColWidth="10.7109375" defaultRowHeight="15" x14ac:dyDescent="0.25"/>
  <sheetData/>
  <pageMargins left="0.7" right="0.7" top="0.75" bottom="0.75" header="0.3" footer="0.3"/>
  <drawing r:id="rId1"/>
  <extLst>
    <ext xmlns:x14="http://schemas.microsoft.com/office/spreadsheetml/2009/9/main" uri="{A8765BA9-456A-4dab-B4F3-ACF838C121DE}">
      <x14:slicerList>
        <x14:slicer r:id="rId2"/>
      </x14:slicerList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177DC-3F13-4129-B192-F3E93C05FFD8}">
  <dimension ref="A1:Q1658"/>
  <sheetViews>
    <sheetView showGridLines="0"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D5" sqref="D5"/>
    </sheetView>
  </sheetViews>
  <sheetFormatPr baseColWidth="10" defaultColWidth="11.42578125" defaultRowHeight="11.25" x14ac:dyDescent="0.2"/>
  <cols>
    <col min="1" max="1" width="15.5703125" style="1" bestFit="1" customWidth="1"/>
    <col min="2" max="2" width="29.5703125" style="1" customWidth="1"/>
    <col min="3" max="3" width="12.28515625" style="1" bestFit="1" customWidth="1"/>
    <col min="4" max="4" width="12.28515625" style="1" customWidth="1"/>
    <col min="5" max="5" width="12" style="2" bestFit="1" customWidth="1"/>
    <col min="6" max="8" width="12" style="1" customWidth="1"/>
    <col min="9" max="10" width="12" style="13" customWidth="1"/>
    <col min="11" max="11" width="18.140625" style="13" bestFit="1" customWidth="1"/>
    <col min="12" max="16384" width="11.42578125" style="1"/>
  </cols>
  <sheetData>
    <row r="1" spans="1:17" s="8" customFormat="1" ht="33.75" x14ac:dyDescent="0.25">
      <c r="A1" s="8" t="s">
        <v>840</v>
      </c>
      <c r="B1" s="8" t="s">
        <v>841</v>
      </c>
      <c r="C1" s="8" t="s">
        <v>849</v>
      </c>
      <c r="D1" s="8" t="s">
        <v>894</v>
      </c>
      <c r="E1" s="9" t="s">
        <v>843</v>
      </c>
      <c r="F1" s="8" t="s">
        <v>844</v>
      </c>
      <c r="G1" s="8" t="s">
        <v>845</v>
      </c>
      <c r="H1" s="21" t="s">
        <v>848</v>
      </c>
      <c r="I1" s="21" t="s">
        <v>846</v>
      </c>
      <c r="J1" s="21" t="s">
        <v>847</v>
      </c>
      <c r="K1" s="21" t="s">
        <v>842</v>
      </c>
      <c r="L1" s="18" t="s">
        <v>17</v>
      </c>
      <c r="M1" s="18" t="s">
        <v>18</v>
      </c>
      <c r="P1" s="30"/>
      <c r="Q1" s="31" t="s">
        <v>1168</v>
      </c>
    </row>
    <row r="2" spans="1:17" x14ac:dyDescent="0.2">
      <c r="A2" s="1">
        <v>347683</v>
      </c>
      <c r="B2" s="1" t="s">
        <v>328</v>
      </c>
      <c r="C2" s="1" t="s">
        <v>884</v>
      </c>
      <c r="D2" s="1" t="s">
        <v>856</v>
      </c>
      <c r="E2" s="2">
        <v>43132</v>
      </c>
      <c r="F2" s="1">
        <v>131</v>
      </c>
      <c r="G2" s="1">
        <v>141</v>
      </c>
      <c r="H2" s="1">
        <f>Tabla1[[#This Row],[CANTIDAD SEGÚN SISTEMA]]-Tabla1[[#This Row],[CANTIDAD SEGÚN CONTEO]]</f>
        <v>-10</v>
      </c>
      <c r="I2" s="13">
        <f>1-ABS((Tabla1[[#This Row],[CANTIDAD SEGÚN SISTEMA]]-Tabla1[[#This Row],[CANTIDAD SEGÚN CONTEO]])/Tabla1[[#This Row],[CANTIDAD SEGÚN SISTEMA]])</f>
        <v>0.92366412213740456</v>
      </c>
      <c r="J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" s="13" t="str">
        <f>VLOOKUP(Tabla1[[#This Row],[COD MATERIAL]],Tabla1345[#All],3,0)</f>
        <v>03 - FILTROS</v>
      </c>
      <c r="L2" s="2" t="str">
        <f>VLOOKUP(MONTH(Tabla1[[#This Row],[FECHA DE CONTEO INVENTARIO]]),Tabla2[],2,0)</f>
        <v>Feb</v>
      </c>
      <c r="M2" s="1">
        <f>YEAR(Tabla1[[#This Row],[FECHA DE CONTEO INVENTARIO]])</f>
        <v>2018</v>
      </c>
    </row>
    <row r="3" spans="1:17" x14ac:dyDescent="0.2">
      <c r="A3" s="1">
        <v>347973</v>
      </c>
      <c r="B3" s="1" t="s">
        <v>229</v>
      </c>
      <c r="C3" s="1" t="s">
        <v>887</v>
      </c>
      <c r="D3" s="1" t="s">
        <v>858</v>
      </c>
      <c r="E3" s="2">
        <v>43290</v>
      </c>
      <c r="F3" s="1">
        <v>26</v>
      </c>
      <c r="G3" s="1">
        <v>28</v>
      </c>
      <c r="H3" s="1">
        <f>Tabla1[[#This Row],[CANTIDAD SEGÚN SISTEMA]]-Tabla1[[#This Row],[CANTIDAD SEGÚN CONTEO]]</f>
        <v>-2</v>
      </c>
      <c r="I3" s="13">
        <f>1-ABS((Tabla1[[#This Row],[CANTIDAD SEGÚN SISTEMA]]-Tabla1[[#This Row],[CANTIDAD SEGÚN CONTEO]])/Tabla1[[#This Row],[CANTIDAD SEGÚN SISTEMA]])</f>
        <v>0.92307692307692313</v>
      </c>
      <c r="J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" s="13" t="str">
        <f>VLOOKUP(Tabla1[[#This Row],[COD MATERIAL]],Tabla1345[#All],3,0)</f>
        <v>08 - ELECTRICO</v>
      </c>
      <c r="L3" s="2" t="str">
        <f>VLOOKUP(MONTH(Tabla1[[#This Row],[FECHA DE CONTEO INVENTARIO]]),Tabla2[],2,0)</f>
        <v>Jul</v>
      </c>
      <c r="M3" s="1">
        <f>YEAR(Tabla1[[#This Row],[FECHA DE CONTEO INVENTARIO]])</f>
        <v>2018</v>
      </c>
    </row>
    <row r="4" spans="1:17" x14ac:dyDescent="0.2">
      <c r="A4" s="1">
        <v>348525</v>
      </c>
      <c r="B4" s="1" t="s">
        <v>74</v>
      </c>
      <c r="C4" s="1" t="s">
        <v>887</v>
      </c>
      <c r="D4" s="1" t="s">
        <v>858</v>
      </c>
      <c r="E4" s="2">
        <v>43589</v>
      </c>
      <c r="F4" s="1">
        <v>189</v>
      </c>
      <c r="G4" s="1">
        <v>226</v>
      </c>
      <c r="H4" s="1">
        <f>Tabla1[[#This Row],[CANTIDAD SEGÚN SISTEMA]]-Tabla1[[#This Row],[CANTIDAD SEGÚN CONTEO]]</f>
        <v>-37</v>
      </c>
      <c r="I4" s="13">
        <f>1-ABS((Tabla1[[#This Row],[CANTIDAD SEGÚN SISTEMA]]-Tabla1[[#This Row],[CANTIDAD SEGÚN CONTEO]])/Tabla1[[#This Row],[CANTIDAD SEGÚN SISTEMA]])</f>
        <v>0.80423280423280419</v>
      </c>
      <c r="J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" s="13" t="str">
        <f>VLOOKUP(Tabla1[[#This Row],[COD MATERIAL]],Tabla1345[#All],3,0)</f>
        <v>09 - PARTES DE MOTOR</v>
      </c>
      <c r="L4" s="2" t="str">
        <f>VLOOKUP(MONTH(Tabla1[[#This Row],[FECHA DE CONTEO INVENTARIO]]),Tabla2[],2,0)</f>
        <v>May</v>
      </c>
      <c r="M4" s="1">
        <f>YEAR(Tabla1[[#This Row],[FECHA DE CONTEO INVENTARIO]])</f>
        <v>2019</v>
      </c>
    </row>
    <row r="5" spans="1:17" x14ac:dyDescent="0.2">
      <c r="A5" s="1">
        <v>362714</v>
      </c>
      <c r="B5" s="1" t="s">
        <v>540</v>
      </c>
      <c r="C5" s="1" t="s">
        <v>892</v>
      </c>
      <c r="D5" s="1" t="s">
        <v>863</v>
      </c>
      <c r="E5" s="2">
        <v>43612</v>
      </c>
      <c r="F5" s="1">
        <v>130</v>
      </c>
      <c r="G5" s="1">
        <v>133</v>
      </c>
      <c r="H5" s="1">
        <f>Tabla1[[#This Row],[CANTIDAD SEGÚN SISTEMA]]-Tabla1[[#This Row],[CANTIDAD SEGÚN CONTEO]]</f>
        <v>-3</v>
      </c>
      <c r="I5" s="13">
        <f>1-ABS((Tabla1[[#This Row],[CANTIDAD SEGÚN SISTEMA]]-Tabla1[[#This Row],[CANTIDAD SEGÚN CONTEO]])/Tabla1[[#This Row],[CANTIDAD SEGÚN SISTEMA]])</f>
        <v>0.97692307692307689</v>
      </c>
      <c r="J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" s="13" t="str">
        <f>VLOOKUP(Tabla1[[#This Row],[COD MATERIAL]],Tabla1345[#All],3,0)</f>
        <v>05 - COLISION</v>
      </c>
      <c r="L5" s="2" t="str">
        <f>VLOOKUP(MONTH(Tabla1[[#This Row],[FECHA DE CONTEO INVENTARIO]]),Tabla2[],2,0)</f>
        <v>May</v>
      </c>
      <c r="M5" s="1">
        <f>YEAR(Tabla1[[#This Row],[FECHA DE CONTEO INVENTARIO]])</f>
        <v>2019</v>
      </c>
    </row>
    <row r="6" spans="1:17" x14ac:dyDescent="0.2">
      <c r="A6" s="1">
        <v>348410</v>
      </c>
      <c r="B6" s="1" t="s">
        <v>409</v>
      </c>
      <c r="C6" s="1" t="s">
        <v>886</v>
      </c>
      <c r="D6" s="1" t="s">
        <v>857</v>
      </c>
      <c r="E6" s="2">
        <v>43492</v>
      </c>
      <c r="F6" s="1">
        <v>68</v>
      </c>
      <c r="G6" s="1">
        <v>68</v>
      </c>
      <c r="H6" s="1">
        <f>Tabla1[[#This Row],[CANTIDAD SEGÚN SISTEMA]]-Tabla1[[#This Row],[CANTIDAD SEGÚN CONTEO]]</f>
        <v>0</v>
      </c>
      <c r="I6" s="13">
        <f>1-ABS((Tabla1[[#This Row],[CANTIDAD SEGÚN SISTEMA]]-Tabla1[[#This Row],[CANTIDAD SEGÚN CONTEO]])/Tabla1[[#This Row],[CANTIDAD SEGÚN SISTEMA]])</f>
        <v>1</v>
      </c>
      <c r="J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" s="13" t="str">
        <f>VLOOKUP(Tabla1[[#This Row],[COD MATERIAL]],Tabla1345[#All],3,0)</f>
        <v>05 - COLISION</v>
      </c>
      <c r="L6" s="2" t="str">
        <f>VLOOKUP(MONTH(Tabla1[[#This Row],[FECHA DE CONTEO INVENTARIO]]),Tabla2[],2,0)</f>
        <v>Ene</v>
      </c>
      <c r="M6" s="1">
        <f>YEAR(Tabla1[[#This Row],[FECHA DE CONTEO INVENTARIO]])</f>
        <v>2019</v>
      </c>
    </row>
    <row r="7" spans="1:17" x14ac:dyDescent="0.2">
      <c r="A7" s="1">
        <v>365548</v>
      </c>
      <c r="B7" s="1" t="s">
        <v>566</v>
      </c>
      <c r="C7" s="1" t="s">
        <v>887</v>
      </c>
      <c r="D7" s="1" t="s">
        <v>858</v>
      </c>
      <c r="E7" s="2">
        <v>43468</v>
      </c>
      <c r="F7" s="1">
        <v>105</v>
      </c>
      <c r="G7" s="1">
        <v>118</v>
      </c>
      <c r="H7" s="1">
        <f>Tabla1[[#This Row],[CANTIDAD SEGÚN SISTEMA]]-Tabla1[[#This Row],[CANTIDAD SEGÚN CONTEO]]</f>
        <v>-13</v>
      </c>
      <c r="I7" s="13">
        <f>1-ABS((Tabla1[[#This Row],[CANTIDAD SEGÚN SISTEMA]]-Tabla1[[#This Row],[CANTIDAD SEGÚN CONTEO]])/Tabla1[[#This Row],[CANTIDAD SEGÚN SISTEMA]])</f>
        <v>0.87619047619047619</v>
      </c>
      <c r="J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" s="13" t="str">
        <f>VLOOKUP(Tabla1[[#This Row],[COD MATERIAL]],Tabla1345[#All],3,0)</f>
        <v>05 - COLISION</v>
      </c>
      <c r="L7" s="2" t="str">
        <f>VLOOKUP(MONTH(Tabla1[[#This Row],[FECHA DE CONTEO INVENTARIO]]),Tabla2[],2,0)</f>
        <v>Ene</v>
      </c>
      <c r="M7" s="1">
        <f>YEAR(Tabla1[[#This Row],[FECHA DE CONTEO INVENTARIO]])</f>
        <v>2019</v>
      </c>
    </row>
    <row r="8" spans="1:17" x14ac:dyDescent="0.2">
      <c r="A8" s="1">
        <v>348257</v>
      </c>
      <c r="B8" s="1" t="s">
        <v>344</v>
      </c>
      <c r="C8" s="1" t="s">
        <v>885</v>
      </c>
      <c r="D8" s="1" t="s">
        <v>865</v>
      </c>
      <c r="E8" s="2">
        <v>43144</v>
      </c>
      <c r="F8" s="1">
        <v>148</v>
      </c>
      <c r="G8" s="1">
        <v>177</v>
      </c>
      <c r="H8" s="1">
        <f>Tabla1[[#This Row],[CANTIDAD SEGÚN SISTEMA]]-Tabla1[[#This Row],[CANTIDAD SEGÚN CONTEO]]</f>
        <v>-29</v>
      </c>
      <c r="I8" s="13">
        <f>1-ABS((Tabla1[[#This Row],[CANTIDAD SEGÚN SISTEMA]]-Tabla1[[#This Row],[CANTIDAD SEGÚN CONTEO]])/Tabla1[[#This Row],[CANTIDAD SEGÚN SISTEMA]])</f>
        <v>0.80405405405405406</v>
      </c>
      <c r="J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" s="13" t="str">
        <f>VLOOKUP(Tabla1[[#This Row],[COD MATERIAL]],Tabla1345[#All],3,0)</f>
        <v>07 - PEDALES Y POSAPIES</v>
      </c>
      <c r="L8" s="2" t="str">
        <f>VLOOKUP(MONTH(Tabla1[[#This Row],[FECHA DE CONTEO INVENTARIO]]),Tabla2[],2,0)</f>
        <v>Feb</v>
      </c>
      <c r="M8" s="1">
        <f>YEAR(Tabla1[[#This Row],[FECHA DE CONTEO INVENTARIO]])</f>
        <v>2018</v>
      </c>
    </row>
    <row r="9" spans="1:17" x14ac:dyDescent="0.2">
      <c r="A9" s="1">
        <v>347753</v>
      </c>
      <c r="B9" s="1" t="s">
        <v>583</v>
      </c>
      <c r="C9" s="1" t="s">
        <v>884</v>
      </c>
      <c r="D9" s="1" t="s">
        <v>856</v>
      </c>
      <c r="E9" s="2">
        <v>43254</v>
      </c>
      <c r="F9" s="1">
        <v>3</v>
      </c>
      <c r="G9" s="1">
        <v>3</v>
      </c>
      <c r="H9" s="1">
        <f>Tabla1[[#This Row],[CANTIDAD SEGÚN SISTEMA]]-Tabla1[[#This Row],[CANTIDAD SEGÚN CONTEO]]</f>
        <v>0</v>
      </c>
      <c r="I9" s="13">
        <f>1-ABS((Tabla1[[#This Row],[CANTIDAD SEGÚN SISTEMA]]-Tabla1[[#This Row],[CANTIDAD SEGÚN CONTEO]])/Tabla1[[#This Row],[CANTIDAD SEGÚN SISTEMA]])</f>
        <v>1</v>
      </c>
      <c r="J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" s="13" t="str">
        <f>VLOOKUP(Tabla1[[#This Row],[COD MATERIAL]],Tabla1345[#All],3,0)</f>
        <v>09 - PARTES DE MOTOR</v>
      </c>
      <c r="L9" s="2" t="str">
        <f>VLOOKUP(MONTH(Tabla1[[#This Row],[FECHA DE CONTEO INVENTARIO]]),Tabla2[],2,0)</f>
        <v>Jun</v>
      </c>
      <c r="M9" s="1">
        <f>YEAR(Tabla1[[#This Row],[FECHA DE CONTEO INVENTARIO]])</f>
        <v>2018</v>
      </c>
    </row>
    <row r="10" spans="1:17" x14ac:dyDescent="0.2">
      <c r="A10" s="1">
        <v>348145</v>
      </c>
      <c r="B10" s="1" t="s">
        <v>356</v>
      </c>
      <c r="C10" s="1" t="s">
        <v>893</v>
      </c>
      <c r="D10" s="1" t="s">
        <v>864</v>
      </c>
      <c r="E10" s="2">
        <v>43541</v>
      </c>
      <c r="F10" s="1">
        <v>39</v>
      </c>
      <c r="G10" s="1">
        <v>46</v>
      </c>
      <c r="H10" s="1">
        <f>Tabla1[[#This Row],[CANTIDAD SEGÚN SISTEMA]]-Tabla1[[#This Row],[CANTIDAD SEGÚN CONTEO]]</f>
        <v>-7</v>
      </c>
      <c r="I10" s="13">
        <f>1-ABS((Tabla1[[#This Row],[CANTIDAD SEGÚN SISTEMA]]-Tabla1[[#This Row],[CANTIDAD SEGÚN CONTEO]])/Tabla1[[#This Row],[CANTIDAD SEGÚN SISTEMA]])</f>
        <v>0.82051282051282048</v>
      </c>
      <c r="J1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" s="13" t="str">
        <f>VLOOKUP(Tabla1[[#This Row],[COD MATERIAL]],Tabla1345[#All],3,0)</f>
        <v>11 - LLANTAS Y HULES</v>
      </c>
      <c r="L10" s="2" t="str">
        <f>VLOOKUP(MONTH(Tabla1[[#This Row],[FECHA DE CONTEO INVENTARIO]]),Tabla2[],2,0)</f>
        <v>Mar</v>
      </c>
      <c r="M10" s="1">
        <f>YEAR(Tabla1[[#This Row],[FECHA DE CONTEO INVENTARIO]])</f>
        <v>2019</v>
      </c>
    </row>
    <row r="11" spans="1:17" x14ac:dyDescent="0.2">
      <c r="A11" s="1">
        <v>347932</v>
      </c>
      <c r="B11" s="1" t="s">
        <v>85</v>
      </c>
      <c r="C11" s="1" t="s">
        <v>887</v>
      </c>
      <c r="D11" s="1" t="s">
        <v>858</v>
      </c>
      <c r="E11" s="2">
        <v>43112</v>
      </c>
      <c r="F11" s="1">
        <v>53</v>
      </c>
      <c r="G11" s="1">
        <v>54</v>
      </c>
      <c r="H11" s="1">
        <f>Tabla1[[#This Row],[CANTIDAD SEGÚN SISTEMA]]-Tabla1[[#This Row],[CANTIDAD SEGÚN CONTEO]]</f>
        <v>-1</v>
      </c>
      <c r="I11" s="13">
        <f>1-ABS((Tabla1[[#This Row],[CANTIDAD SEGÚN SISTEMA]]-Tabla1[[#This Row],[CANTIDAD SEGÚN CONTEO]])/Tabla1[[#This Row],[CANTIDAD SEGÚN SISTEMA]])</f>
        <v>0.98113207547169812</v>
      </c>
      <c r="J1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" s="13" t="str">
        <f>VLOOKUP(Tabla1[[#This Row],[COD MATERIAL]],Tabla1345[#All],3,0)</f>
        <v>14 - LUCES</v>
      </c>
      <c r="L11" s="2" t="str">
        <f>VLOOKUP(MONTH(Tabla1[[#This Row],[FECHA DE CONTEO INVENTARIO]]),Tabla2[],2,0)</f>
        <v>Ene</v>
      </c>
      <c r="M11" s="1">
        <f>YEAR(Tabla1[[#This Row],[FECHA DE CONTEO INVENTARIO]])</f>
        <v>2018</v>
      </c>
    </row>
    <row r="12" spans="1:17" x14ac:dyDescent="0.2">
      <c r="A12" s="1">
        <v>362792</v>
      </c>
      <c r="B12" s="1" t="s">
        <v>526</v>
      </c>
      <c r="C12" s="1" t="s">
        <v>887</v>
      </c>
      <c r="D12" s="1" t="s">
        <v>858</v>
      </c>
      <c r="E12" s="2">
        <v>43158</v>
      </c>
      <c r="F12" s="1">
        <v>2</v>
      </c>
      <c r="G12" s="1">
        <v>2</v>
      </c>
      <c r="H12" s="1">
        <f>Tabla1[[#This Row],[CANTIDAD SEGÚN SISTEMA]]-Tabla1[[#This Row],[CANTIDAD SEGÚN CONTEO]]</f>
        <v>0</v>
      </c>
      <c r="I12" s="13">
        <f>1-ABS((Tabla1[[#This Row],[CANTIDAD SEGÚN SISTEMA]]-Tabla1[[#This Row],[CANTIDAD SEGÚN CONTEO]])/Tabla1[[#This Row],[CANTIDAD SEGÚN SISTEMA]])</f>
        <v>1</v>
      </c>
      <c r="J1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" s="13" t="str">
        <f>VLOOKUP(Tabla1[[#This Row],[COD MATERIAL]],Tabla1345[#All],3,0)</f>
        <v>05 - COLISION</v>
      </c>
      <c r="L12" s="2" t="str">
        <f>VLOOKUP(MONTH(Tabla1[[#This Row],[FECHA DE CONTEO INVENTARIO]]),Tabla2[],2,0)</f>
        <v>Feb</v>
      </c>
      <c r="M12" s="1">
        <f>YEAR(Tabla1[[#This Row],[FECHA DE CONTEO INVENTARIO]])</f>
        <v>2018</v>
      </c>
    </row>
    <row r="13" spans="1:17" x14ac:dyDescent="0.2">
      <c r="A13" s="1">
        <v>362184</v>
      </c>
      <c r="B13" s="1" t="s">
        <v>106</v>
      </c>
      <c r="C13" s="1" t="s">
        <v>893</v>
      </c>
      <c r="D13" s="1" t="s">
        <v>864</v>
      </c>
      <c r="E13" s="2">
        <v>43604</v>
      </c>
      <c r="F13" s="1">
        <v>67</v>
      </c>
      <c r="G13" s="1">
        <v>79</v>
      </c>
      <c r="H13" s="1">
        <f>Tabla1[[#This Row],[CANTIDAD SEGÚN SISTEMA]]-Tabla1[[#This Row],[CANTIDAD SEGÚN CONTEO]]</f>
        <v>-12</v>
      </c>
      <c r="I13" s="13">
        <f>1-ABS((Tabla1[[#This Row],[CANTIDAD SEGÚN SISTEMA]]-Tabla1[[#This Row],[CANTIDAD SEGÚN CONTEO]])/Tabla1[[#This Row],[CANTIDAD SEGÚN SISTEMA]])</f>
        <v>0.82089552238805974</v>
      </c>
      <c r="J1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" s="13" t="str">
        <f>VLOOKUP(Tabla1[[#This Row],[COD MATERIAL]],Tabla1345[#All],3,0)</f>
        <v>05 - COLISION</v>
      </c>
      <c r="L13" s="2" t="str">
        <f>VLOOKUP(MONTH(Tabla1[[#This Row],[FECHA DE CONTEO INVENTARIO]]),Tabla2[],2,0)</f>
        <v>May</v>
      </c>
      <c r="M13" s="1">
        <f>YEAR(Tabla1[[#This Row],[FECHA DE CONTEO INVENTARIO]])</f>
        <v>2019</v>
      </c>
    </row>
    <row r="14" spans="1:17" x14ac:dyDescent="0.2">
      <c r="A14" s="1">
        <v>348184</v>
      </c>
      <c r="B14" s="1" t="s">
        <v>266</v>
      </c>
      <c r="C14" s="1" t="s">
        <v>887</v>
      </c>
      <c r="D14" s="1" t="s">
        <v>858</v>
      </c>
      <c r="E14" s="2">
        <v>43552</v>
      </c>
      <c r="F14" s="1">
        <v>36</v>
      </c>
      <c r="G14" s="1">
        <v>35</v>
      </c>
      <c r="H14" s="1">
        <f>Tabla1[[#This Row],[CANTIDAD SEGÚN SISTEMA]]-Tabla1[[#This Row],[CANTIDAD SEGÚN CONTEO]]</f>
        <v>1</v>
      </c>
      <c r="I14" s="13">
        <f>1-ABS((Tabla1[[#This Row],[CANTIDAD SEGÚN SISTEMA]]-Tabla1[[#This Row],[CANTIDAD SEGÚN CONTEO]])/Tabla1[[#This Row],[CANTIDAD SEGÚN SISTEMA]])</f>
        <v>0.97222222222222221</v>
      </c>
      <c r="J1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" s="13" t="str">
        <f>VLOOKUP(Tabla1[[#This Row],[COD MATERIAL]],Tabla1345[#All],3,0)</f>
        <v>06 - AMORTIGUADORES</v>
      </c>
      <c r="L14" s="2" t="str">
        <f>VLOOKUP(MONTH(Tabla1[[#This Row],[FECHA DE CONTEO INVENTARIO]]),Tabla2[],2,0)</f>
        <v>Mar</v>
      </c>
      <c r="M14" s="1">
        <f>YEAR(Tabla1[[#This Row],[FECHA DE CONTEO INVENTARIO]])</f>
        <v>2019</v>
      </c>
    </row>
    <row r="15" spans="1:17" x14ac:dyDescent="0.2">
      <c r="A15" s="1">
        <v>348377</v>
      </c>
      <c r="B15" s="1" t="s">
        <v>298</v>
      </c>
      <c r="C15" s="1" t="s">
        <v>892</v>
      </c>
      <c r="D15" s="1" t="s">
        <v>863</v>
      </c>
      <c r="E15" s="2">
        <v>43547</v>
      </c>
      <c r="F15" s="1">
        <v>24</v>
      </c>
      <c r="G15" s="1">
        <v>24</v>
      </c>
      <c r="H15" s="1">
        <f>Tabla1[[#This Row],[CANTIDAD SEGÚN SISTEMA]]-Tabla1[[#This Row],[CANTIDAD SEGÚN CONTEO]]</f>
        <v>0</v>
      </c>
      <c r="I15" s="13">
        <f>1-ABS((Tabla1[[#This Row],[CANTIDAD SEGÚN SISTEMA]]-Tabla1[[#This Row],[CANTIDAD SEGÚN CONTEO]])/Tabla1[[#This Row],[CANTIDAD SEGÚN SISTEMA]])</f>
        <v>1</v>
      </c>
      <c r="J1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" s="13" t="str">
        <f>VLOOKUP(Tabla1[[#This Row],[COD MATERIAL]],Tabla1345[#All],3,0)</f>
        <v>05 - COLISION</v>
      </c>
      <c r="L15" s="2" t="str">
        <f>VLOOKUP(MONTH(Tabla1[[#This Row],[FECHA DE CONTEO INVENTARIO]]),Tabla2[],2,0)</f>
        <v>Mar</v>
      </c>
      <c r="M15" s="1">
        <f>YEAR(Tabla1[[#This Row],[FECHA DE CONTEO INVENTARIO]])</f>
        <v>2019</v>
      </c>
    </row>
    <row r="16" spans="1:17" x14ac:dyDescent="0.2">
      <c r="A16" s="1">
        <v>362650</v>
      </c>
      <c r="B16" s="1" t="s">
        <v>524</v>
      </c>
      <c r="C16" s="1" t="s">
        <v>884</v>
      </c>
      <c r="D16" s="1" t="s">
        <v>856</v>
      </c>
      <c r="E16" s="2">
        <v>43577</v>
      </c>
      <c r="F16" s="1">
        <v>119</v>
      </c>
      <c r="G16" s="1">
        <v>132</v>
      </c>
      <c r="H16" s="1">
        <f>Tabla1[[#This Row],[CANTIDAD SEGÚN SISTEMA]]-Tabla1[[#This Row],[CANTIDAD SEGÚN CONTEO]]</f>
        <v>-13</v>
      </c>
      <c r="I16" s="13">
        <f>1-ABS((Tabla1[[#This Row],[CANTIDAD SEGÚN SISTEMA]]-Tabla1[[#This Row],[CANTIDAD SEGÚN CONTEO]])/Tabla1[[#This Row],[CANTIDAD SEGÚN SISTEMA]])</f>
        <v>0.89075630252100835</v>
      </c>
      <c r="J1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" s="13" t="str">
        <f>VLOOKUP(Tabla1[[#This Row],[COD MATERIAL]],Tabla1345[#All],3,0)</f>
        <v>07 - PEDALES Y POSAPIES</v>
      </c>
      <c r="L16" s="2" t="str">
        <f>VLOOKUP(MONTH(Tabla1[[#This Row],[FECHA DE CONTEO INVENTARIO]]),Tabla2[],2,0)</f>
        <v>Abr</v>
      </c>
      <c r="M16" s="1">
        <f>YEAR(Tabla1[[#This Row],[FECHA DE CONTEO INVENTARIO]])</f>
        <v>2019</v>
      </c>
    </row>
    <row r="17" spans="1:13" x14ac:dyDescent="0.2">
      <c r="A17" s="1">
        <v>348231</v>
      </c>
      <c r="B17" s="1" t="s">
        <v>581</v>
      </c>
      <c r="C17" s="1" t="s">
        <v>890</v>
      </c>
      <c r="D17" s="1" t="s">
        <v>861</v>
      </c>
      <c r="E17" s="2">
        <v>43437</v>
      </c>
      <c r="F17" s="1">
        <v>1</v>
      </c>
      <c r="G17" s="1">
        <v>0</v>
      </c>
      <c r="H17" s="1">
        <f>Tabla1[[#This Row],[CANTIDAD SEGÚN SISTEMA]]-Tabla1[[#This Row],[CANTIDAD SEGÚN CONTEO]]</f>
        <v>1</v>
      </c>
      <c r="I17" s="13">
        <f>1-ABS((Tabla1[[#This Row],[CANTIDAD SEGÚN SISTEMA]]-Tabla1[[#This Row],[CANTIDAD SEGÚN CONTEO]])/Tabla1[[#This Row],[CANTIDAD SEGÚN SISTEMA]])</f>
        <v>0</v>
      </c>
      <c r="J1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7" s="13" t="str">
        <f>VLOOKUP(Tabla1[[#This Row],[COD MATERIAL]],Tabla1345[#All],3,0)</f>
        <v>13 - TRACCION</v>
      </c>
      <c r="L17" s="2" t="str">
        <f>VLOOKUP(MONTH(Tabla1[[#This Row],[FECHA DE CONTEO INVENTARIO]]),Tabla2[],2,0)</f>
        <v>Dic</v>
      </c>
      <c r="M17" s="1">
        <f>YEAR(Tabla1[[#This Row],[FECHA DE CONTEO INVENTARIO]])</f>
        <v>2018</v>
      </c>
    </row>
    <row r="18" spans="1:13" x14ac:dyDescent="0.2">
      <c r="A18" s="1">
        <v>348458</v>
      </c>
      <c r="B18" s="1" t="s">
        <v>621</v>
      </c>
      <c r="C18" s="1" t="s">
        <v>893</v>
      </c>
      <c r="D18" s="1" t="s">
        <v>864</v>
      </c>
      <c r="E18" s="2">
        <v>43384</v>
      </c>
      <c r="F18" s="1">
        <v>193</v>
      </c>
      <c r="G18" s="1">
        <v>193</v>
      </c>
      <c r="H18" s="1">
        <f>Tabla1[[#This Row],[CANTIDAD SEGÚN SISTEMA]]-Tabla1[[#This Row],[CANTIDAD SEGÚN CONTEO]]</f>
        <v>0</v>
      </c>
      <c r="I18" s="13">
        <f>1-ABS((Tabla1[[#This Row],[CANTIDAD SEGÚN SISTEMA]]-Tabla1[[#This Row],[CANTIDAD SEGÚN CONTEO]])/Tabla1[[#This Row],[CANTIDAD SEGÚN SISTEMA]])</f>
        <v>1</v>
      </c>
      <c r="J1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8" s="13" t="str">
        <f>VLOOKUP(Tabla1[[#This Row],[COD MATERIAL]],Tabla1345[#All],3,0)</f>
        <v>13 - TRACCION</v>
      </c>
      <c r="L18" s="2" t="str">
        <f>VLOOKUP(MONTH(Tabla1[[#This Row],[FECHA DE CONTEO INVENTARIO]]),Tabla2[],2,0)</f>
        <v>Oct</v>
      </c>
      <c r="M18" s="1">
        <f>YEAR(Tabla1[[#This Row],[FECHA DE CONTEO INVENTARIO]])</f>
        <v>2018</v>
      </c>
    </row>
    <row r="19" spans="1:13" x14ac:dyDescent="0.2">
      <c r="A19" s="1">
        <v>348292</v>
      </c>
      <c r="B19" s="1" t="s">
        <v>345</v>
      </c>
      <c r="C19" s="1" t="s">
        <v>885</v>
      </c>
      <c r="D19" s="1" t="s">
        <v>865</v>
      </c>
      <c r="E19" s="2">
        <v>43306</v>
      </c>
      <c r="F19" s="1">
        <v>88</v>
      </c>
      <c r="G19" s="1">
        <v>99</v>
      </c>
      <c r="H19" s="1">
        <f>Tabla1[[#This Row],[CANTIDAD SEGÚN SISTEMA]]-Tabla1[[#This Row],[CANTIDAD SEGÚN CONTEO]]</f>
        <v>-11</v>
      </c>
      <c r="I19" s="13">
        <f>1-ABS((Tabla1[[#This Row],[CANTIDAD SEGÚN SISTEMA]]-Tabla1[[#This Row],[CANTIDAD SEGÚN CONTEO]])/Tabla1[[#This Row],[CANTIDAD SEGÚN SISTEMA]])</f>
        <v>0.875</v>
      </c>
      <c r="J1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9" s="13" t="str">
        <f>VLOOKUP(Tabla1[[#This Row],[COD MATERIAL]],Tabla1345[#All],3,0)</f>
        <v>10 - PALANCAS Y CHICOTES</v>
      </c>
      <c r="L19" s="2" t="str">
        <f>VLOOKUP(MONTH(Tabla1[[#This Row],[FECHA DE CONTEO INVENTARIO]]),Tabla2[],2,0)</f>
        <v>Jul</v>
      </c>
      <c r="M19" s="1">
        <f>YEAR(Tabla1[[#This Row],[FECHA DE CONTEO INVENTARIO]])</f>
        <v>2018</v>
      </c>
    </row>
    <row r="20" spans="1:13" x14ac:dyDescent="0.2">
      <c r="A20" s="1">
        <v>348427</v>
      </c>
      <c r="B20" s="1" t="s">
        <v>246</v>
      </c>
      <c r="C20" s="1" t="s">
        <v>887</v>
      </c>
      <c r="D20" s="1" t="s">
        <v>858</v>
      </c>
      <c r="E20" s="2">
        <v>43548</v>
      </c>
      <c r="F20" s="1">
        <v>182</v>
      </c>
      <c r="G20" s="1">
        <v>202</v>
      </c>
      <c r="H20" s="1">
        <f>Tabla1[[#This Row],[CANTIDAD SEGÚN SISTEMA]]-Tabla1[[#This Row],[CANTIDAD SEGÚN CONTEO]]</f>
        <v>-20</v>
      </c>
      <c r="I20" s="13">
        <f>1-ABS((Tabla1[[#This Row],[CANTIDAD SEGÚN SISTEMA]]-Tabla1[[#This Row],[CANTIDAD SEGÚN CONTEO]])/Tabla1[[#This Row],[CANTIDAD SEGÚN SISTEMA]])</f>
        <v>0.89010989010989006</v>
      </c>
      <c r="J2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0" s="13" t="str">
        <f>VLOOKUP(Tabla1[[#This Row],[COD MATERIAL]],Tabla1345[#All],3,0)</f>
        <v>05 - COLISION</v>
      </c>
      <c r="L20" s="2" t="str">
        <f>VLOOKUP(MONTH(Tabla1[[#This Row],[FECHA DE CONTEO INVENTARIO]]),Tabla2[],2,0)</f>
        <v>Mar</v>
      </c>
      <c r="M20" s="1">
        <f>YEAR(Tabla1[[#This Row],[FECHA DE CONTEO INVENTARIO]])</f>
        <v>2019</v>
      </c>
    </row>
    <row r="21" spans="1:13" x14ac:dyDescent="0.2">
      <c r="A21" s="1">
        <v>348430</v>
      </c>
      <c r="B21" s="1" t="s">
        <v>122</v>
      </c>
      <c r="C21" s="1" t="s">
        <v>890</v>
      </c>
      <c r="D21" s="1" t="s">
        <v>861</v>
      </c>
      <c r="E21" s="2">
        <v>43246</v>
      </c>
      <c r="F21" s="1">
        <v>195</v>
      </c>
      <c r="G21" s="1">
        <v>222</v>
      </c>
      <c r="H21" s="1">
        <f>Tabla1[[#This Row],[CANTIDAD SEGÚN SISTEMA]]-Tabla1[[#This Row],[CANTIDAD SEGÚN CONTEO]]</f>
        <v>-27</v>
      </c>
      <c r="I21" s="13">
        <f>1-ABS((Tabla1[[#This Row],[CANTIDAD SEGÚN SISTEMA]]-Tabla1[[#This Row],[CANTIDAD SEGÚN CONTEO]])/Tabla1[[#This Row],[CANTIDAD SEGÚN SISTEMA]])</f>
        <v>0.86153846153846159</v>
      </c>
      <c r="J2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1" s="13" t="str">
        <f>VLOOKUP(Tabla1[[#This Row],[COD MATERIAL]],Tabla1345[#All],3,0)</f>
        <v>05 - COLISION</v>
      </c>
      <c r="L21" s="2" t="str">
        <f>VLOOKUP(MONTH(Tabla1[[#This Row],[FECHA DE CONTEO INVENTARIO]]),Tabla2[],2,0)</f>
        <v>May</v>
      </c>
      <c r="M21" s="1">
        <f>YEAR(Tabla1[[#This Row],[FECHA DE CONTEO INVENTARIO]])</f>
        <v>2018</v>
      </c>
    </row>
    <row r="22" spans="1:13" x14ac:dyDescent="0.2">
      <c r="A22" s="1">
        <v>348432</v>
      </c>
      <c r="B22" s="1" t="s">
        <v>299</v>
      </c>
      <c r="C22" s="1" t="s">
        <v>891</v>
      </c>
      <c r="D22" s="1" t="s">
        <v>862</v>
      </c>
      <c r="E22" s="2">
        <v>43143</v>
      </c>
      <c r="F22" s="1">
        <v>143</v>
      </c>
      <c r="G22" s="1">
        <v>143</v>
      </c>
      <c r="H22" s="1">
        <f>Tabla1[[#This Row],[CANTIDAD SEGÚN SISTEMA]]-Tabla1[[#This Row],[CANTIDAD SEGÚN CONTEO]]</f>
        <v>0</v>
      </c>
      <c r="I22" s="13">
        <f>1-ABS((Tabla1[[#This Row],[CANTIDAD SEGÚN SISTEMA]]-Tabla1[[#This Row],[CANTIDAD SEGÚN CONTEO]])/Tabla1[[#This Row],[CANTIDAD SEGÚN SISTEMA]])</f>
        <v>1</v>
      </c>
      <c r="J2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2" s="13" t="str">
        <f>VLOOKUP(Tabla1[[#This Row],[COD MATERIAL]],Tabla1345[#All],3,0)</f>
        <v>05 - COLISION</v>
      </c>
      <c r="L22" s="2" t="str">
        <f>VLOOKUP(MONTH(Tabla1[[#This Row],[FECHA DE CONTEO INVENTARIO]]),Tabla2[],2,0)</f>
        <v>Feb</v>
      </c>
      <c r="M22" s="1">
        <f>YEAR(Tabla1[[#This Row],[FECHA DE CONTEO INVENTARIO]])</f>
        <v>2018</v>
      </c>
    </row>
    <row r="23" spans="1:13" x14ac:dyDescent="0.2">
      <c r="A23" s="1">
        <v>347653</v>
      </c>
      <c r="B23" s="1" t="s">
        <v>72</v>
      </c>
      <c r="C23" s="1" t="s">
        <v>893</v>
      </c>
      <c r="D23" s="1" t="s">
        <v>864</v>
      </c>
      <c r="E23" s="2">
        <v>43488</v>
      </c>
      <c r="F23" s="1">
        <v>20</v>
      </c>
      <c r="G23" s="1">
        <v>22</v>
      </c>
      <c r="H23" s="1">
        <f>Tabla1[[#This Row],[CANTIDAD SEGÚN SISTEMA]]-Tabla1[[#This Row],[CANTIDAD SEGÚN CONTEO]]</f>
        <v>-2</v>
      </c>
      <c r="I23" s="13">
        <f>1-ABS((Tabla1[[#This Row],[CANTIDAD SEGÚN SISTEMA]]-Tabla1[[#This Row],[CANTIDAD SEGÚN CONTEO]])/Tabla1[[#This Row],[CANTIDAD SEGÚN SISTEMA]])</f>
        <v>0.9</v>
      </c>
      <c r="J2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3" s="13" t="str">
        <f>VLOOKUP(Tabla1[[#This Row],[COD MATERIAL]],Tabla1345[#All],3,0)</f>
        <v>09 - PARTES DE MOTOR</v>
      </c>
      <c r="L23" s="2" t="str">
        <f>VLOOKUP(MONTH(Tabla1[[#This Row],[FECHA DE CONTEO INVENTARIO]]),Tabla2[],2,0)</f>
        <v>Ene</v>
      </c>
      <c r="M23" s="1">
        <f>YEAR(Tabla1[[#This Row],[FECHA DE CONTEO INVENTARIO]])</f>
        <v>2019</v>
      </c>
    </row>
    <row r="24" spans="1:13" x14ac:dyDescent="0.2">
      <c r="A24" s="1">
        <v>362184</v>
      </c>
      <c r="B24" s="1" t="s">
        <v>106</v>
      </c>
      <c r="C24" s="1" t="s">
        <v>891</v>
      </c>
      <c r="D24" s="1" t="s">
        <v>862</v>
      </c>
      <c r="E24" s="2">
        <v>43428</v>
      </c>
      <c r="F24" s="1">
        <v>172</v>
      </c>
      <c r="G24" s="1">
        <v>158</v>
      </c>
      <c r="H24" s="1">
        <f>Tabla1[[#This Row],[CANTIDAD SEGÚN SISTEMA]]-Tabla1[[#This Row],[CANTIDAD SEGÚN CONTEO]]</f>
        <v>14</v>
      </c>
      <c r="I24" s="13">
        <f>1-ABS((Tabla1[[#This Row],[CANTIDAD SEGÚN SISTEMA]]-Tabla1[[#This Row],[CANTIDAD SEGÚN CONTEO]])/Tabla1[[#This Row],[CANTIDAD SEGÚN SISTEMA]])</f>
        <v>0.91860465116279066</v>
      </c>
      <c r="J2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24" s="13" t="str">
        <f>VLOOKUP(Tabla1[[#This Row],[COD MATERIAL]],Tabla1345[#All],3,0)</f>
        <v>05 - COLISION</v>
      </c>
      <c r="L24" s="2" t="str">
        <f>VLOOKUP(MONTH(Tabla1[[#This Row],[FECHA DE CONTEO INVENTARIO]]),Tabla2[],2,0)</f>
        <v>Nov</v>
      </c>
      <c r="M24" s="1">
        <f>YEAR(Tabla1[[#This Row],[FECHA DE CONTEO INVENTARIO]])</f>
        <v>2018</v>
      </c>
    </row>
    <row r="25" spans="1:13" x14ac:dyDescent="0.2">
      <c r="A25" s="1">
        <v>347852</v>
      </c>
      <c r="B25" s="1" t="s">
        <v>43</v>
      </c>
      <c r="C25" s="1" t="s">
        <v>892</v>
      </c>
      <c r="D25" s="1" t="s">
        <v>863</v>
      </c>
      <c r="E25" s="2">
        <v>43581</v>
      </c>
      <c r="F25" s="1">
        <v>1</v>
      </c>
      <c r="G25" s="1">
        <v>1</v>
      </c>
      <c r="H25" s="1">
        <f>Tabla1[[#This Row],[CANTIDAD SEGÚN SISTEMA]]-Tabla1[[#This Row],[CANTIDAD SEGÚN CONTEO]]</f>
        <v>0</v>
      </c>
      <c r="I25" s="13">
        <f>1-ABS((Tabla1[[#This Row],[CANTIDAD SEGÚN SISTEMA]]-Tabla1[[#This Row],[CANTIDAD SEGÚN CONTEO]])/Tabla1[[#This Row],[CANTIDAD SEGÚN SISTEMA]])</f>
        <v>1</v>
      </c>
      <c r="J2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5" s="13" t="str">
        <f>VLOOKUP(Tabla1[[#This Row],[COD MATERIAL]],Tabla1345[#All],3,0)</f>
        <v>07 - PEDALES Y POSAPIES</v>
      </c>
      <c r="L25" s="2" t="str">
        <f>VLOOKUP(MONTH(Tabla1[[#This Row],[FECHA DE CONTEO INVENTARIO]]),Tabla2[],2,0)</f>
        <v>Abr</v>
      </c>
      <c r="M25" s="1">
        <f>YEAR(Tabla1[[#This Row],[FECHA DE CONTEO INVENTARIO]])</f>
        <v>2019</v>
      </c>
    </row>
    <row r="26" spans="1:13" x14ac:dyDescent="0.2">
      <c r="A26" s="1">
        <v>348175</v>
      </c>
      <c r="B26" s="1" t="s">
        <v>422</v>
      </c>
      <c r="C26" s="1" t="s">
        <v>891</v>
      </c>
      <c r="D26" s="1" t="s">
        <v>862</v>
      </c>
      <c r="E26" s="2">
        <v>43437</v>
      </c>
      <c r="F26" s="1">
        <v>104</v>
      </c>
      <c r="G26" s="1">
        <v>105</v>
      </c>
      <c r="H26" s="1">
        <f>Tabla1[[#This Row],[CANTIDAD SEGÚN SISTEMA]]-Tabla1[[#This Row],[CANTIDAD SEGÚN CONTEO]]</f>
        <v>-1</v>
      </c>
      <c r="I26" s="13">
        <f>1-ABS((Tabla1[[#This Row],[CANTIDAD SEGÚN SISTEMA]]-Tabla1[[#This Row],[CANTIDAD SEGÚN CONTEO]])/Tabla1[[#This Row],[CANTIDAD SEGÚN SISTEMA]])</f>
        <v>0.99038461538461542</v>
      </c>
      <c r="J2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6" s="13" t="str">
        <f>VLOOKUP(Tabla1[[#This Row],[COD MATERIAL]],Tabla1345[#All],3,0)</f>
        <v>06 - AMORTIGUADORES</v>
      </c>
      <c r="L26" s="2" t="str">
        <f>VLOOKUP(MONTH(Tabla1[[#This Row],[FECHA DE CONTEO INVENTARIO]]),Tabla2[],2,0)</f>
        <v>Dic</v>
      </c>
      <c r="M26" s="1">
        <f>YEAR(Tabla1[[#This Row],[FECHA DE CONTEO INVENTARIO]])</f>
        <v>2018</v>
      </c>
    </row>
    <row r="27" spans="1:13" x14ac:dyDescent="0.2">
      <c r="A27" s="1">
        <v>348115</v>
      </c>
      <c r="B27" s="1" t="s">
        <v>557</v>
      </c>
      <c r="C27" s="1" t="s">
        <v>885</v>
      </c>
      <c r="D27" s="1" t="s">
        <v>865</v>
      </c>
      <c r="E27" s="2">
        <v>43425</v>
      </c>
      <c r="F27" s="1">
        <v>191</v>
      </c>
      <c r="G27" s="1">
        <v>221</v>
      </c>
      <c r="H27" s="1">
        <f>Tabla1[[#This Row],[CANTIDAD SEGÚN SISTEMA]]-Tabla1[[#This Row],[CANTIDAD SEGÚN CONTEO]]</f>
        <v>-30</v>
      </c>
      <c r="I27" s="13">
        <f>1-ABS((Tabla1[[#This Row],[CANTIDAD SEGÚN SISTEMA]]-Tabla1[[#This Row],[CANTIDAD SEGÚN CONTEO]])/Tabla1[[#This Row],[CANTIDAD SEGÚN SISTEMA]])</f>
        <v>0.84293193717277481</v>
      </c>
      <c r="J2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7" s="13" t="str">
        <f>VLOOKUP(Tabla1[[#This Row],[COD MATERIAL]],Tabla1345[#All],3,0)</f>
        <v>07 - PEDALES Y POSAPIES</v>
      </c>
      <c r="L27" s="2" t="str">
        <f>VLOOKUP(MONTH(Tabla1[[#This Row],[FECHA DE CONTEO INVENTARIO]]),Tabla2[],2,0)</f>
        <v>Nov</v>
      </c>
      <c r="M27" s="1">
        <f>YEAR(Tabla1[[#This Row],[FECHA DE CONTEO INVENTARIO]])</f>
        <v>2018</v>
      </c>
    </row>
    <row r="28" spans="1:13" x14ac:dyDescent="0.2">
      <c r="A28" s="1">
        <v>364435</v>
      </c>
      <c r="B28" s="1" t="s">
        <v>564</v>
      </c>
      <c r="C28" s="1" t="s">
        <v>893</v>
      </c>
      <c r="D28" s="1" t="s">
        <v>864</v>
      </c>
      <c r="E28" s="2">
        <v>43328</v>
      </c>
      <c r="F28" s="1">
        <v>147</v>
      </c>
      <c r="G28" s="1">
        <v>160</v>
      </c>
      <c r="H28" s="1">
        <f>Tabla1[[#This Row],[CANTIDAD SEGÚN SISTEMA]]-Tabla1[[#This Row],[CANTIDAD SEGÚN CONTEO]]</f>
        <v>-13</v>
      </c>
      <c r="I28" s="13">
        <f>1-ABS((Tabla1[[#This Row],[CANTIDAD SEGÚN SISTEMA]]-Tabla1[[#This Row],[CANTIDAD SEGÚN CONTEO]])/Tabla1[[#This Row],[CANTIDAD SEGÚN SISTEMA]])</f>
        <v>0.91156462585034015</v>
      </c>
      <c r="J2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8" s="13" t="str">
        <f>VLOOKUP(Tabla1[[#This Row],[COD MATERIAL]],Tabla1345[#All],3,0)</f>
        <v>05 - COLISION</v>
      </c>
      <c r="L28" s="2" t="str">
        <f>VLOOKUP(MONTH(Tabla1[[#This Row],[FECHA DE CONTEO INVENTARIO]]),Tabla2[],2,0)</f>
        <v>Ago</v>
      </c>
      <c r="M28" s="1">
        <f>YEAR(Tabla1[[#This Row],[FECHA DE CONTEO INVENTARIO]])</f>
        <v>2018</v>
      </c>
    </row>
    <row r="29" spans="1:13" x14ac:dyDescent="0.2">
      <c r="A29" s="1">
        <v>348247</v>
      </c>
      <c r="B29" s="1" t="s">
        <v>239</v>
      </c>
      <c r="C29" s="1" t="s">
        <v>884</v>
      </c>
      <c r="D29" s="1" t="s">
        <v>856</v>
      </c>
      <c r="E29" s="2">
        <v>43141</v>
      </c>
      <c r="F29" s="1">
        <v>40</v>
      </c>
      <c r="G29" s="1">
        <v>46</v>
      </c>
      <c r="H29" s="1">
        <f>Tabla1[[#This Row],[CANTIDAD SEGÚN SISTEMA]]-Tabla1[[#This Row],[CANTIDAD SEGÚN CONTEO]]</f>
        <v>-6</v>
      </c>
      <c r="I29" s="13">
        <f>1-ABS((Tabla1[[#This Row],[CANTIDAD SEGÚN SISTEMA]]-Tabla1[[#This Row],[CANTIDAD SEGÚN CONTEO]])/Tabla1[[#This Row],[CANTIDAD SEGÚN SISTEMA]])</f>
        <v>0.85</v>
      </c>
      <c r="J2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9" s="13" t="str">
        <f>VLOOKUP(Tabla1[[#This Row],[COD MATERIAL]],Tabla1345[#All],3,0)</f>
        <v>07 - PEDALES Y POSAPIES</v>
      </c>
      <c r="L29" s="2" t="str">
        <f>VLOOKUP(MONTH(Tabla1[[#This Row],[FECHA DE CONTEO INVENTARIO]]),Tabla2[],2,0)</f>
        <v>Feb</v>
      </c>
      <c r="M29" s="1">
        <f>YEAR(Tabla1[[#This Row],[FECHA DE CONTEO INVENTARIO]])</f>
        <v>2018</v>
      </c>
    </row>
    <row r="30" spans="1:13" x14ac:dyDescent="0.2">
      <c r="A30" s="1">
        <v>348770</v>
      </c>
      <c r="B30" s="1" t="s">
        <v>155</v>
      </c>
      <c r="C30" s="1" t="s">
        <v>885</v>
      </c>
      <c r="D30" s="1" t="s">
        <v>865</v>
      </c>
      <c r="E30" s="2">
        <v>43410</v>
      </c>
      <c r="F30" s="1">
        <v>178</v>
      </c>
      <c r="G30" s="1">
        <v>197</v>
      </c>
      <c r="H30" s="1">
        <f>Tabla1[[#This Row],[CANTIDAD SEGÚN SISTEMA]]-Tabla1[[#This Row],[CANTIDAD SEGÚN CONTEO]]</f>
        <v>-19</v>
      </c>
      <c r="I30" s="13">
        <f>1-ABS((Tabla1[[#This Row],[CANTIDAD SEGÚN SISTEMA]]-Tabla1[[#This Row],[CANTIDAD SEGÚN CONTEO]])/Tabla1[[#This Row],[CANTIDAD SEGÚN SISTEMA]])</f>
        <v>0.8932584269662921</v>
      </c>
      <c r="J3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0" s="13" t="str">
        <f>VLOOKUP(Tabla1[[#This Row],[COD MATERIAL]],Tabla1345[#All],3,0)</f>
        <v>05 - COLISION</v>
      </c>
      <c r="L30" s="2" t="str">
        <f>VLOOKUP(MONTH(Tabla1[[#This Row],[FECHA DE CONTEO INVENTARIO]]),Tabla2[],2,0)</f>
        <v>Nov</v>
      </c>
      <c r="M30" s="1">
        <f>YEAR(Tabla1[[#This Row],[FECHA DE CONTEO INVENTARIO]])</f>
        <v>2018</v>
      </c>
    </row>
    <row r="31" spans="1:13" x14ac:dyDescent="0.2">
      <c r="A31" s="1">
        <v>348871</v>
      </c>
      <c r="B31" s="1" t="s">
        <v>268</v>
      </c>
      <c r="C31" s="1" t="s">
        <v>884</v>
      </c>
      <c r="D31" s="1" t="s">
        <v>856</v>
      </c>
      <c r="E31" s="2">
        <v>43381</v>
      </c>
      <c r="F31" s="1">
        <v>31</v>
      </c>
      <c r="G31" s="1">
        <v>31</v>
      </c>
      <c r="H31" s="1">
        <f>Tabla1[[#This Row],[CANTIDAD SEGÚN SISTEMA]]-Tabla1[[#This Row],[CANTIDAD SEGÚN CONTEO]]</f>
        <v>0</v>
      </c>
      <c r="I31" s="13">
        <f>1-ABS((Tabla1[[#This Row],[CANTIDAD SEGÚN SISTEMA]]-Tabla1[[#This Row],[CANTIDAD SEGÚN CONTEO]])/Tabla1[[#This Row],[CANTIDAD SEGÚN SISTEMA]])</f>
        <v>1</v>
      </c>
      <c r="J3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1" s="13" t="str">
        <f>VLOOKUP(Tabla1[[#This Row],[COD MATERIAL]],Tabla1345[#All],3,0)</f>
        <v>05 - COLISION</v>
      </c>
      <c r="L31" s="2" t="str">
        <f>VLOOKUP(MONTH(Tabla1[[#This Row],[FECHA DE CONTEO INVENTARIO]]),Tabla2[],2,0)</f>
        <v>Oct</v>
      </c>
      <c r="M31" s="1">
        <f>YEAR(Tabla1[[#This Row],[FECHA DE CONTEO INVENTARIO]])</f>
        <v>2018</v>
      </c>
    </row>
    <row r="32" spans="1:13" x14ac:dyDescent="0.2">
      <c r="A32" s="1">
        <v>348565</v>
      </c>
      <c r="B32" s="1" t="s">
        <v>367</v>
      </c>
      <c r="C32" s="1" t="s">
        <v>889</v>
      </c>
      <c r="D32" s="1" t="s">
        <v>860</v>
      </c>
      <c r="E32" s="2">
        <v>43300</v>
      </c>
      <c r="F32" s="1">
        <v>181</v>
      </c>
      <c r="G32" s="1">
        <v>173</v>
      </c>
      <c r="H32" s="1">
        <f>Tabla1[[#This Row],[CANTIDAD SEGÚN SISTEMA]]-Tabla1[[#This Row],[CANTIDAD SEGÚN CONTEO]]</f>
        <v>8</v>
      </c>
      <c r="I32" s="13">
        <f>1-ABS((Tabla1[[#This Row],[CANTIDAD SEGÚN SISTEMA]]-Tabla1[[#This Row],[CANTIDAD SEGÚN CONTEO]])/Tabla1[[#This Row],[CANTIDAD SEGÚN SISTEMA]])</f>
        <v>0.95580110497237569</v>
      </c>
      <c r="J3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2" s="13" t="str">
        <f>VLOOKUP(Tabla1[[#This Row],[COD MATERIAL]],Tabla1345[#All],3,0)</f>
        <v>09 - PARTES DE MOTOR</v>
      </c>
      <c r="L32" s="2" t="str">
        <f>VLOOKUP(MONTH(Tabla1[[#This Row],[FECHA DE CONTEO INVENTARIO]]),Tabla2[],2,0)</f>
        <v>Jul</v>
      </c>
      <c r="M32" s="1">
        <f>YEAR(Tabla1[[#This Row],[FECHA DE CONTEO INVENTARIO]])</f>
        <v>2018</v>
      </c>
    </row>
    <row r="33" spans="1:13" x14ac:dyDescent="0.2">
      <c r="A33" s="1">
        <v>348821</v>
      </c>
      <c r="B33" s="1" t="s">
        <v>78</v>
      </c>
      <c r="C33" s="1" t="s">
        <v>890</v>
      </c>
      <c r="D33" s="1" t="s">
        <v>861</v>
      </c>
      <c r="E33" s="2">
        <v>43167</v>
      </c>
      <c r="F33" s="1">
        <v>91</v>
      </c>
      <c r="G33" s="1">
        <v>85</v>
      </c>
      <c r="H33" s="1">
        <f>Tabla1[[#This Row],[CANTIDAD SEGÚN SISTEMA]]-Tabla1[[#This Row],[CANTIDAD SEGÚN CONTEO]]</f>
        <v>6</v>
      </c>
      <c r="I33" s="13">
        <f>1-ABS((Tabla1[[#This Row],[CANTIDAD SEGÚN SISTEMA]]-Tabla1[[#This Row],[CANTIDAD SEGÚN CONTEO]])/Tabla1[[#This Row],[CANTIDAD SEGÚN SISTEMA]])</f>
        <v>0.93406593406593408</v>
      </c>
      <c r="J3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3" s="13" t="str">
        <f>VLOOKUP(Tabla1[[#This Row],[COD MATERIAL]],Tabla1345[#All],3,0)</f>
        <v>15 - MISCELANEOS</v>
      </c>
      <c r="L33" s="2" t="str">
        <f>VLOOKUP(MONTH(Tabla1[[#This Row],[FECHA DE CONTEO INVENTARIO]]),Tabla2[],2,0)</f>
        <v>Mar</v>
      </c>
      <c r="M33" s="1">
        <f>YEAR(Tabla1[[#This Row],[FECHA DE CONTEO INVENTARIO]])</f>
        <v>2018</v>
      </c>
    </row>
    <row r="34" spans="1:13" x14ac:dyDescent="0.2">
      <c r="A34" s="1">
        <v>348807</v>
      </c>
      <c r="B34" s="1" t="s">
        <v>66</v>
      </c>
      <c r="C34" s="1" t="s">
        <v>893</v>
      </c>
      <c r="D34" s="1" t="s">
        <v>864</v>
      </c>
      <c r="E34" s="2">
        <v>43413</v>
      </c>
      <c r="F34" s="1">
        <v>89</v>
      </c>
      <c r="G34" s="1">
        <v>91</v>
      </c>
      <c r="H34" s="1">
        <f>Tabla1[[#This Row],[CANTIDAD SEGÚN SISTEMA]]-Tabla1[[#This Row],[CANTIDAD SEGÚN CONTEO]]</f>
        <v>-2</v>
      </c>
      <c r="I34" s="13">
        <f>1-ABS((Tabla1[[#This Row],[CANTIDAD SEGÚN SISTEMA]]-Tabla1[[#This Row],[CANTIDAD SEGÚN CONTEO]])/Tabla1[[#This Row],[CANTIDAD SEGÚN SISTEMA]])</f>
        <v>0.97752808988764039</v>
      </c>
      <c r="J3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4" s="13" t="str">
        <f>VLOOKUP(Tabla1[[#This Row],[COD MATERIAL]],Tabla1345[#All],3,0)</f>
        <v>05 - COLISION</v>
      </c>
      <c r="L34" s="2" t="str">
        <f>VLOOKUP(MONTH(Tabla1[[#This Row],[FECHA DE CONTEO INVENTARIO]]),Tabla2[],2,0)</f>
        <v>Nov</v>
      </c>
      <c r="M34" s="1">
        <f>YEAR(Tabla1[[#This Row],[FECHA DE CONTEO INVENTARIO]])</f>
        <v>2018</v>
      </c>
    </row>
    <row r="35" spans="1:13" x14ac:dyDescent="0.2">
      <c r="A35" s="1">
        <v>362585</v>
      </c>
      <c r="B35" s="1" t="s">
        <v>652</v>
      </c>
      <c r="C35" s="1" t="s">
        <v>888</v>
      </c>
      <c r="D35" s="1" t="s">
        <v>859</v>
      </c>
      <c r="E35" s="2">
        <v>43247</v>
      </c>
      <c r="F35" s="1">
        <v>132</v>
      </c>
      <c r="G35" s="1">
        <v>132</v>
      </c>
      <c r="H35" s="1">
        <f>Tabla1[[#This Row],[CANTIDAD SEGÚN SISTEMA]]-Tabla1[[#This Row],[CANTIDAD SEGÚN CONTEO]]</f>
        <v>0</v>
      </c>
      <c r="I35" s="13">
        <f>1-ABS((Tabla1[[#This Row],[CANTIDAD SEGÚN SISTEMA]]-Tabla1[[#This Row],[CANTIDAD SEGÚN CONTEO]])/Tabla1[[#This Row],[CANTIDAD SEGÚN SISTEMA]])</f>
        <v>1</v>
      </c>
      <c r="J3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5" s="13" t="str">
        <f>VLOOKUP(Tabla1[[#This Row],[COD MATERIAL]],Tabla1345[#All],3,0)</f>
        <v>13 - TRACCION</v>
      </c>
      <c r="L35" s="2" t="str">
        <f>VLOOKUP(MONTH(Tabla1[[#This Row],[FECHA DE CONTEO INVENTARIO]]),Tabla2[],2,0)</f>
        <v>May</v>
      </c>
      <c r="M35" s="1">
        <f>YEAR(Tabla1[[#This Row],[FECHA DE CONTEO INVENTARIO]])</f>
        <v>2018</v>
      </c>
    </row>
    <row r="36" spans="1:13" x14ac:dyDescent="0.2">
      <c r="A36" s="1">
        <v>348816</v>
      </c>
      <c r="B36" s="1" t="s">
        <v>256</v>
      </c>
      <c r="C36" s="1" t="s">
        <v>886</v>
      </c>
      <c r="D36" s="1" t="s">
        <v>857</v>
      </c>
      <c r="E36" s="2">
        <v>43320</v>
      </c>
      <c r="F36" s="1">
        <v>158</v>
      </c>
      <c r="G36" s="1">
        <v>181</v>
      </c>
      <c r="H36" s="1">
        <f>Tabla1[[#This Row],[CANTIDAD SEGÚN SISTEMA]]-Tabla1[[#This Row],[CANTIDAD SEGÚN CONTEO]]</f>
        <v>-23</v>
      </c>
      <c r="I36" s="13">
        <f>1-ABS((Tabla1[[#This Row],[CANTIDAD SEGÚN SISTEMA]]-Tabla1[[#This Row],[CANTIDAD SEGÚN CONTEO]])/Tabla1[[#This Row],[CANTIDAD SEGÚN SISTEMA]])</f>
        <v>0.85443037974683544</v>
      </c>
      <c r="J3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6" s="13" t="str">
        <f>VLOOKUP(Tabla1[[#This Row],[COD MATERIAL]],Tabla1345[#All],3,0)</f>
        <v>05 - COLISION</v>
      </c>
      <c r="L36" s="2" t="str">
        <f>VLOOKUP(MONTH(Tabla1[[#This Row],[FECHA DE CONTEO INVENTARIO]]),Tabla2[],2,0)</f>
        <v>Ago</v>
      </c>
      <c r="M36" s="1">
        <f>YEAR(Tabla1[[#This Row],[FECHA DE CONTEO INVENTARIO]])</f>
        <v>2018</v>
      </c>
    </row>
    <row r="37" spans="1:13" x14ac:dyDescent="0.2">
      <c r="A37" s="1">
        <v>362806</v>
      </c>
      <c r="B37" s="1" t="s">
        <v>527</v>
      </c>
      <c r="C37" s="1" t="s">
        <v>890</v>
      </c>
      <c r="D37" s="1" t="s">
        <v>861</v>
      </c>
      <c r="E37" s="2">
        <v>43438</v>
      </c>
      <c r="F37" s="1">
        <v>120</v>
      </c>
      <c r="G37" s="1">
        <v>127</v>
      </c>
      <c r="H37" s="1">
        <f>Tabla1[[#This Row],[CANTIDAD SEGÚN SISTEMA]]-Tabla1[[#This Row],[CANTIDAD SEGÚN CONTEO]]</f>
        <v>-7</v>
      </c>
      <c r="I37" s="13">
        <f>1-ABS((Tabla1[[#This Row],[CANTIDAD SEGÚN SISTEMA]]-Tabla1[[#This Row],[CANTIDAD SEGÚN CONTEO]])/Tabla1[[#This Row],[CANTIDAD SEGÚN SISTEMA]])</f>
        <v>0.94166666666666665</v>
      </c>
      <c r="J3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7" s="13" t="str">
        <f>VLOOKUP(Tabla1[[#This Row],[COD MATERIAL]],Tabla1345[#All],3,0)</f>
        <v>15 - MISCELANEOS</v>
      </c>
      <c r="L37" s="2" t="str">
        <f>VLOOKUP(MONTH(Tabla1[[#This Row],[FECHA DE CONTEO INVENTARIO]]),Tabla2[],2,0)</f>
        <v>Dic</v>
      </c>
      <c r="M37" s="1">
        <f>YEAR(Tabla1[[#This Row],[FECHA DE CONTEO INVENTARIO]])</f>
        <v>2018</v>
      </c>
    </row>
    <row r="38" spans="1:13" x14ac:dyDescent="0.2">
      <c r="A38" s="1">
        <v>347873</v>
      </c>
      <c r="B38" s="1" t="s">
        <v>82</v>
      </c>
      <c r="C38" s="1" t="s">
        <v>889</v>
      </c>
      <c r="D38" s="1" t="s">
        <v>860</v>
      </c>
      <c r="E38" s="2">
        <v>43263</v>
      </c>
      <c r="F38" s="1">
        <v>125</v>
      </c>
      <c r="G38" s="1">
        <v>136</v>
      </c>
      <c r="H38" s="1">
        <f>Tabla1[[#This Row],[CANTIDAD SEGÚN SISTEMA]]-Tabla1[[#This Row],[CANTIDAD SEGÚN CONTEO]]</f>
        <v>-11</v>
      </c>
      <c r="I38" s="13">
        <f>1-ABS((Tabla1[[#This Row],[CANTIDAD SEGÚN SISTEMA]]-Tabla1[[#This Row],[CANTIDAD SEGÚN CONTEO]])/Tabla1[[#This Row],[CANTIDAD SEGÚN SISTEMA]])</f>
        <v>0.91200000000000003</v>
      </c>
      <c r="J3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8" s="13" t="str">
        <f>VLOOKUP(Tabla1[[#This Row],[COD MATERIAL]],Tabla1345[#All],3,0)</f>
        <v>08 - ELECTRICO</v>
      </c>
      <c r="L38" s="2" t="str">
        <f>VLOOKUP(MONTH(Tabla1[[#This Row],[FECHA DE CONTEO INVENTARIO]]),Tabla2[],2,0)</f>
        <v>Jun</v>
      </c>
      <c r="M38" s="1">
        <f>YEAR(Tabla1[[#This Row],[FECHA DE CONTEO INVENTARIO]])</f>
        <v>2018</v>
      </c>
    </row>
    <row r="39" spans="1:13" x14ac:dyDescent="0.2">
      <c r="A39" s="1">
        <v>347779</v>
      </c>
      <c r="B39" s="1" t="s">
        <v>677</v>
      </c>
      <c r="C39" s="1" t="s">
        <v>890</v>
      </c>
      <c r="D39" s="1" t="s">
        <v>861</v>
      </c>
      <c r="E39" s="2">
        <v>43471</v>
      </c>
      <c r="F39" s="1">
        <v>163</v>
      </c>
      <c r="G39" s="1">
        <v>163</v>
      </c>
      <c r="H39" s="1">
        <f>Tabla1[[#This Row],[CANTIDAD SEGÚN SISTEMA]]-Tabla1[[#This Row],[CANTIDAD SEGÚN CONTEO]]</f>
        <v>0</v>
      </c>
      <c r="I39" s="13">
        <f>1-ABS((Tabla1[[#This Row],[CANTIDAD SEGÚN SISTEMA]]-Tabla1[[#This Row],[CANTIDAD SEGÚN CONTEO]])/Tabla1[[#This Row],[CANTIDAD SEGÚN SISTEMA]])</f>
        <v>1</v>
      </c>
      <c r="J3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9" s="13" t="str">
        <f>VLOOKUP(Tabla1[[#This Row],[COD MATERIAL]],Tabla1345[#All],3,0)</f>
        <v>15 - MISCELANEOS</v>
      </c>
      <c r="L39" s="2" t="str">
        <f>VLOOKUP(MONTH(Tabla1[[#This Row],[FECHA DE CONTEO INVENTARIO]]),Tabla2[],2,0)</f>
        <v>Ene</v>
      </c>
      <c r="M39" s="1">
        <f>YEAR(Tabla1[[#This Row],[FECHA DE CONTEO INVENTARIO]])</f>
        <v>2019</v>
      </c>
    </row>
    <row r="40" spans="1:13" x14ac:dyDescent="0.2">
      <c r="A40" s="1">
        <v>348298</v>
      </c>
      <c r="B40" s="1" t="s">
        <v>80</v>
      </c>
      <c r="C40" s="1" t="s">
        <v>887</v>
      </c>
      <c r="D40" s="1" t="s">
        <v>858</v>
      </c>
      <c r="E40" s="2">
        <v>43562</v>
      </c>
      <c r="F40" s="1">
        <v>35</v>
      </c>
      <c r="G40" s="1">
        <v>39</v>
      </c>
      <c r="H40" s="1">
        <f>Tabla1[[#This Row],[CANTIDAD SEGÚN SISTEMA]]-Tabla1[[#This Row],[CANTIDAD SEGÚN CONTEO]]</f>
        <v>-4</v>
      </c>
      <c r="I40" s="13">
        <f>1-ABS((Tabla1[[#This Row],[CANTIDAD SEGÚN SISTEMA]]-Tabla1[[#This Row],[CANTIDAD SEGÚN CONTEO]])/Tabla1[[#This Row],[CANTIDAD SEGÚN SISTEMA]])</f>
        <v>0.88571428571428568</v>
      </c>
      <c r="J4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0" s="13" t="str">
        <f>VLOOKUP(Tabla1[[#This Row],[COD MATERIAL]],Tabla1345[#All],3,0)</f>
        <v>10 - PALANCAS Y CHICOTES</v>
      </c>
      <c r="L40" s="2" t="str">
        <f>VLOOKUP(MONTH(Tabla1[[#This Row],[FECHA DE CONTEO INVENTARIO]]),Tabla2[],2,0)</f>
        <v>Abr</v>
      </c>
      <c r="M40" s="1">
        <f>YEAR(Tabla1[[#This Row],[FECHA DE CONTEO INVENTARIO]])</f>
        <v>2019</v>
      </c>
    </row>
    <row r="41" spans="1:13" x14ac:dyDescent="0.2">
      <c r="A41" s="1">
        <v>348372</v>
      </c>
      <c r="B41" s="1" t="s">
        <v>352</v>
      </c>
      <c r="C41" s="1" t="s">
        <v>888</v>
      </c>
      <c r="D41" s="1" t="s">
        <v>859</v>
      </c>
      <c r="E41" s="2">
        <v>43206</v>
      </c>
      <c r="F41" s="1">
        <v>82</v>
      </c>
      <c r="G41" s="1">
        <v>97</v>
      </c>
      <c r="H41" s="1">
        <f>Tabla1[[#This Row],[CANTIDAD SEGÚN SISTEMA]]-Tabla1[[#This Row],[CANTIDAD SEGÚN CONTEO]]</f>
        <v>-15</v>
      </c>
      <c r="I41" s="13">
        <f>1-ABS((Tabla1[[#This Row],[CANTIDAD SEGÚN SISTEMA]]-Tabla1[[#This Row],[CANTIDAD SEGÚN CONTEO]])/Tabla1[[#This Row],[CANTIDAD SEGÚN SISTEMA]])</f>
        <v>0.81707317073170738</v>
      </c>
      <c r="J4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1" s="13" t="str">
        <f>VLOOKUP(Tabla1[[#This Row],[COD MATERIAL]],Tabla1345[#All],3,0)</f>
        <v>05 - COLISION</v>
      </c>
      <c r="L41" s="2" t="str">
        <f>VLOOKUP(MONTH(Tabla1[[#This Row],[FECHA DE CONTEO INVENTARIO]]),Tabla2[],2,0)</f>
        <v>Abr</v>
      </c>
      <c r="M41" s="1">
        <f>YEAR(Tabla1[[#This Row],[FECHA DE CONTEO INVENTARIO]])</f>
        <v>2018</v>
      </c>
    </row>
    <row r="42" spans="1:13" x14ac:dyDescent="0.2">
      <c r="A42" s="1">
        <v>347766</v>
      </c>
      <c r="B42" s="1" t="s">
        <v>436</v>
      </c>
      <c r="C42" s="1" t="s">
        <v>887</v>
      </c>
      <c r="D42" s="1" t="s">
        <v>858</v>
      </c>
      <c r="E42" s="2">
        <v>43550</v>
      </c>
      <c r="F42" s="1">
        <v>174</v>
      </c>
      <c r="G42" s="1">
        <v>198</v>
      </c>
      <c r="H42" s="1">
        <f>Tabla1[[#This Row],[CANTIDAD SEGÚN SISTEMA]]-Tabla1[[#This Row],[CANTIDAD SEGÚN CONTEO]]</f>
        <v>-24</v>
      </c>
      <c r="I42" s="13">
        <f>1-ABS((Tabla1[[#This Row],[CANTIDAD SEGÚN SISTEMA]]-Tabla1[[#This Row],[CANTIDAD SEGÚN CONTEO]])/Tabla1[[#This Row],[CANTIDAD SEGÚN SISTEMA]])</f>
        <v>0.86206896551724133</v>
      </c>
      <c r="J4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2" s="13" t="str">
        <f>VLOOKUP(Tabla1[[#This Row],[COD MATERIAL]],Tabla1345[#All],3,0)</f>
        <v>09 - PARTES DE MOTOR</v>
      </c>
      <c r="L42" s="2" t="str">
        <f>VLOOKUP(MONTH(Tabla1[[#This Row],[FECHA DE CONTEO INVENTARIO]]),Tabla2[],2,0)</f>
        <v>Mar</v>
      </c>
      <c r="M42" s="1">
        <f>YEAR(Tabla1[[#This Row],[FECHA DE CONTEO INVENTARIO]])</f>
        <v>2019</v>
      </c>
    </row>
    <row r="43" spans="1:13" x14ac:dyDescent="0.2">
      <c r="A43" s="1">
        <v>348576</v>
      </c>
      <c r="B43" s="1" t="s">
        <v>397</v>
      </c>
      <c r="C43" s="1" t="s">
        <v>888</v>
      </c>
      <c r="D43" s="1" t="s">
        <v>859</v>
      </c>
      <c r="E43" s="2">
        <v>43531</v>
      </c>
      <c r="F43" s="1">
        <v>183</v>
      </c>
      <c r="G43" s="1">
        <v>208</v>
      </c>
      <c r="H43" s="1">
        <f>Tabla1[[#This Row],[CANTIDAD SEGÚN SISTEMA]]-Tabla1[[#This Row],[CANTIDAD SEGÚN CONTEO]]</f>
        <v>-25</v>
      </c>
      <c r="I43" s="13">
        <f>1-ABS((Tabla1[[#This Row],[CANTIDAD SEGÚN SISTEMA]]-Tabla1[[#This Row],[CANTIDAD SEGÚN CONTEO]])/Tabla1[[#This Row],[CANTIDAD SEGÚN SISTEMA]])</f>
        <v>0.86338797814207646</v>
      </c>
      <c r="J4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3" s="13" t="str">
        <f>VLOOKUP(Tabla1[[#This Row],[COD MATERIAL]],Tabla1345[#All],3,0)</f>
        <v>11 - LLANTAS Y HULES</v>
      </c>
      <c r="L43" s="2" t="str">
        <f>VLOOKUP(MONTH(Tabla1[[#This Row],[FECHA DE CONTEO INVENTARIO]]),Tabla2[],2,0)</f>
        <v>Mar</v>
      </c>
      <c r="M43" s="1">
        <f>YEAR(Tabla1[[#This Row],[FECHA DE CONTEO INVENTARIO]])</f>
        <v>2019</v>
      </c>
    </row>
    <row r="44" spans="1:13" x14ac:dyDescent="0.2">
      <c r="A44" s="1">
        <v>348529</v>
      </c>
      <c r="B44" s="1" t="s">
        <v>405</v>
      </c>
      <c r="C44" s="1" t="s">
        <v>888</v>
      </c>
      <c r="D44" s="1" t="s">
        <v>859</v>
      </c>
      <c r="E44" s="2">
        <v>43277</v>
      </c>
      <c r="F44" s="1">
        <v>15</v>
      </c>
      <c r="G44" s="1">
        <v>15</v>
      </c>
      <c r="H44" s="1">
        <f>Tabla1[[#This Row],[CANTIDAD SEGÚN SISTEMA]]-Tabla1[[#This Row],[CANTIDAD SEGÚN CONTEO]]</f>
        <v>0</v>
      </c>
      <c r="I44" s="13">
        <f>1-ABS((Tabla1[[#This Row],[CANTIDAD SEGÚN SISTEMA]]-Tabla1[[#This Row],[CANTIDAD SEGÚN CONTEO]])/Tabla1[[#This Row],[CANTIDAD SEGÚN SISTEMA]])</f>
        <v>1</v>
      </c>
      <c r="J4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4" s="13" t="str">
        <f>VLOOKUP(Tabla1[[#This Row],[COD MATERIAL]],Tabla1345[#All],3,0)</f>
        <v>09 - PARTES DE MOTOR</v>
      </c>
      <c r="L44" s="2" t="str">
        <f>VLOOKUP(MONTH(Tabla1[[#This Row],[FECHA DE CONTEO INVENTARIO]]),Tabla2[],2,0)</f>
        <v>Jun</v>
      </c>
      <c r="M44" s="1">
        <f>YEAR(Tabla1[[#This Row],[FECHA DE CONTEO INVENTARIO]])</f>
        <v>2018</v>
      </c>
    </row>
    <row r="45" spans="1:13" x14ac:dyDescent="0.2">
      <c r="A45" s="1">
        <v>347632</v>
      </c>
      <c r="B45" s="1" t="s">
        <v>71</v>
      </c>
      <c r="C45" s="1" t="s">
        <v>892</v>
      </c>
      <c r="D45" s="1" t="s">
        <v>863</v>
      </c>
      <c r="E45" s="2">
        <v>43540</v>
      </c>
      <c r="F45" s="1">
        <v>40</v>
      </c>
      <c r="G45" s="1">
        <v>40</v>
      </c>
      <c r="H45" s="1">
        <f>Tabla1[[#This Row],[CANTIDAD SEGÚN SISTEMA]]-Tabla1[[#This Row],[CANTIDAD SEGÚN CONTEO]]</f>
        <v>0</v>
      </c>
      <c r="I45" s="13">
        <f>1-ABS((Tabla1[[#This Row],[CANTIDAD SEGÚN SISTEMA]]-Tabla1[[#This Row],[CANTIDAD SEGÚN CONTEO]])/Tabla1[[#This Row],[CANTIDAD SEGÚN SISTEMA]])</f>
        <v>1</v>
      </c>
      <c r="J4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5" s="13" t="str">
        <f>VLOOKUP(Tabla1[[#This Row],[COD MATERIAL]],Tabla1345[#All],3,0)</f>
        <v>09 - PARTES DE MOTOR</v>
      </c>
      <c r="L45" s="2" t="str">
        <f>VLOOKUP(MONTH(Tabla1[[#This Row],[FECHA DE CONTEO INVENTARIO]]),Tabla2[],2,0)</f>
        <v>Mar</v>
      </c>
      <c r="M45" s="1">
        <f>YEAR(Tabla1[[#This Row],[FECHA DE CONTEO INVENTARIO]])</f>
        <v>2019</v>
      </c>
    </row>
    <row r="46" spans="1:13" x14ac:dyDescent="0.2">
      <c r="A46" s="1">
        <v>348284</v>
      </c>
      <c r="B46" s="1" t="s">
        <v>153</v>
      </c>
      <c r="C46" s="1" t="s">
        <v>891</v>
      </c>
      <c r="D46" s="1" t="s">
        <v>862</v>
      </c>
      <c r="E46" s="2">
        <v>43155</v>
      </c>
      <c r="F46" s="1">
        <v>90</v>
      </c>
      <c r="G46" s="1">
        <v>92</v>
      </c>
      <c r="H46" s="1">
        <f>Tabla1[[#This Row],[CANTIDAD SEGÚN SISTEMA]]-Tabla1[[#This Row],[CANTIDAD SEGÚN CONTEO]]</f>
        <v>-2</v>
      </c>
      <c r="I46" s="13">
        <f>1-ABS((Tabla1[[#This Row],[CANTIDAD SEGÚN SISTEMA]]-Tabla1[[#This Row],[CANTIDAD SEGÚN CONTEO]])/Tabla1[[#This Row],[CANTIDAD SEGÚN SISTEMA]])</f>
        <v>0.97777777777777775</v>
      </c>
      <c r="J4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6" s="13" t="str">
        <f>VLOOKUP(Tabla1[[#This Row],[COD MATERIAL]],Tabla1345[#All],3,0)</f>
        <v>11 - LLANTAS Y HULES</v>
      </c>
      <c r="L46" s="2" t="str">
        <f>VLOOKUP(MONTH(Tabla1[[#This Row],[FECHA DE CONTEO INVENTARIO]]),Tabla2[],2,0)</f>
        <v>Feb</v>
      </c>
      <c r="M46" s="1">
        <f>YEAR(Tabla1[[#This Row],[FECHA DE CONTEO INVENTARIO]])</f>
        <v>2018</v>
      </c>
    </row>
    <row r="47" spans="1:13" x14ac:dyDescent="0.2">
      <c r="A47" s="1">
        <v>348389</v>
      </c>
      <c r="B47" s="1" t="s">
        <v>318</v>
      </c>
      <c r="C47" s="1" t="s">
        <v>886</v>
      </c>
      <c r="D47" s="1" t="s">
        <v>857</v>
      </c>
      <c r="E47" s="2">
        <v>43519</v>
      </c>
      <c r="F47" s="1">
        <v>139</v>
      </c>
      <c r="G47" s="1">
        <v>151</v>
      </c>
      <c r="H47" s="1">
        <f>Tabla1[[#This Row],[CANTIDAD SEGÚN SISTEMA]]-Tabla1[[#This Row],[CANTIDAD SEGÚN CONTEO]]</f>
        <v>-12</v>
      </c>
      <c r="I47" s="13">
        <f>1-ABS((Tabla1[[#This Row],[CANTIDAD SEGÚN SISTEMA]]-Tabla1[[#This Row],[CANTIDAD SEGÚN CONTEO]])/Tabla1[[#This Row],[CANTIDAD SEGÚN SISTEMA]])</f>
        <v>0.91366906474820142</v>
      </c>
      <c r="J4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7" s="13" t="str">
        <f>VLOOKUP(Tabla1[[#This Row],[COD MATERIAL]],Tabla1345[#All],3,0)</f>
        <v>14 - LUCES</v>
      </c>
      <c r="L47" s="2" t="str">
        <f>VLOOKUP(MONTH(Tabla1[[#This Row],[FECHA DE CONTEO INVENTARIO]]),Tabla2[],2,0)</f>
        <v>Feb</v>
      </c>
      <c r="M47" s="1">
        <f>YEAR(Tabla1[[#This Row],[FECHA DE CONTEO INVENTARIO]])</f>
        <v>2019</v>
      </c>
    </row>
    <row r="48" spans="1:13" x14ac:dyDescent="0.2">
      <c r="A48" s="1">
        <v>348270</v>
      </c>
      <c r="B48" s="1" t="s">
        <v>285</v>
      </c>
      <c r="C48" s="1" t="s">
        <v>891</v>
      </c>
      <c r="D48" s="1" t="s">
        <v>862</v>
      </c>
      <c r="E48" s="2">
        <v>43102</v>
      </c>
      <c r="F48" s="1">
        <v>114</v>
      </c>
      <c r="G48" s="1">
        <v>102</v>
      </c>
      <c r="H48" s="1">
        <f>Tabla1[[#This Row],[CANTIDAD SEGÚN SISTEMA]]-Tabla1[[#This Row],[CANTIDAD SEGÚN CONTEO]]</f>
        <v>12</v>
      </c>
      <c r="I48" s="13">
        <f>1-ABS((Tabla1[[#This Row],[CANTIDAD SEGÚN SISTEMA]]-Tabla1[[#This Row],[CANTIDAD SEGÚN CONTEO]])/Tabla1[[#This Row],[CANTIDAD SEGÚN SISTEMA]])</f>
        <v>0.89473684210526316</v>
      </c>
      <c r="J4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8" s="13" t="str">
        <f>VLOOKUP(Tabla1[[#This Row],[COD MATERIAL]],Tabla1345[#All],3,0)</f>
        <v>07 - PEDALES Y POSAPIES</v>
      </c>
      <c r="L48" s="2" t="str">
        <f>VLOOKUP(MONTH(Tabla1[[#This Row],[FECHA DE CONTEO INVENTARIO]]),Tabla2[],2,0)</f>
        <v>Ene</v>
      </c>
      <c r="M48" s="1">
        <f>YEAR(Tabla1[[#This Row],[FECHA DE CONTEO INVENTARIO]])</f>
        <v>2018</v>
      </c>
    </row>
    <row r="49" spans="1:13" x14ac:dyDescent="0.2">
      <c r="A49" s="1">
        <v>353562</v>
      </c>
      <c r="B49" s="1" t="s">
        <v>158</v>
      </c>
      <c r="C49" s="1" t="s">
        <v>890</v>
      </c>
      <c r="D49" s="1" t="s">
        <v>861</v>
      </c>
      <c r="E49" s="2">
        <v>43412</v>
      </c>
      <c r="F49" s="1">
        <v>193</v>
      </c>
      <c r="G49" s="1">
        <v>220</v>
      </c>
      <c r="H49" s="1">
        <f>Tabla1[[#This Row],[CANTIDAD SEGÚN SISTEMA]]-Tabla1[[#This Row],[CANTIDAD SEGÚN CONTEO]]</f>
        <v>-27</v>
      </c>
      <c r="I49" s="13">
        <f>1-ABS((Tabla1[[#This Row],[CANTIDAD SEGÚN SISTEMA]]-Tabla1[[#This Row],[CANTIDAD SEGÚN CONTEO]])/Tabla1[[#This Row],[CANTIDAD SEGÚN SISTEMA]])</f>
        <v>0.86010362694300513</v>
      </c>
      <c r="J4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9" s="13" t="str">
        <f>VLOOKUP(Tabla1[[#This Row],[COD MATERIAL]],Tabla1345[#All],3,0)</f>
        <v>03 - FILTROS</v>
      </c>
      <c r="L49" s="2" t="str">
        <f>VLOOKUP(MONTH(Tabla1[[#This Row],[FECHA DE CONTEO INVENTARIO]]),Tabla2[],2,0)</f>
        <v>Nov</v>
      </c>
      <c r="M49" s="1">
        <f>YEAR(Tabla1[[#This Row],[FECHA DE CONTEO INVENTARIO]])</f>
        <v>2018</v>
      </c>
    </row>
    <row r="50" spans="1:13" x14ac:dyDescent="0.2">
      <c r="A50" s="1">
        <v>348315</v>
      </c>
      <c r="B50" s="1" t="s">
        <v>556</v>
      </c>
      <c r="C50" s="1" t="s">
        <v>890</v>
      </c>
      <c r="D50" s="1" t="s">
        <v>861</v>
      </c>
      <c r="E50" s="2">
        <v>43588</v>
      </c>
      <c r="F50" s="1">
        <v>39</v>
      </c>
      <c r="G50" s="1">
        <v>44</v>
      </c>
      <c r="H50" s="1">
        <f>Tabla1[[#This Row],[CANTIDAD SEGÚN SISTEMA]]-Tabla1[[#This Row],[CANTIDAD SEGÚN CONTEO]]</f>
        <v>-5</v>
      </c>
      <c r="I50" s="13">
        <f>1-ABS((Tabla1[[#This Row],[CANTIDAD SEGÚN SISTEMA]]-Tabla1[[#This Row],[CANTIDAD SEGÚN CONTEO]])/Tabla1[[#This Row],[CANTIDAD SEGÚN SISTEMA]])</f>
        <v>0.87179487179487181</v>
      </c>
      <c r="J5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0" s="13" t="str">
        <f>VLOOKUP(Tabla1[[#This Row],[COD MATERIAL]],Tabla1345[#All],3,0)</f>
        <v>06 - AMORTIGUADORES</v>
      </c>
      <c r="L50" s="2" t="str">
        <f>VLOOKUP(MONTH(Tabla1[[#This Row],[FECHA DE CONTEO INVENTARIO]]),Tabla2[],2,0)</f>
        <v>May</v>
      </c>
      <c r="M50" s="1">
        <f>YEAR(Tabla1[[#This Row],[FECHA DE CONTEO INVENTARIO]])</f>
        <v>2019</v>
      </c>
    </row>
    <row r="51" spans="1:13" x14ac:dyDescent="0.2">
      <c r="A51" s="1">
        <v>347856</v>
      </c>
      <c r="B51" s="1" t="s">
        <v>67</v>
      </c>
      <c r="C51" s="1" t="s">
        <v>887</v>
      </c>
      <c r="D51" s="1" t="s">
        <v>858</v>
      </c>
      <c r="E51" s="2">
        <v>43175</v>
      </c>
      <c r="F51" s="1">
        <v>110</v>
      </c>
      <c r="G51" s="1">
        <v>114</v>
      </c>
      <c r="H51" s="1">
        <f>Tabla1[[#This Row],[CANTIDAD SEGÚN SISTEMA]]-Tabla1[[#This Row],[CANTIDAD SEGÚN CONTEO]]</f>
        <v>-4</v>
      </c>
      <c r="I51" s="13">
        <f>1-ABS((Tabla1[[#This Row],[CANTIDAD SEGÚN SISTEMA]]-Tabla1[[#This Row],[CANTIDAD SEGÚN CONTEO]])/Tabla1[[#This Row],[CANTIDAD SEGÚN SISTEMA]])</f>
        <v>0.96363636363636362</v>
      </c>
      <c r="J5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1" s="13" t="str">
        <f>VLOOKUP(Tabla1[[#This Row],[COD MATERIAL]],Tabla1345[#All],3,0)</f>
        <v>13 - TRACCION</v>
      </c>
      <c r="L51" s="2" t="str">
        <f>VLOOKUP(MONTH(Tabla1[[#This Row],[FECHA DE CONTEO INVENTARIO]]),Tabla2[],2,0)</f>
        <v>Mar</v>
      </c>
      <c r="M51" s="1">
        <f>YEAR(Tabla1[[#This Row],[FECHA DE CONTEO INVENTARIO]])</f>
        <v>2018</v>
      </c>
    </row>
    <row r="52" spans="1:13" x14ac:dyDescent="0.2">
      <c r="A52" s="1">
        <v>366810</v>
      </c>
      <c r="B52" s="1" t="s">
        <v>650</v>
      </c>
      <c r="C52" s="1" t="s">
        <v>888</v>
      </c>
      <c r="D52" s="1" t="s">
        <v>859</v>
      </c>
      <c r="E52" s="2">
        <v>43391</v>
      </c>
      <c r="F52" s="1">
        <v>116</v>
      </c>
      <c r="G52" s="1">
        <v>116</v>
      </c>
      <c r="H52" s="1">
        <f>Tabla1[[#This Row],[CANTIDAD SEGÚN SISTEMA]]-Tabla1[[#This Row],[CANTIDAD SEGÚN CONTEO]]</f>
        <v>0</v>
      </c>
      <c r="I52" s="13">
        <f>1-ABS((Tabla1[[#This Row],[CANTIDAD SEGÚN SISTEMA]]-Tabla1[[#This Row],[CANTIDAD SEGÚN CONTEO]])/Tabla1[[#This Row],[CANTIDAD SEGÚN SISTEMA]])</f>
        <v>1</v>
      </c>
      <c r="J5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2" s="13" t="str">
        <f>VLOOKUP(Tabla1[[#This Row],[COD MATERIAL]],Tabla1345[#All],3,0)</f>
        <v>14 - LUCES</v>
      </c>
      <c r="L52" s="2" t="str">
        <f>VLOOKUP(MONTH(Tabla1[[#This Row],[FECHA DE CONTEO INVENTARIO]]),Tabla2[],2,0)</f>
        <v>Oct</v>
      </c>
      <c r="M52" s="1">
        <f>YEAR(Tabla1[[#This Row],[FECHA DE CONTEO INVENTARIO]])</f>
        <v>2018</v>
      </c>
    </row>
    <row r="53" spans="1:13" x14ac:dyDescent="0.2">
      <c r="A53" s="1">
        <v>348300</v>
      </c>
      <c r="B53" s="1" t="s">
        <v>80</v>
      </c>
      <c r="C53" s="1" t="s">
        <v>885</v>
      </c>
      <c r="D53" s="1" t="s">
        <v>865</v>
      </c>
      <c r="E53" s="2">
        <v>43536</v>
      </c>
      <c r="F53" s="1">
        <v>177</v>
      </c>
      <c r="G53" s="1">
        <v>212</v>
      </c>
      <c r="H53" s="1">
        <f>Tabla1[[#This Row],[CANTIDAD SEGÚN SISTEMA]]-Tabla1[[#This Row],[CANTIDAD SEGÚN CONTEO]]</f>
        <v>-35</v>
      </c>
      <c r="I53" s="13">
        <f>1-ABS((Tabla1[[#This Row],[CANTIDAD SEGÚN SISTEMA]]-Tabla1[[#This Row],[CANTIDAD SEGÚN CONTEO]])/Tabla1[[#This Row],[CANTIDAD SEGÚN SISTEMA]])</f>
        <v>0.80225988700564965</v>
      </c>
      <c r="J5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3" s="13" t="str">
        <f>VLOOKUP(Tabla1[[#This Row],[COD MATERIAL]],Tabla1345[#All],3,0)</f>
        <v>10 - PALANCAS Y CHICOTES</v>
      </c>
      <c r="L53" s="2" t="str">
        <f>VLOOKUP(MONTH(Tabla1[[#This Row],[FECHA DE CONTEO INVENTARIO]]),Tabla2[],2,0)</f>
        <v>Mar</v>
      </c>
      <c r="M53" s="1">
        <f>YEAR(Tabla1[[#This Row],[FECHA DE CONTEO INVENTARIO]])</f>
        <v>2019</v>
      </c>
    </row>
    <row r="54" spans="1:13" x14ac:dyDescent="0.2">
      <c r="A54" s="1">
        <v>366745</v>
      </c>
      <c r="B54" s="1" t="s">
        <v>737</v>
      </c>
      <c r="C54" s="1" t="s">
        <v>885</v>
      </c>
      <c r="D54" s="1" t="s">
        <v>865</v>
      </c>
      <c r="E54" s="2">
        <v>43525</v>
      </c>
      <c r="F54" s="1">
        <v>114</v>
      </c>
      <c r="G54" s="1">
        <v>119</v>
      </c>
      <c r="H54" s="1">
        <f>Tabla1[[#This Row],[CANTIDAD SEGÚN SISTEMA]]-Tabla1[[#This Row],[CANTIDAD SEGÚN CONTEO]]</f>
        <v>-5</v>
      </c>
      <c r="I54" s="13">
        <f>1-ABS((Tabla1[[#This Row],[CANTIDAD SEGÚN SISTEMA]]-Tabla1[[#This Row],[CANTIDAD SEGÚN CONTEO]])/Tabla1[[#This Row],[CANTIDAD SEGÚN SISTEMA]])</f>
        <v>0.95614035087719296</v>
      </c>
      <c r="J5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4" s="13" t="str">
        <f>VLOOKUP(Tabla1[[#This Row],[COD MATERIAL]],Tabla1345[#All],3,0)</f>
        <v>08 - ELECTRICO</v>
      </c>
      <c r="L54" s="2" t="str">
        <f>VLOOKUP(MONTH(Tabla1[[#This Row],[FECHA DE CONTEO INVENTARIO]]),Tabla2[],2,0)</f>
        <v>Mar</v>
      </c>
      <c r="M54" s="1">
        <f>YEAR(Tabla1[[#This Row],[FECHA DE CONTEO INVENTARIO]])</f>
        <v>2019</v>
      </c>
    </row>
    <row r="55" spans="1:13" x14ac:dyDescent="0.2">
      <c r="A55" s="1">
        <v>347827</v>
      </c>
      <c r="B55" s="1" t="s">
        <v>336</v>
      </c>
      <c r="C55" s="1" t="s">
        <v>887</v>
      </c>
      <c r="D55" s="1" t="s">
        <v>858</v>
      </c>
      <c r="E55" s="2">
        <v>43196</v>
      </c>
      <c r="F55" s="1">
        <v>164</v>
      </c>
      <c r="G55" s="1">
        <v>164</v>
      </c>
      <c r="H55" s="1">
        <f>Tabla1[[#This Row],[CANTIDAD SEGÚN SISTEMA]]-Tabla1[[#This Row],[CANTIDAD SEGÚN CONTEO]]</f>
        <v>0</v>
      </c>
      <c r="I55" s="13">
        <f>1-ABS((Tabla1[[#This Row],[CANTIDAD SEGÚN SISTEMA]]-Tabla1[[#This Row],[CANTIDAD SEGÚN CONTEO]])/Tabla1[[#This Row],[CANTIDAD SEGÚN SISTEMA]])</f>
        <v>1</v>
      </c>
      <c r="J5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5" s="13" t="str">
        <f>VLOOKUP(Tabla1[[#This Row],[COD MATERIAL]],Tabla1345[#All],3,0)</f>
        <v>03 - FILTROS</v>
      </c>
      <c r="L55" s="2" t="str">
        <f>VLOOKUP(MONTH(Tabla1[[#This Row],[FECHA DE CONTEO INVENTARIO]]),Tabla2[],2,0)</f>
        <v>Abr</v>
      </c>
      <c r="M55" s="1">
        <f>YEAR(Tabla1[[#This Row],[FECHA DE CONTEO INVENTARIO]])</f>
        <v>2018</v>
      </c>
    </row>
    <row r="56" spans="1:13" x14ac:dyDescent="0.2">
      <c r="A56" s="1">
        <v>348135</v>
      </c>
      <c r="B56" s="1" t="s">
        <v>148</v>
      </c>
      <c r="C56" s="1" t="s">
        <v>890</v>
      </c>
      <c r="D56" s="1" t="s">
        <v>861</v>
      </c>
      <c r="E56" s="2">
        <v>43386</v>
      </c>
      <c r="F56" s="1">
        <v>5</v>
      </c>
      <c r="G56" s="1">
        <v>5</v>
      </c>
      <c r="H56" s="1">
        <f>Tabla1[[#This Row],[CANTIDAD SEGÚN SISTEMA]]-Tabla1[[#This Row],[CANTIDAD SEGÚN CONTEO]]</f>
        <v>0</v>
      </c>
      <c r="I56" s="13">
        <f>1-ABS((Tabla1[[#This Row],[CANTIDAD SEGÚN SISTEMA]]-Tabla1[[#This Row],[CANTIDAD SEGÚN CONTEO]])/Tabla1[[#This Row],[CANTIDAD SEGÚN SISTEMA]])</f>
        <v>1</v>
      </c>
      <c r="J5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6" s="13" t="str">
        <f>VLOOKUP(Tabla1[[#This Row],[COD MATERIAL]],Tabla1345[#All],3,0)</f>
        <v>10 - PALANCAS Y CHICOTES</v>
      </c>
      <c r="L56" s="2" t="str">
        <f>VLOOKUP(MONTH(Tabla1[[#This Row],[FECHA DE CONTEO INVENTARIO]]),Tabla2[],2,0)</f>
        <v>Oct</v>
      </c>
      <c r="M56" s="1">
        <f>YEAR(Tabla1[[#This Row],[FECHA DE CONTEO INVENTARIO]])</f>
        <v>2018</v>
      </c>
    </row>
    <row r="57" spans="1:13" x14ac:dyDescent="0.2">
      <c r="A57" s="1">
        <v>362715</v>
      </c>
      <c r="B57" s="1" t="s">
        <v>539</v>
      </c>
      <c r="C57" s="1" t="s">
        <v>893</v>
      </c>
      <c r="D57" s="1" t="s">
        <v>864</v>
      </c>
      <c r="E57" s="2">
        <v>43136</v>
      </c>
      <c r="F57" s="1">
        <v>176</v>
      </c>
      <c r="G57" s="1">
        <v>176</v>
      </c>
      <c r="H57" s="1">
        <f>Tabla1[[#This Row],[CANTIDAD SEGÚN SISTEMA]]-Tabla1[[#This Row],[CANTIDAD SEGÚN CONTEO]]</f>
        <v>0</v>
      </c>
      <c r="I57" s="13">
        <f>1-ABS((Tabla1[[#This Row],[CANTIDAD SEGÚN SISTEMA]]-Tabla1[[#This Row],[CANTIDAD SEGÚN CONTEO]])/Tabla1[[#This Row],[CANTIDAD SEGÚN SISTEMA]])</f>
        <v>1</v>
      </c>
      <c r="J5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7" s="13" t="str">
        <f>VLOOKUP(Tabla1[[#This Row],[COD MATERIAL]],Tabla1345[#All],3,0)</f>
        <v>05 - COLISION</v>
      </c>
      <c r="L57" s="2" t="str">
        <f>VLOOKUP(MONTH(Tabla1[[#This Row],[FECHA DE CONTEO INVENTARIO]]),Tabla2[],2,0)</f>
        <v>Feb</v>
      </c>
      <c r="M57" s="1">
        <f>YEAR(Tabla1[[#This Row],[FECHA DE CONTEO INVENTARIO]])</f>
        <v>2018</v>
      </c>
    </row>
    <row r="58" spans="1:13" x14ac:dyDescent="0.2">
      <c r="A58" s="1">
        <v>348249</v>
      </c>
      <c r="B58" s="1" t="s">
        <v>239</v>
      </c>
      <c r="C58" s="1" t="s">
        <v>888</v>
      </c>
      <c r="D58" s="1" t="s">
        <v>859</v>
      </c>
      <c r="E58" s="2">
        <v>43574</v>
      </c>
      <c r="F58" s="1">
        <v>161</v>
      </c>
      <c r="G58" s="1">
        <v>164</v>
      </c>
      <c r="H58" s="1">
        <f>Tabla1[[#This Row],[CANTIDAD SEGÚN SISTEMA]]-Tabla1[[#This Row],[CANTIDAD SEGÚN CONTEO]]</f>
        <v>-3</v>
      </c>
      <c r="I58" s="13">
        <f>1-ABS((Tabla1[[#This Row],[CANTIDAD SEGÚN SISTEMA]]-Tabla1[[#This Row],[CANTIDAD SEGÚN CONTEO]])/Tabla1[[#This Row],[CANTIDAD SEGÚN SISTEMA]])</f>
        <v>0.98136645962732916</v>
      </c>
      <c r="J5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8" s="13" t="str">
        <f>VLOOKUP(Tabla1[[#This Row],[COD MATERIAL]],Tabla1345[#All],3,0)</f>
        <v>07 - PEDALES Y POSAPIES</v>
      </c>
      <c r="L58" s="2" t="str">
        <f>VLOOKUP(MONTH(Tabla1[[#This Row],[FECHA DE CONTEO INVENTARIO]]),Tabla2[],2,0)</f>
        <v>Abr</v>
      </c>
      <c r="M58" s="1">
        <f>YEAR(Tabla1[[#This Row],[FECHA DE CONTEO INVENTARIO]])</f>
        <v>2019</v>
      </c>
    </row>
    <row r="59" spans="1:13" x14ac:dyDescent="0.2">
      <c r="A59" s="1">
        <v>348899</v>
      </c>
      <c r="B59" s="1" t="s">
        <v>143</v>
      </c>
      <c r="C59" s="1" t="s">
        <v>884</v>
      </c>
      <c r="D59" s="1" t="s">
        <v>856</v>
      </c>
      <c r="E59" s="2">
        <v>43130</v>
      </c>
      <c r="F59" s="1">
        <v>66</v>
      </c>
      <c r="G59" s="1">
        <v>65</v>
      </c>
      <c r="H59" s="1">
        <f>Tabla1[[#This Row],[CANTIDAD SEGÚN SISTEMA]]-Tabla1[[#This Row],[CANTIDAD SEGÚN CONTEO]]</f>
        <v>1</v>
      </c>
      <c r="I59" s="13">
        <f>1-ABS((Tabla1[[#This Row],[CANTIDAD SEGÚN SISTEMA]]-Tabla1[[#This Row],[CANTIDAD SEGÚN CONTEO]])/Tabla1[[#This Row],[CANTIDAD SEGÚN SISTEMA]])</f>
        <v>0.98484848484848486</v>
      </c>
      <c r="J5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9" s="13" t="str">
        <f>VLOOKUP(Tabla1[[#This Row],[COD MATERIAL]],Tabla1345[#All],3,0)</f>
        <v>05 - COLISION</v>
      </c>
      <c r="L59" s="2" t="str">
        <f>VLOOKUP(MONTH(Tabla1[[#This Row],[FECHA DE CONTEO INVENTARIO]]),Tabla2[],2,0)</f>
        <v>Ene</v>
      </c>
      <c r="M59" s="1">
        <f>YEAR(Tabla1[[#This Row],[FECHA DE CONTEO INVENTARIO]])</f>
        <v>2018</v>
      </c>
    </row>
    <row r="60" spans="1:13" x14ac:dyDescent="0.2">
      <c r="A60" s="1">
        <v>367848</v>
      </c>
      <c r="B60" s="1" t="s">
        <v>788</v>
      </c>
      <c r="C60" s="1" t="s">
        <v>884</v>
      </c>
      <c r="D60" s="1" t="s">
        <v>856</v>
      </c>
      <c r="E60" s="2">
        <v>43186</v>
      </c>
      <c r="F60" s="1">
        <v>169</v>
      </c>
      <c r="G60" s="1">
        <v>162</v>
      </c>
      <c r="H60" s="1">
        <f>Tabla1[[#This Row],[CANTIDAD SEGÚN SISTEMA]]-Tabla1[[#This Row],[CANTIDAD SEGÚN CONTEO]]</f>
        <v>7</v>
      </c>
      <c r="I60" s="13">
        <f>1-ABS((Tabla1[[#This Row],[CANTIDAD SEGÚN SISTEMA]]-Tabla1[[#This Row],[CANTIDAD SEGÚN CONTEO]])/Tabla1[[#This Row],[CANTIDAD SEGÚN SISTEMA]])</f>
        <v>0.95857988165680474</v>
      </c>
      <c r="J6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0" s="13" t="str">
        <f>VLOOKUP(Tabla1[[#This Row],[COD MATERIAL]],Tabla1345[#All],3,0)</f>
        <v>05 - COLISION</v>
      </c>
      <c r="L60" s="2" t="str">
        <f>VLOOKUP(MONTH(Tabla1[[#This Row],[FECHA DE CONTEO INVENTARIO]]),Tabla2[],2,0)</f>
        <v>Mar</v>
      </c>
      <c r="M60" s="1">
        <f>YEAR(Tabla1[[#This Row],[FECHA DE CONTEO INVENTARIO]])</f>
        <v>2018</v>
      </c>
    </row>
    <row r="61" spans="1:13" x14ac:dyDescent="0.2">
      <c r="A61" s="1">
        <v>348449</v>
      </c>
      <c r="B61" s="1" t="s">
        <v>542</v>
      </c>
      <c r="C61" s="1" t="s">
        <v>889</v>
      </c>
      <c r="D61" s="1" t="s">
        <v>860</v>
      </c>
      <c r="E61" s="2">
        <v>43135</v>
      </c>
      <c r="F61" s="1">
        <v>114</v>
      </c>
      <c r="G61" s="1">
        <v>133</v>
      </c>
      <c r="H61" s="1">
        <f>Tabla1[[#This Row],[CANTIDAD SEGÚN SISTEMA]]-Tabla1[[#This Row],[CANTIDAD SEGÚN CONTEO]]</f>
        <v>-19</v>
      </c>
      <c r="I61" s="13">
        <f>1-ABS((Tabla1[[#This Row],[CANTIDAD SEGÚN SISTEMA]]-Tabla1[[#This Row],[CANTIDAD SEGÚN CONTEO]])/Tabla1[[#This Row],[CANTIDAD SEGÚN SISTEMA]])</f>
        <v>0.83333333333333337</v>
      </c>
      <c r="J6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1" s="13" t="str">
        <f>VLOOKUP(Tabla1[[#This Row],[COD MATERIAL]],Tabla1345[#All],3,0)</f>
        <v>07 - PEDALES Y POSAPIES</v>
      </c>
      <c r="L61" s="2" t="str">
        <f>VLOOKUP(MONTH(Tabla1[[#This Row],[FECHA DE CONTEO INVENTARIO]]),Tabla2[],2,0)</f>
        <v>Feb</v>
      </c>
      <c r="M61" s="1">
        <f>YEAR(Tabla1[[#This Row],[FECHA DE CONTEO INVENTARIO]])</f>
        <v>2018</v>
      </c>
    </row>
    <row r="62" spans="1:13" x14ac:dyDescent="0.2">
      <c r="A62" s="1">
        <v>347808</v>
      </c>
      <c r="B62" s="1" t="s">
        <v>414</v>
      </c>
      <c r="C62" s="1" t="s">
        <v>886</v>
      </c>
      <c r="D62" s="1" t="s">
        <v>857</v>
      </c>
      <c r="E62" s="2">
        <v>43296</v>
      </c>
      <c r="F62" s="1">
        <v>182</v>
      </c>
      <c r="G62" s="1">
        <v>192</v>
      </c>
      <c r="H62" s="1">
        <f>Tabla1[[#This Row],[CANTIDAD SEGÚN SISTEMA]]-Tabla1[[#This Row],[CANTIDAD SEGÚN CONTEO]]</f>
        <v>-10</v>
      </c>
      <c r="I62" s="13">
        <f>1-ABS((Tabla1[[#This Row],[CANTIDAD SEGÚN SISTEMA]]-Tabla1[[#This Row],[CANTIDAD SEGÚN CONTEO]])/Tabla1[[#This Row],[CANTIDAD SEGÚN SISTEMA]])</f>
        <v>0.94505494505494503</v>
      </c>
      <c r="J6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2" s="13" t="str">
        <f>VLOOKUP(Tabla1[[#This Row],[COD MATERIAL]],Tabla1345[#All],3,0)</f>
        <v>15 - MISCELANEOS</v>
      </c>
      <c r="L62" s="2" t="str">
        <f>VLOOKUP(MONTH(Tabla1[[#This Row],[FECHA DE CONTEO INVENTARIO]]),Tabla2[],2,0)</f>
        <v>Jul</v>
      </c>
      <c r="M62" s="1">
        <f>YEAR(Tabla1[[#This Row],[FECHA DE CONTEO INVENTARIO]])</f>
        <v>2018</v>
      </c>
    </row>
    <row r="63" spans="1:13" x14ac:dyDescent="0.2">
      <c r="A63" s="1">
        <v>367834</v>
      </c>
      <c r="B63" s="1" t="s">
        <v>775</v>
      </c>
      <c r="C63" s="1" t="s">
        <v>889</v>
      </c>
      <c r="D63" s="1" t="s">
        <v>860</v>
      </c>
      <c r="E63" s="2">
        <v>43288</v>
      </c>
      <c r="F63" s="1">
        <v>191</v>
      </c>
      <c r="G63" s="1">
        <v>215</v>
      </c>
      <c r="H63" s="1">
        <f>Tabla1[[#This Row],[CANTIDAD SEGÚN SISTEMA]]-Tabla1[[#This Row],[CANTIDAD SEGÚN CONTEO]]</f>
        <v>-24</v>
      </c>
      <c r="I63" s="13">
        <f>1-ABS((Tabla1[[#This Row],[CANTIDAD SEGÚN SISTEMA]]-Tabla1[[#This Row],[CANTIDAD SEGÚN CONTEO]])/Tabla1[[#This Row],[CANTIDAD SEGÚN SISTEMA]])</f>
        <v>0.87434554973821987</v>
      </c>
      <c r="J6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3" s="13" t="str">
        <f>VLOOKUP(Tabla1[[#This Row],[COD MATERIAL]],Tabla1345[#All],3,0)</f>
        <v>05 - COLISION</v>
      </c>
      <c r="L63" s="2" t="str">
        <f>VLOOKUP(MONTH(Tabla1[[#This Row],[FECHA DE CONTEO INVENTARIO]]),Tabla2[],2,0)</f>
        <v>Jul</v>
      </c>
      <c r="M63" s="1">
        <f>YEAR(Tabla1[[#This Row],[FECHA DE CONTEO INVENTARIO]])</f>
        <v>2018</v>
      </c>
    </row>
    <row r="64" spans="1:13" x14ac:dyDescent="0.2">
      <c r="A64" s="1">
        <v>347995</v>
      </c>
      <c r="B64" s="1" t="s">
        <v>142</v>
      </c>
      <c r="C64" s="1" t="s">
        <v>889</v>
      </c>
      <c r="D64" s="1" t="s">
        <v>860</v>
      </c>
      <c r="E64" s="2">
        <v>43212</v>
      </c>
      <c r="F64" s="1">
        <v>21</v>
      </c>
      <c r="G64" s="1">
        <v>21</v>
      </c>
      <c r="H64" s="1">
        <f>Tabla1[[#This Row],[CANTIDAD SEGÚN SISTEMA]]-Tabla1[[#This Row],[CANTIDAD SEGÚN CONTEO]]</f>
        <v>0</v>
      </c>
      <c r="I64" s="13">
        <f>1-ABS((Tabla1[[#This Row],[CANTIDAD SEGÚN SISTEMA]]-Tabla1[[#This Row],[CANTIDAD SEGÚN CONTEO]])/Tabla1[[#This Row],[CANTIDAD SEGÚN SISTEMA]])</f>
        <v>1</v>
      </c>
      <c r="J6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4" s="13" t="str">
        <f>VLOOKUP(Tabla1[[#This Row],[COD MATERIAL]],Tabla1345[#All],3,0)</f>
        <v>10 - PALANCAS Y CHICOTES</v>
      </c>
      <c r="L64" s="2" t="str">
        <f>VLOOKUP(MONTH(Tabla1[[#This Row],[FECHA DE CONTEO INVENTARIO]]),Tabla2[],2,0)</f>
        <v>Abr</v>
      </c>
      <c r="M64" s="1">
        <f>YEAR(Tabla1[[#This Row],[FECHA DE CONTEO INVENTARIO]])</f>
        <v>2018</v>
      </c>
    </row>
    <row r="65" spans="1:13" x14ac:dyDescent="0.2">
      <c r="A65" s="1">
        <v>348247</v>
      </c>
      <c r="B65" s="1" t="s">
        <v>239</v>
      </c>
      <c r="C65" s="1" t="s">
        <v>890</v>
      </c>
      <c r="D65" s="1" t="s">
        <v>861</v>
      </c>
      <c r="E65" s="2">
        <v>43499</v>
      </c>
      <c r="F65" s="1">
        <v>158</v>
      </c>
      <c r="G65" s="1">
        <v>159</v>
      </c>
      <c r="H65" s="1">
        <f>Tabla1[[#This Row],[CANTIDAD SEGÚN SISTEMA]]-Tabla1[[#This Row],[CANTIDAD SEGÚN CONTEO]]</f>
        <v>-1</v>
      </c>
      <c r="I65" s="13">
        <f>1-ABS((Tabla1[[#This Row],[CANTIDAD SEGÚN SISTEMA]]-Tabla1[[#This Row],[CANTIDAD SEGÚN CONTEO]])/Tabla1[[#This Row],[CANTIDAD SEGÚN SISTEMA]])</f>
        <v>0.99367088607594933</v>
      </c>
      <c r="J6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5" s="13" t="str">
        <f>VLOOKUP(Tabla1[[#This Row],[COD MATERIAL]],Tabla1345[#All],3,0)</f>
        <v>07 - PEDALES Y POSAPIES</v>
      </c>
      <c r="L65" s="2" t="str">
        <f>VLOOKUP(MONTH(Tabla1[[#This Row],[FECHA DE CONTEO INVENTARIO]]),Tabla2[],2,0)</f>
        <v>Feb</v>
      </c>
      <c r="M65" s="1">
        <f>YEAR(Tabla1[[#This Row],[FECHA DE CONTEO INVENTARIO]])</f>
        <v>2019</v>
      </c>
    </row>
    <row r="66" spans="1:13" x14ac:dyDescent="0.2">
      <c r="A66" s="1">
        <v>369610</v>
      </c>
      <c r="B66" s="1" t="s">
        <v>682</v>
      </c>
      <c r="C66" s="1" t="s">
        <v>890</v>
      </c>
      <c r="D66" s="1" t="s">
        <v>861</v>
      </c>
      <c r="E66" s="2">
        <v>43587</v>
      </c>
      <c r="F66" s="1">
        <v>49</v>
      </c>
      <c r="G66" s="1">
        <v>51</v>
      </c>
      <c r="H66" s="1">
        <f>Tabla1[[#This Row],[CANTIDAD SEGÚN SISTEMA]]-Tabla1[[#This Row],[CANTIDAD SEGÚN CONTEO]]</f>
        <v>-2</v>
      </c>
      <c r="I66" s="13">
        <f>1-ABS((Tabla1[[#This Row],[CANTIDAD SEGÚN SISTEMA]]-Tabla1[[#This Row],[CANTIDAD SEGÚN CONTEO]])/Tabla1[[#This Row],[CANTIDAD SEGÚN SISTEMA]])</f>
        <v>0.95918367346938771</v>
      </c>
      <c r="J6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6" s="13" t="str">
        <f>VLOOKUP(Tabla1[[#This Row],[COD MATERIAL]],Tabla1345[#All],3,0)</f>
        <v>01 - BATERIAS</v>
      </c>
      <c r="L66" s="2" t="str">
        <f>VLOOKUP(MONTH(Tabla1[[#This Row],[FECHA DE CONTEO INVENTARIO]]),Tabla2[],2,0)</f>
        <v>May</v>
      </c>
      <c r="M66" s="1">
        <f>YEAR(Tabla1[[#This Row],[FECHA DE CONTEO INVENTARIO]])</f>
        <v>2019</v>
      </c>
    </row>
    <row r="67" spans="1:13" x14ac:dyDescent="0.2">
      <c r="A67" s="1">
        <v>348248</v>
      </c>
      <c r="B67" s="1" t="s">
        <v>239</v>
      </c>
      <c r="C67" s="1" t="s">
        <v>893</v>
      </c>
      <c r="D67" s="1" t="s">
        <v>864</v>
      </c>
      <c r="E67" s="2">
        <v>43123</v>
      </c>
      <c r="F67" s="1">
        <v>47</v>
      </c>
      <c r="G67" s="1">
        <v>48</v>
      </c>
      <c r="H67" s="1">
        <f>Tabla1[[#This Row],[CANTIDAD SEGÚN SISTEMA]]-Tabla1[[#This Row],[CANTIDAD SEGÚN CONTEO]]</f>
        <v>-1</v>
      </c>
      <c r="I67" s="13">
        <f>1-ABS((Tabla1[[#This Row],[CANTIDAD SEGÚN SISTEMA]]-Tabla1[[#This Row],[CANTIDAD SEGÚN CONTEO]])/Tabla1[[#This Row],[CANTIDAD SEGÚN SISTEMA]])</f>
        <v>0.97872340425531912</v>
      </c>
      <c r="J6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7" s="13" t="str">
        <f>VLOOKUP(Tabla1[[#This Row],[COD MATERIAL]],Tabla1345[#All],3,0)</f>
        <v>07 - PEDALES Y POSAPIES</v>
      </c>
      <c r="L67" s="2" t="str">
        <f>VLOOKUP(MONTH(Tabla1[[#This Row],[FECHA DE CONTEO INVENTARIO]]),Tabla2[],2,0)</f>
        <v>Ene</v>
      </c>
      <c r="M67" s="1">
        <f>YEAR(Tabla1[[#This Row],[FECHA DE CONTEO INVENTARIO]])</f>
        <v>2018</v>
      </c>
    </row>
    <row r="68" spans="1:13" x14ac:dyDescent="0.2">
      <c r="A68" s="1">
        <v>369610</v>
      </c>
      <c r="B68" s="1" t="s">
        <v>682</v>
      </c>
      <c r="C68" s="1" t="s">
        <v>891</v>
      </c>
      <c r="D68" s="1" t="s">
        <v>862</v>
      </c>
      <c r="E68" s="2">
        <v>43581</v>
      </c>
      <c r="F68" s="1">
        <v>121</v>
      </c>
      <c r="G68" s="1">
        <v>140</v>
      </c>
      <c r="H68" s="1">
        <f>Tabla1[[#This Row],[CANTIDAD SEGÚN SISTEMA]]-Tabla1[[#This Row],[CANTIDAD SEGÚN CONTEO]]</f>
        <v>-19</v>
      </c>
      <c r="I68" s="13">
        <f>1-ABS((Tabla1[[#This Row],[CANTIDAD SEGÚN SISTEMA]]-Tabla1[[#This Row],[CANTIDAD SEGÚN CONTEO]])/Tabla1[[#This Row],[CANTIDAD SEGÚN SISTEMA]])</f>
        <v>0.84297520661157022</v>
      </c>
      <c r="J6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8" s="13" t="str">
        <f>VLOOKUP(Tabla1[[#This Row],[COD MATERIAL]],Tabla1345[#All],3,0)</f>
        <v>01 - BATERIAS</v>
      </c>
      <c r="L68" s="2" t="str">
        <f>VLOOKUP(MONTH(Tabla1[[#This Row],[FECHA DE CONTEO INVENTARIO]]),Tabla2[],2,0)</f>
        <v>Abr</v>
      </c>
      <c r="M68" s="1">
        <f>YEAR(Tabla1[[#This Row],[FECHA DE CONTEO INVENTARIO]])</f>
        <v>2019</v>
      </c>
    </row>
    <row r="69" spans="1:13" x14ac:dyDescent="0.2">
      <c r="A69" s="1">
        <v>347700</v>
      </c>
      <c r="B69" s="1" t="s">
        <v>211</v>
      </c>
      <c r="C69" s="1" t="s">
        <v>891</v>
      </c>
      <c r="D69" s="1" t="s">
        <v>862</v>
      </c>
      <c r="E69" s="2">
        <v>43102</v>
      </c>
      <c r="F69" s="1">
        <v>81</v>
      </c>
      <c r="G69" s="1">
        <v>81</v>
      </c>
      <c r="H69" s="1">
        <f>Tabla1[[#This Row],[CANTIDAD SEGÚN SISTEMA]]-Tabla1[[#This Row],[CANTIDAD SEGÚN CONTEO]]</f>
        <v>0</v>
      </c>
      <c r="I69" s="13">
        <f>1-ABS((Tabla1[[#This Row],[CANTIDAD SEGÚN SISTEMA]]-Tabla1[[#This Row],[CANTIDAD SEGÚN CONTEO]])/Tabla1[[#This Row],[CANTIDAD SEGÚN SISTEMA]])</f>
        <v>1</v>
      </c>
      <c r="J6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9" s="13" t="str">
        <f>VLOOKUP(Tabla1[[#This Row],[COD MATERIAL]],Tabla1345[#All],3,0)</f>
        <v>04 - FRENOS Y EMBRAGUES</v>
      </c>
      <c r="L69" s="2" t="str">
        <f>VLOOKUP(MONTH(Tabla1[[#This Row],[FECHA DE CONTEO INVENTARIO]]),Tabla2[],2,0)</f>
        <v>Ene</v>
      </c>
      <c r="M69" s="1">
        <f>YEAR(Tabla1[[#This Row],[FECHA DE CONTEO INVENTARIO]])</f>
        <v>2018</v>
      </c>
    </row>
    <row r="70" spans="1:13" x14ac:dyDescent="0.2">
      <c r="A70" s="1">
        <v>348061</v>
      </c>
      <c r="B70" s="1" t="s">
        <v>216</v>
      </c>
      <c r="C70" s="1" t="s">
        <v>890</v>
      </c>
      <c r="D70" s="1" t="s">
        <v>861</v>
      </c>
      <c r="E70" s="2">
        <v>43236</v>
      </c>
      <c r="F70" s="1">
        <v>190</v>
      </c>
      <c r="G70" s="1">
        <v>224</v>
      </c>
      <c r="H70" s="1">
        <f>Tabla1[[#This Row],[CANTIDAD SEGÚN SISTEMA]]-Tabla1[[#This Row],[CANTIDAD SEGÚN CONTEO]]</f>
        <v>-34</v>
      </c>
      <c r="I70" s="13">
        <f>1-ABS((Tabla1[[#This Row],[CANTIDAD SEGÚN SISTEMA]]-Tabla1[[#This Row],[CANTIDAD SEGÚN CONTEO]])/Tabla1[[#This Row],[CANTIDAD SEGÚN SISTEMA]])</f>
        <v>0.82105263157894737</v>
      </c>
      <c r="J7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0" s="13" t="str">
        <f>VLOOKUP(Tabla1[[#This Row],[COD MATERIAL]],Tabla1345[#All],3,0)</f>
        <v>13 - TRACCION</v>
      </c>
      <c r="L70" s="2" t="str">
        <f>VLOOKUP(MONTH(Tabla1[[#This Row],[FECHA DE CONTEO INVENTARIO]]),Tabla2[],2,0)</f>
        <v>May</v>
      </c>
      <c r="M70" s="1">
        <f>YEAR(Tabla1[[#This Row],[FECHA DE CONTEO INVENTARIO]])</f>
        <v>2018</v>
      </c>
    </row>
    <row r="71" spans="1:13" x14ac:dyDescent="0.2">
      <c r="A71" s="1">
        <v>348309</v>
      </c>
      <c r="B71" s="1" t="s">
        <v>131</v>
      </c>
      <c r="C71" s="1" t="s">
        <v>892</v>
      </c>
      <c r="D71" s="1" t="s">
        <v>863</v>
      </c>
      <c r="E71" s="2">
        <v>43457</v>
      </c>
      <c r="F71" s="1">
        <v>77</v>
      </c>
      <c r="G71" s="1">
        <v>77</v>
      </c>
      <c r="H71" s="1">
        <f>Tabla1[[#This Row],[CANTIDAD SEGÚN SISTEMA]]-Tabla1[[#This Row],[CANTIDAD SEGÚN CONTEO]]</f>
        <v>0</v>
      </c>
      <c r="I71" s="13">
        <f>1-ABS((Tabla1[[#This Row],[CANTIDAD SEGÚN SISTEMA]]-Tabla1[[#This Row],[CANTIDAD SEGÚN CONTEO]])/Tabla1[[#This Row],[CANTIDAD SEGÚN SISTEMA]])</f>
        <v>1</v>
      </c>
      <c r="J7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1" s="13" t="str">
        <f>VLOOKUP(Tabla1[[#This Row],[COD MATERIAL]],Tabla1345[#All],3,0)</f>
        <v>06 - AMORTIGUADORES</v>
      </c>
      <c r="L71" s="2" t="str">
        <f>VLOOKUP(MONTH(Tabla1[[#This Row],[FECHA DE CONTEO INVENTARIO]]),Tabla2[],2,0)</f>
        <v>Dic</v>
      </c>
      <c r="M71" s="1">
        <f>YEAR(Tabla1[[#This Row],[FECHA DE CONTEO INVENTARIO]])</f>
        <v>2018</v>
      </c>
    </row>
    <row r="72" spans="1:13" x14ac:dyDescent="0.2">
      <c r="A72" s="1">
        <v>347655</v>
      </c>
      <c r="B72" s="1" t="s">
        <v>672</v>
      </c>
      <c r="C72" s="1" t="s">
        <v>884</v>
      </c>
      <c r="D72" s="1" t="s">
        <v>856</v>
      </c>
      <c r="E72" s="2">
        <v>43568</v>
      </c>
      <c r="F72" s="1">
        <v>131</v>
      </c>
      <c r="G72" s="1">
        <v>123</v>
      </c>
      <c r="H72" s="1">
        <f>Tabla1[[#This Row],[CANTIDAD SEGÚN SISTEMA]]-Tabla1[[#This Row],[CANTIDAD SEGÚN CONTEO]]</f>
        <v>8</v>
      </c>
      <c r="I72" s="13">
        <f>1-ABS((Tabla1[[#This Row],[CANTIDAD SEGÚN SISTEMA]]-Tabla1[[#This Row],[CANTIDAD SEGÚN CONTEO]])/Tabla1[[#This Row],[CANTIDAD SEGÚN SISTEMA]])</f>
        <v>0.93893129770992367</v>
      </c>
      <c r="J7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72" s="13" t="str">
        <f>VLOOKUP(Tabla1[[#This Row],[COD MATERIAL]],Tabla1345[#All],3,0)</f>
        <v>09 - PARTES DE MOTOR</v>
      </c>
      <c r="L72" s="2" t="str">
        <f>VLOOKUP(MONTH(Tabla1[[#This Row],[FECHA DE CONTEO INVENTARIO]]),Tabla2[],2,0)</f>
        <v>Abr</v>
      </c>
      <c r="M72" s="1">
        <f>YEAR(Tabla1[[#This Row],[FECHA DE CONTEO INVENTARIO]])</f>
        <v>2019</v>
      </c>
    </row>
    <row r="73" spans="1:13" x14ac:dyDescent="0.2">
      <c r="A73" s="1">
        <v>366681</v>
      </c>
      <c r="B73" s="1" t="s">
        <v>786</v>
      </c>
      <c r="C73" s="1" t="s">
        <v>888</v>
      </c>
      <c r="D73" s="1" t="s">
        <v>859</v>
      </c>
      <c r="E73" s="2">
        <v>43369</v>
      </c>
      <c r="F73" s="1">
        <v>63</v>
      </c>
      <c r="G73" s="1">
        <v>63</v>
      </c>
      <c r="H73" s="1">
        <f>Tabla1[[#This Row],[CANTIDAD SEGÚN SISTEMA]]-Tabla1[[#This Row],[CANTIDAD SEGÚN CONTEO]]</f>
        <v>0</v>
      </c>
      <c r="I73" s="13">
        <f>1-ABS((Tabla1[[#This Row],[CANTIDAD SEGÚN SISTEMA]]-Tabla1[[#This Row],[CANTIDAD SEGÚN CONTEO]])/Tabla1[[#This Row],[CANTIDAD SEGÚN SISTEMA]])</f>
        <v>1</v>
      </c>
      <c r="J7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3" s="13" t="str">
        <f>VLOOKUP(Tabla1[[#This Row],[COD MATERIAL]],Tabla1345[#All],3,0)</f>
        <v>13 - TRACCION</v>
      </c>
      <c r="L73" s="2" t="str">
        <f>VLOOKUP(MONTH(Tabla1[[#This Row],[FECHA DE CONTEO INVENTARIO]]),Tabla2[],2,0)</f>
        <v>Set</v>
      </c>
      <c r="M73" s="1">
        <f>YEAR(Tabla1[[#This Row],[FECHA DE CONTEO INVENTARIO]])</f>
        <v>2018</v>
      </c>
    </row>
    <row r="74" spans="1:13" x14ac:dyDescent="0.2">
      <c r="A74" s="1">
        <v>353722</v>
      </c>
      <c r="B74" s="1" t="s">
        <v>279</v>
      </c>
      <c r="C74" s="1" t="s">
        <v>892</v>
      </c>
      <c r="D74" s="1" t="s">
        <v>863</v>
      </c>
      <c r="E74" s="2">
        <v>43104</v>
      </c>
      <c r="F74" s="1">
        <v>177</v>
      </c>
      <c r="G74" s="1">
        <v>177</v>
      </c>
      <c r="H74" s="1">
        <f>Tabla1[[#This Row],[CANTIDAD SEGÚN SISTEMA]]-Tabla1[[#This Row],[CANTIDAD SEGÚN CONTEO]]</f>
        <v>0</v>
      </c>
      <c r="I74" s="13">
        <f>1-ABS((Tabla1[[#This Row],[CANTIDAD SEGÚN SISTEMA]]-Tabla1[[#This Row],[CANTIDAD SEGÚN CONTEO]])/Tabla1[[#This Row],[CANTIDAD SEGÚN SISTEMA]])</f>
        <v>1</v>
      </c>
      <c r="J7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4" s="13" t="str">
        <f>VLOOKUP(Tabla1[[#This Row],[COD MATERIAL]],Tabla1345[#All],3,0)</f>
        <v>15 - MISCELANEOS</v>
      </c>
      <c r="L74" s="2" t="str">
        <f>VLOOKUP(MONTH(Tabla1[[#This Row],[FECHA DE CONTEO INVENTARIO]]),Tabla2[],2,0)</f>
        <v>Ene</v>
      </c>
      <c r="M74" s="1">
        <f>YEAR(Tabla1[[#This Row],[FECHA DE CONTEO INVENTARIO]])</f>
        <v>2018</v>
      </c>
    </row>
    <row r="75" spans="1:13" x14ac:dyDescent="0.2">
      <c r="A75" s="1">
        <v>348201</v>
      </c>
      <c r="B75" s="1" t="s">
        <v>569</v>
      </c>
      <c r="C75" s="1" t="s">
        <v>893</v>
      </c>
      <c r="D75" s="1" t="s">
        <v>864</v>
      </c>
      <c r="E75" s="2">
        <v>43241</v>
      </c>
      <c r="F75" s="1">
        <v>196</v>
      </c>
      <c r="G75" s="1">
        <v>221</v>
      </c>
      <c r="H75" s="1">
        <f>Tabla1[[#This Row],[CANTIDAD SEGÚN SISTEMA]]-Tabla1[[#This Row],[CANTIDAD SEGÚN CONTEO]]</f>
        <v>-25</v>
      </c>
      <c r="I75" s="13">
        <f>1-ABS((Tabla1[[#This Row],[CANTIDAD SEGÚN SISTEMA]]-Tabla1[[#This Row],[CANTIDAD SEGÚN CONTEO]])/Tabla1[[#This Row],[CANTIDAD SEGÚN SISTEMA]])</f>
        <v>0.87244897959183676</v>
      </c>
      <c r="J7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5" s="13" t="str">
        <f>VLOOKUP(Tabla1[[#This Row],[COD MATERIAL]],Tabla1345[#All],3,0)</f>
        <v>06 - AMORTIGUADORES</v>
      </c>
      <c r="L75" s="2" t="str">
        <f>VLOOKUP(MONTH(Tabla1[[#This Row],[FECHA DE CONTEO INVENTARIO]]),Tabla2[],2,0)</f>
        <v>May</v>
      </c>
      <c r="M75" s="1">
        <f>YEAR(Tabla1[[#This Row],[FECHA DE CONTEO INVENTARIO]])</f>
        <v>2018</v>
      </c>
    </row>
    <row r="76" spans="1:13" x14ac:dyDescent="0.2">
      <c r="A76" s="1">
        <v>364370</v>
      </c>
      <c r="B76" s="1" t="s">
        <v>544</v>
      </c>
      <c r="C76" s="1" t="s">
        <v>892</v>
      </c>
      <c r="D76" s="1" t="s">
        <v>863</v>
      </c>
      <c r="E76" s="2">
        <v>43115</v>
      </c>
      <c r="F76" s="1">
        <v>153</v>
      </c>
      <c r="G76" s="1">
        <v>172</v>
      </c>
      <c r="H76" s="1">
        <f>Tabla1[[#This Row],[CANTIDAD SEGÚN SISTEMA]]-Tabla1[[#This Row],[CANTIDAD SEGÚN CONTEO]]</f>
        <v>-19</v>
      </c>
      <c r="I76" s="13">
        <f>1-ABS((Tabla1[[#This Row],[CANTIDAD SEGÚN SISTEMA]]-Tabla1[[#This Row],[CANTIDAD SEGÚN CONTEO]])/Tabla1[[#This Row],[CANTIDAD SEGÚN SISTEMA]])</f>
        <v>0.87581699346405228</v>
      </c>
      <c r="J7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6" s="13" t="str">
        <f>VLOOKUP(Tabla1[[#This Row],[COD MATERIAL]],Tabla1345[#All],3,0)</f>
        <v>09 - PARTES DE MOTOR</v>
      </c>
      <c r="L76" s="2" t="str">
        <f>VLOOKUP(MONTH(Tabla1[[#This Row],[FECHA DE CONTEO INVENTARIO]]),Tabla2[],2,0)</f>
        <v>Ene</v>
      </c>
      <c r="M76" s="1">
        <f>YEAR(Tabla1[[#This Row],[FECHA DE CONTEO INVENTARIO]])</f>
        <v>2018</v>
      </c>
    </row>
    <row r="77" spans="1:13" x14ac:dyDescent="0.2">
      <c r="A77" s="1">
        <v>353562</v>
      </c>
      <c r="B77" s="1" t="s">
        <v>158</v>
      </c>
      <c r="C77" s="1" t="s">
        <v>890</v>
      </c>
      <c r="D77" s="1" t="s">
        <v>861</v>
      </c>
      <c r="E77" s="2">
        <v>43506</v>
      </c>
      <c r="F77" s="1">
        <v>5</v>
      </c>
      <c r="G77" s="1">
        <v>5</v>
      </c>
      <c r="H77" s="1">
        <f>Tabla1[[#This Row],[CANTIDAD SEGÚN SISTEMA]]-Tabla1[[#This Row],[CANTIDAD SEGÚN CONTEO]]</f>
        <v>0</v>
      </c>
      <c r="I77" s="13">
        <f>1-ABS((Tabla1[[#This Row],[CANTIDAD SEGÚN SISTEMA]]-Tabla1[[#This Row],[CANTIDAD SEGÚN CONTEO]])/Tabla1[[#This Row],[CANTIDAD SEGÚN SISTEMA]])</f>
        <v>1</v>
      </c>
      <c r="J7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7" s="13" t="str">
        <f>VLOOKUP(Tabla1[[#This Row],[COD MATERIAL]],Tabla1345[#All],3,0)</f>
        <v>03 - FILTROS</v>
      </c>
      <c r="L77" s="2" t="str">
        <f>VLOOKUP(MONTH(Tabla1[[#This Row],[FECHA DE CONTEO INVENTARIO]]),Tabla2[],2,0)</f>
        <v>Feb</v>
      </c>
      <c r="M77" s="1">
        <f>YEAR(Tabla1[[#This Row],[FECHA DE CONTEO INVENTARIO]])</f>
        <v>2019</v>
      </c>
    </row>
    <row r="78" spans="1:13" x14ac:dyDescent="0.2">
      <c r="A78" s="1">
        <v>366784</v>
      </c>
      <c r="B78" s="1" t="s">
        <v>745</v>
      </c>
      <c r="C78" s="1" t="s">
        <v>886</v>
      </c>
      <c r="D78" s="1" t="s">
        <v>857</v>
      </c>
      <c r="E78" s="2">
        <v>43217</v>
      </c>
      <c r="F78" s="1">
        <v>150</v>
      </c>
      <c r="G78" s="1">
        <v>150</v>
      </c>
      <c r="H78" s="1">
        <f>Tabla1[[#This Row],[CANTIDAD SEGÚN SISTEMA]]-Tabla1[[#This Row],[CANTIDAD SEGÚN CONTEO]]</f>
        <v>0</v>
      </c>
      <c r="I78" s="13">
        <f>1-ABS((Tabla1[[#This Row],[CANTIDAD SEGÚN SISTEMA]]-Tabla1[[#This Row],[CANTIDAD SEGÚN CONTEO]])/Tabla1[[#This Row],[CANTIDAD SEGÚN SISTEMA]])</f>
        <v>1</v>
      </c>
      <c r="J7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8" s="13" t="str">
        <f>VLOOKUP(Tabla1[[#This Row],[COD MATERIAL]],Tabla1345[#All],3,0)</f>
        <v>08 - ELECTRICO</v>
      </c>
      <c r="L78" s="2" t="str">
        <f>VLOOKUP(MONTH(Tabla1[[#This Row],[FECHA DE CONTEO INVENTARIO]]),Tabla2[],2,0)</f>
        <v>Abr</v>
      </c>
      <c r="M78" s="1">
        <f>YEAR(Tabla1[[#This Row],[FECHA DE CONTEO INVENTARIO]])</f>
        <v>2018</v>
      </c>
    </row>
    <row r="79" spans="1:13" x14ac:dyDescent="0.2">
      <c r="A79" s="1">
        <v>348456</v>
      </c>
      <c r="B79" s="1" t="s">
        <v>665</v>
      </c>
      <c r="C79" s="1" t="s">
        <v>891</v>
      </c>
      <c r="D79" s="1" t="s">
        <v>862</v>
      </c>
      <c r="E79" s="2">
        <v>43469</v>
      </c>
      <c r="F79" s="1">
        <v>42</v>
      </c>
      <c r="G79" s="1">
        <v>42</v>
      </c>
      <c r="H79" s="1">
        <f>Tabla1[[#This Row],[CANTIDAD SEGÚN SISTEMA]]-Tabla1[[#This Row],[CANTIDAD SEGÚN CONTEO]]</f>
        <v>0</v>
      </c>
      <c r="I79" s="13">
        <f>1-ABS((Tabla1[[#This Row],[CANTIDAD SEGÚN SISTEMA]]-Tabla1[[#This Row],[CANTIDAD SEGÚN CONTEO]])/Tabla1[[#This Row],[CANTIDAD SEGÚN SISTEMA]])</f>
        <v>1</v>
      </c>
      <c r="J7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9" s="13" t="str">
        <f>VLOOKUP(Tabla1[[#This Row],[COD MATERIAL]],Tabla1345[#All],3,0)</f>
        <v>13 - TRACCION</v>
      </c>
      <c r="L79" s="2" t="str">
        <f>VLOOKUP(MONTH(Tabla1[[#This Row],[FECHA DE CONTEO INVENTARIO]]),Tabla2[],2,0)</f>
        <v>Ene</v>
      </c>
      <c r="M79" s="1">
        <f>YEAR(Tabla1[[#This Row],[FECHA DE CONTEO INVENTARIO]])</f>
        <v>2019</v>
      </c>
    </row>
    <row r="80" spans="1:13" x14ac:dyDescent="0.2">
      <c r="A80" s="1">
        <v>348139</v>
      </c>
      <c r="B80" s="1" t="s">
        <v>272</v>
      </c>
      <c r="C80" s="1" t="s">
        <v>887</v>
      </c>
      <c r="D80" s="1" t="s">
        <v>858</v>
      </c>
      <c r="E80" s="2">
        <v>43566</v>
      </c>
      <c r="F80" s="1">
        <v>25</v>
      </c>
      <c r="G80" s="1">
        <v>30</v>
      </c>
      <c r="H80" s="1">
        <f>Tabla1[[#This Row],[CANTIDAD SEGÚN SISTEMA]]-Tabla1[[#This Row],[CANTIDAD SEGÚN CONTEO]]</f>
        <v>-5</v>
      </c>
      <c r="I80" s="13">
        <f>1-ABS((Tabla1[[#This Row],[CANTIDAD SEGÚN SISTEMA]]-Tabla1[[#This Row],[CANTIDAD SEGÚN CONTEO]])/Tabla1[[#This Row],[CANTIDAD SEGÚN SISTEMA]])</f>
        <v>0.8</v>
      </c>
      <c r="J8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0" s="13" t="str">
        <f>VLOOKUP(Tabla1[[#This Row],[COD MATERIAL]],Tabla1345[#All],3,0)</f>
        <v>04 - FRENOS Y EMBRAGUES</v>
      </c>
      <c r="L80" s="2" t="str">
        <f>VLOOKUP(MONTH(Tabla1[[#This Row],[FECHA DE CONTEO INVENTARIO]]),Tabla2[],2,0)</f>
        <v>Abr</v>
      </c>
      <c r="M80" s="1">
        <f>YEAR(Tabla1[[#This Row],[FECHA DE CONTEO INVENTARIO]])</f>
        <v>2019</v>
      </c>
    </row>
    <row r="81" spans="1:13" x14ac:dyDescent="0.2">
      <c r="A81" s="1">
        <v>347694</v>
      </c>
      <c r="B81" s="1" t="s">
        <v>200</v>
      </c>
      <c r="C81" s="1" t="s">
        <v>886</v>
      </c>
      <c r="D81" s="1" t="s">
        <v>857</v>
      </c>
      <c r="E81" s="2">
        <v>43426</v>
      </c>
      <c r="F81" s="1">
        <v>147</v>
      </c>
      <c r="G81" s="1">
        <v>163</v>
      </c>
      <c r="H81" s="1">
        <f>Tabla1[[#This Row],[CANTIDAD SEGÚN SISTEMA]]-Tabla1[[#This Row],[CANTIDAD SEGÚN CONTEO]]</f>
        <v>-16</v>
      </c>
      <c r="I81" s="13">
        <f>1-ABS((Tabla1[[#This Row],[CANTIDAD SEGÚN SISTEMA]]-Tabla1[[#This Row],[CANTIDAD SEGÚN CONTEO]])/Tabla1[[#This Row],[CANTIDAD SEGÚN SISTEMA]])</f>
        <v>0.891156462585034</v>
      </c>
      <c r="J8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1" s="13" t="str">
        <f>VLOOKUP(Tabla1[[#This Row],[COD MATERIAL]],Tabla1345[#All],3,0)</f>
        <v>09 - PARTES DE MOTOR</v>
      </c>
      <c r="L81" s="2" t="str">
        <f>VLOOKUP(MONTH(Tabla1[[#This Row],[FECHA DE CONTEO INVENTARIO]]),Tabla2[],2,0)</f>
        <v>Nov</v>
      </c>
      <c r="M81" s="1">
        <f>YEAR(Tabla1[[#This Row],[FECHA DE CONTEO INVENTARIO]])</f>
        <v>2018</v>
      </c>
    </row>
    <row r="82" spans="1:13" x14ac:dyDescent="0.2">
      <c r="A82" s="1">
        <v>348286</v>
      </c>
      <c r="B82" s="1" t="s">
        <v>259</v>
      </c>
      <c r="C82" s="1" t="s">
        <v>891</v>
      </c>
      <c r="D82" s="1" t="s">
        <v>862</v>
      </c>
      <c r="E82" s="2">
        <v>43234</v>
      </c>
      <c r="F82" s="1">
        <v>97</v>
      </c>
      <c r="G82" s="1">
        <v>115</v>
      </c>
      <c r="H82" s="1">
        <f>Tabla1[[#This Row],[CANTIDAD SEGÚN SISTEMA]]-Tabla1[[#This Row],[CANTIDAD SEGÚN CONTEO]]</f>
        <v>-18</v>
      </c>
      <c r="I82" s="13">
        <f>1-ABS((Tabla1[[#This Row],[CANTIDAD SEGÚN SISTEMA]]-Tabla1[[#This Row],[CANTIDAD SEGÚN CONTEO]])/Tabla1[[#This Row],[CANTIDAD SEGÚN SISTEMA]])</f>
        <v>0.81443298969072164</v>
      </c>
      <c r="J8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2" s="13" t="str">
        <f>VLOOKUP(Tabla1[[#This Row],[COD MATERIAL]],Tabla1345[#All],3,0)</f>
        <v>11 - LLANTAS Y HULES</v>
      </c>
      <c r="L82" s="2" t="str">
        <f>VLOOKUP(MONTH(Tabla1[[#This Row],[FECHA DE CONTEO INVENTARIO]]),Tabla2[],2,0)</f>
        <v>May</v>
      </c>
      <c r="M82" s="1">
        <f>YEAR(Tabla1[[#This Row],[FECHA DE CONTEO INVENTARIO]])</f>
        <v>2018</v>
      </c>
    </row>
    <row r="83" spans="1:13" x14ac:dyDescent="0.2">
      <c r="A83" s="1">
        <v>348083</v>
      </c>
      <c r="B83" s="1" t="s">
        <v>330</v>
      </c>
      <c r="C83" s="1" t="s">
        <v>885</v>
      </c>
      <c r="D83" s="1" t="s">
        <v>865</v>
      </c>
      <c r="E83" s="2">
        <v>43281</v>
      </c>
      <c r="F83" s="1">
        <v>69</v>
      </c>
      <c r="G83" s="1">
        <v>62</v>
      </c>
      <c r="H83" s="1">
        <f>Tabla1[[#This Row],[CANTIDAD SEGÚN SISTEMA]]-Tabla1[[#This Row],[CANTIDAD SEGÚN CONTEO]]</f>
        <v>7</v>
      </c>
      <c r="I83" s="13">
        <f>1-ABS((Tabla1[[#This Row],[CANTIDAD SEGÚN SISTEMA]]-Tabla1[[#This Row],[CANTIDAD SEGÚN CONTEO]])/Tabla1[[#This Row],[CANTIDAD SEGÚN SISTEMA]])</f>
        <v>0.89855072463768115</v>
      </c>
      <c r="J8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3" s="13" t="str">
        <f>VLOOKUP(Tabla1[[#This Row],[COD MATERIAL]],Tabla1345[#All],3,0)</f>
        <v>13 - TRACCION</v>
      </c>
      <c r="L83" s="2" t="str">
        <f>VLOOKUP(MONTH(Tabla1[[#This Row],[FECHA DE CONTEO INVENTARIO]]),Tabla2[],2,0)</f>
        <v>Jun</v>
      </c>
      <c r="M83" s="1">
        <f>YEAR(Tabla1[[#This Row],[FECHA DE CONTEO INVENTARIO]])</f>
        <v>2018</v>
      </c>
    </row>
    <row r="84" spans="1:13" x14ac:dyDescent="0.2">
      <c r="A84" s="1">
        <v>347883</v>
      </c>
      <c r="B84" s="1" t="s">
        <v>186</v>
      </c>
      <c r="C84" s="1" t="s">
        <v>884</v>
      </c>
      <c r="D84" s="1" t="s">
        <v>856</v>
      </c>
      <c r="E84" s="2">
        <v>43531</v>
      </c>
      <c r="F84" s="1">
        <v>91</v>
      </c>
      <c r="G84" s="1">
        <v>96</v>
      </c>
      <c r="H84" s="1">
        <f>Tabla1[[#This Row],[CANTIDAD SEGÚN SISTEMA]]-Tabla1[[#This Row],[CANTIDAD SEGÚN CONTEO]]</f>
        <v>-5</v>
      </c>
      <c r="I84" s="13">
        <f>1-ABS((Tabla1[[#This Row],[CANTIDAD SEGÚN SISTEMA]]-Tabla1[[#This Row],[CANTIDAD SEGÚN CONTEO]])/Tabla1[[#This Row],[CANTIDAD SEGÚN SISTEMA]])</f>
        <v>0.94505494505494503</v>
      </c>
      <c r="J8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4" s="13" t="str">
        <f>VLOOKUP(Tabla1[[#This Row],[COD MATERIAL]],Tabla1345[#All],3,0)</f>
        <v>08 - ELECTRICO</v>
      </c>
      <c r="L84" s="2" t="str">
        <f>VLOOKUP(MONTH(Tabla1[[#This Row],[FECHA DE CONTEO INVENTARIO]]),Tabla2[],2,0)</f>
        <v>Mar</v>
      </c>
      <c r="M84" s="1">
        <f>YEAR(Tabla1[[#This Row],[FECHA DE CONTEO INVENTARIO]])</f>
        <v>2019</v>
      </c>
    </row>
    <row r="85" spans="1:13" x14ac:dyDescent="0.2">
      <c r="A85" s="1">
        <v>348153</v>
      </c>
      <c r="B85" s="1" t="s">
        <v>157</v>
      </c>
      <c r="C85" s="1" t="s">
        <v>884</v>
      </c>
      <c r="D85" s="1" t="s">
        <v>856</v>
      </c>
      <c r="E85" s="2">
        <v>43410</v>
      </c>
      <c r="F85" s="1">
        <v>21</v>
      </c>
      <c r="G85" s="1">
        <v>19</v>
      </c>
      <c r="H85" s="1">
        <f>Tabla1[[#This Row],[CANTIDAD SEGÚN SISTEMA]]-Tabla1[[#This Row],[CANTIDAD SEGÚN CONTEO]]</f>
        <v>2</v>
      </c>
      <c r="I85" s="13">
        <f>1-ABS((Tabla1[[#This Row],[CANTIDAD SEGÚN SISTEMA]]-Tabla1[[#This Row],[CANTIDAD SEGÚN CONTEO]])/Tabla1[[#This Row],[CANTIDAD SEGÚN SISTEMA]])</f>
        <v>0.90476190476190477</v>
      </c>
      <c r="J8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5" s="13" t="str">
        <f>VLOOKUP(Tabla1[[#This Row],[COD MATERIAL]],Tabla1345[#All],3,0)</f>
        <v>13 - TRACCION</v>
      </c>
      <c r="L85" s="2" t="str">
        <f>VLOOKUP(MONTH(Tabla1[[#This Row],[FECHA DE CONTEO INVENTARIO]]),Tabla2[],2,0)</f>
        <v>Nov</v>
      </c>
      <c r="M85" s="1">
        <f>YEAR(Tabla1[[#This Row],[FECHA DE CONTEO INVENTARIO]])</f>
        <v>2018</v>
      </c>
    </row>
    <row r="86" spans="1:13" x14ac:dyDescent="0.2">
      <c r="A86" s="1">
        <v>366741</v>
      </c>
      <c r="B86" s="1" t="s">
        <v>721</v>
      </c>
      <c r="C86" s="1" t="s">
        <v>888</v>
      </c>
      <c r="D86" s="1" t="s">
        <v>859</v>
      </c>
      <c r="E86" s="2">
        <v>43264</v>
      </c>
      <c r="F86" s="1">
        <v>86</v>
      </c>
      <c r="G86" s="1">
        <v>86</v>
      </c>
      <c r="H86" s="1">
        <f>Tabla1[[#This Row],[CANTIDAD SEGÚN SISTEMA]]-Tabla1[[#This Row],[CANTIDAD SEGÚN CONTEO]]</f>
        <v>0</v>
      </c>
      <c r="I86" s="13">
        <f>1-ABS((Tabla1[[#This Row],[CANTIDAD SEGÚN SISTEMA]]-Tabla1[[#This Row],[CANTIDAD SEGÚN CONTEO]])/Tabla1[[#This Row],[CANTIDAD SEGÚN SISTEMA]])</f>
        <v>1</v>
      </c>
      <c r="J8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6" s="13" t="str">
        <f>VLOOKUP(Tabla1[[#This Row],[COD MATERIAL]],Tabla1345[#All],3,0)</f>
        <v>09 - PARTES DE MOTOR</v>
      </c>
      <c r="L86" s="2" t="str">
        <f>VLOOKUP(MONTH(Tabla1[[#This Row],[FECHA DE CONTEO INVENTARIO]]),Tabla2[],2,0)</f>
        <v>Jun</v>
      </c>
      <c r="M86" s="1">
        <f>YEAR(Tabla1[[#This Row],[FECHA DE CONTEO INVENTARIO]])</f>
        <v>2018</v>
      </c>
    </row>
    <row r="87" spans="1:13" x14ac:dyDescent="0.2">
      <c r="A87" s="1">
        <v>347866</v>
      </c>
      <c r="B87" s="1" t="s">
        <v>47</v>
      </c>
      <c r="C87" s="1" t="s">
        <v>889</v>
      </c>
      <c r="D87" s="1" t="s">
        <v>860</v>
      </c>
      <c r="E87" s="2">
        <v>43267</v>
      </c>
      <c r="F87" s="1">
        <v>176</v>
      </c>
      <c r="G87" s="1">
        <v>197</v>
      </c>
      <c r="H87" s="1">
        <f>Tabla1[[#This Row],[CANTIDAD SEGÚN SISTEMA]]-Tabla1[[#This Row],[CANTIDAD SEGÚN CONTEO]]</f>
        <v>-21</v>
      </c>
      <c r="I87" s="13">
        <f>1-ABS((Tabla1[[#This Row],[CANTIDAD SEGÚN SISTEMA]]-Tabla1[[#This Row],[CANTIDAD SEGÚN CONTEO]])/Tabla1[[#This Row],[CANTIDAD SEGÚN SISTEMA]])</f>
        <v>0.88068181818181812</v>
      </c>
      <c r="J8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7" s="13" t="str">
        <f>VLOOKUP(Tabla1[[#This Row],[COD MATERIAL]],Tabla1345[#All],3,0)</f>
        <v>01 - BATERIAS</v>
      </c>
      <c r="L87" s="2" t="str">
        <f>VLOOKUP(MONTH(Tabla1[[#This Row],[FECHA DE CONTEO INVENTARIO]]),Tabla2[],2,0)</f>
        <v>Jun</v>
      </c>
      <c r="M87" s="1">
        <f>YEAR(Tabla1[[#This Row],[FECHA DE CONTEO INVENTARIO]])</f>
        <v>2018</v>
      </c>
    </row>
    <row r="88" spans="1:13" x14ac:dyDescent="0.2">
      <c r="A88" s="1">
        <v>347674</v>
      </c>
      <c r="B88" s="1" t="s">
        <v>478</v>
      </c>
      <c r="C88" s="1" t="s">
        <v>892</v>
      </c>
      <c r="D88" s="1" t="s">
        <v>863</v>
      </c>
      <c r="E88" s="2">
        <v>43507</v>
      </c>
      <c r="F88" s="1">
        <v>187</v>
      </c>
      <c r="G88" s="1">
        <v>187</v>
      </c>
      <c r="H88" s="1">
        <f>Tabla1[[#This Row],[CANTIDAD SEGÚN SISTEMA]]-Tabla1[[#This Row],[CANTIDAD SEGÚN CONTEO]]</f>
        <v>0</v>
      </c>
      <c r="I88" s="13">
        <f>1-ABS((Tabla1[[#This Row],[CANTIDAD SEGÚN SISTEMA]]-Tabla1[[#This Row],[CANTIDAD SEGÚN CONTEO]])/Tabla1[[#This Row],[CANTIDAD SEGÚN SISTEMA]])</f>
        <v>1</v>
      </c>
      <c r="J8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8" s="13" t="str">
        <f>VLOOKUP(Tabla1[[#This Row],[COD MATERIAL]],Tabla1345[#All],3,0)</f>
        <v>09 - PARTES DE MOTOR</v>
      </c>
      <c r="L88" s="2" t="str">
        <f>VLOOKUP(MONTH(Tabla1[[#This Row],[FECHA DE CONTEO INVENTARIO]]),Tabla2[],2,0)</f>
        <v>Feb</v>
      </c>
      <c r="M88" s="1">
        <f>YEAR(Tabla1[[#This Row],[FECHA DE CONTEO INVENTARIO]])</f>
        <v>2019</v>
      </c>
    </row>
    <row r="89" spans="1:13" x14ac:dyDescent="0.2">
      <c r="A89" s="1">
        <v>348412</v>
      </c>
      <c r="B89" s="1" t="s">
        <v>323</v>
      </c>
      <c r="C89" s="1" t="s">
        <v>884</v>
      </c>
      <c r="D89" s="1" t="s">
        <v>856</v>
      </c>
      <c r="E89" s="2">
        <v>43187</v>
      </c>
      <c r="F89" s="1">
        <v>46</v>
      </c>
      <c r="G89" s="1">
        <v>46</v>
      </c>
      <c r="H89" s="1">
        <f>Tabla1[[#This Row],[CANTIDAD SEGÚN SISTEMA]]-Tabla1[[#This Row],[CANTIDAD SEGÚN CONTEO]]</f>
        <v>0</v>
      </c>
      <c r="I89" s="13">
        <f>1-ABS((Tabla1[[#This Row],[CANTIDAD SEGÚN SISTEMA]]-Tabla1[[#This Row],[CANTIDAD SEGÚN CONTEO]])/Tabla1[[#This Row],[CANTIDAD SEGÚN SISTEMA]])</f>
        <v>1</v>
      </c>
      <c r="J8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9" s="13" t="str">
        <f>VLOOKUP(Tabla1[[#This Row],[COD MATERIAL]],Tabla1345[#All],3,0)</f>
        <v>05 - COLISION</v>
      </c>
      <c r="L89" s="2" t="str">
        <f>VLOOKUP(MONTH(Tabla1[[#This Row],[FECHA DE CONTEO INVENTARIO]]),Tabla2[],2,0)</f>
        <v>Mar</v>
      </c>
      <c r="M89" s="1">
        <f>YEAR(Tabla1[[#This Row],[FECHA DE CONTEO INVENTARIO]])</f>
        <v>2018</v>
      </c>
    </row>
    <row r="90" spans="1:13" x14ac:dyDescent="0.2">
      <c r="A90" s="1">
        <v>348350</v>
      </c>
      <c r="B90" s="1" t="s">
        <v>585</v>
      </c>
      <c r="C90" s="1" t="s">
        <v>891</v>
      </c>
      <c r="D90" s="1" t="s">
        <v>862</v>
      </c>
      <c r="E90" s="2">
        <v>43563</v>
      </c>
      <c r="F90" s="1">
        <v>59</v>
      </c>
      <c r="G90" s="1">
        <v>69</v>
      </c>
      <c r="H90" s="1">
        <f>Tabla1[[#This Row],[CANTIDAD SEGÚN SISTEMA]]-Tabla1[[#This Row],[CANTIDAD SEGÚN CONTEO]]</f>
        <v>-10</v>
      </c>
      <c r="I90" s="13">
        <f>1-ABS((Tabla1[[#This Row],[CANTIDAD SEGÚN SISTEMA]]-Tabla1[[#This Row],[CANTIDAD SEGÚN CONTEO]])/Tabla1[[#This Row],[CANTIDAD SEGÚN SISTEMA]])</f>
        <v>0.83050847457627119</v>
      </c>
      <c r="J9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0" s="13" t="str">
        <f>VLOOKUP(Tabla1[[#This Row],[COD MATERIAL]],Tabla1345[#All],3,0)</f>
        <v>15 - MISCELANEOS</v>
      </c>
      <c r="L90" s="2" t="str">
        <f>VLOOKUP(MONTH(Tabla1[[#This Row],[FECHA DE CONTEO INVENTARIO]]),Tabla2[],2,0)</f>
        <v>Abr</v>
      </c>
      <c r="M90" s="1">
        <f>YEAR(Tabla1[[#This Row],[FECHA DE CONTEO INVENTARIO]])</f>
        <v>2019</v>
      </c>
    </row>
    <row r="91" spans="1:13" x14ac:dyDescent="0.2">
      <c r="A91" s="1">
        <v>348525</v>
      </c>
      <c r="B91" s="1" t="s">
        <v>74</v>
      </c>
      <c r="C91" s="1" t="s">
        <v>888</v>
      </c>
      <c r="D91" s="1" t="s">
        <v>859</v>
      </c>
      <c r="E91" s="2">
        <v>43132</v>
      </c>
      <c r="F91" s="1">
        <v>166</v>
      </c>
      <c r="G91" s="1">
        <v>179</v>
      </c>
      <c r="H91" s="1">
        <f>Tabla1[[#This Row],[CANTIDAD SEGÚN SISTEMA]]-Tabla1[[#This Row],[CANTIDAD SEGÚN CONTEO]]</f>
        <v>-13</v>
      </c>
      <c r="I91" s="13">
        <f>1-ABS((Tabla1[[#This Row],[CANTIDAD SEGÚN SISTEMA]]-Tabla1[[#This Row],[CANTIDAD SEGÚN CONTEO]])/Tabla1[[#This Row],[CANTIDAD SEGÚN SISTEMA]])</f>
        <v>0.92168674698795183</v>
      </c>
      <c r="J9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1" s="13" t="str">
        <f>VLOOKUP(Tabla1[[#This Row],[COD MATERIAL]],Tabla1345[#All],3,0)</f>
        <v>09 - PARTES DE MOTOR</v>
      </c>
      <c r="L91" s="2" t="str">
        <f>VLOOKUP(MONTH(Tabla1[[#This Row],[FECHA DE CONTEO INVENTARIO]]),Tabla2[],2,0)</f>
        <v>Feb</v>
      </c>
      <c r="M91" s="1">
        <f>YEAR(Tabla1[[#This Row],[FECHA DE CONTEO INVENTARIO]])</f>
        <v>2018</v>
      </c>
    </row>
    <row r="92" spans="1:13" x14ac:dyDescent="0.2">
      <c r="A92" s="1">
        <v>348852</v>
      </c>
      <c r="B92" s="1" t="s">
        <v>257</v>
      </c>
      <c r="C92" s="1" t="s">
        <v>885</v>
      </c>
      <c r="D92" s="1" t="s">
        <v>865</v>
      </c>
      <c r="E92" s="2">
        <v>43139</v>
      </c>
      <c r="F92" s="1">
        <v>138</v>
      </c>
      <c r="G92" s="1">
        <v>144</v>
      </c>
      <c r="H92" s="1">
        <f>Tabla1[[#This Row],[CANTIDAD SEGÚN SISTEMA]]-Tabla1[[#This Row],[CANTIDAD SEGÚN CONTEO]]</f>
        <v>-6</v>
      </c>
      <c r="I92" s="13">
        <f>1-ABS((Tabla1[[#This Row],[CANTIDAD SEGÚN SISTEMA]]-Tabla1[[#This Row],[CANTIDAD SEGÚN CONTEO]])/Tabla1[[#This Row],[CANTIDAD SEGÚN SISTEMA]])</f>
        <v>0.95652173913043481</v>
      </c>
      <c r="J9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2" s="13" t="str">
        <f>VLOOKUP(Tabla1[[#This Row],[COD MATERIAL]],Tabla1345[#All],3,0)</f>
        <v>05 - COLISION</v>
      </c>
      <c r="L92" s="2" t="str">
        <f>VLOOKUP(MONTH(Tabla1[[#This Row],[FECHA DE CONTEO INVENTARIO]]),Tabla2[],2,0)</f>
        <v>Feb</v>
      </c>
      <c r="M92" s="1">
        <f>YEAR(Tabla1[[#This Row],[FECHA DE CONTEO INVENTARIO]])</f>
        <v>2018</v>
      </c>
    </row>
    <row r="93" spans="1:13" x14ac:dyDescent="0.2">
      <c r="A93" s="1">
        <v>347695</v>
      </c>
      <c r="B93" s="1" t="s">
        <v>200</v>
      </c>
      <c r="C93" s="1" t="s">
        <v>890</v>
      </c>
      <c r="D93" s="1" t="s">
        <v>861</v>
      </c>
      <c r="E93" s="2">
        <v>43276</v>
      </c>
      <c r="F93" s="1">
        <v>112</v>
      </c>
      <c r="G93" s="1">
        <v>127</v>
      </c>
      <c r="H93" s="1">
        <f>Tabla1[[#This Row],[CANTIDAD SEGÚN SISTEMA]]-Tabla1[[#This Row],[CANTIDAD SEGÚN CONTEO]]</f>
        <v>-15</v>
      </c>
      <c r="I93" s="13">
        <f>1-ABS((Tabla1[[#This Row],[CANTIDAD SEGÚN SISTEMA]]-Tabla1[[#This Row],[CANTIDAD SEGÚN CONTEO]])/Tabla1[[#This Row],[CANTIDAD SEGÚN SISTEMA]])</f>
        <v>0.8660714285714286</v>
      </c>
      <c r="J9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3" s="13" t="str">
        <f>VLOOKUP(Tabla1[[#This Row],[COD MATERIAL]],Tabla1345[#All],3,0)</f>
        <v>09 - PARTES DE MOTOR</v>
      </c>
      <c r="L93" s="2" t="str">
        <f>VLOOKUP(MONTH(Tabla1[[#This Row],[FECHA DE CONTEO INVENTARIO]]),Tabla2[],2,0)</f>
        <v>Jun</v>
      </c>
      <c r="M93" s="1">
        <f>YEAR(Tabla1[[#This Row],[FECHA DE CONTEO INVENTARIO]])</f>
        <v>2018</v>
      </c>
    </row>
    <row r="94" spans="1:13" x14ac:dyDescent="0.2">
      <c r="A94" s="1">
        <v>348182</v>
      </c>
      <c r="B94" s="1" t="s">
        <v>208</v>
      </c>
      <c r="C94" s="1" t="s">
        <v>885</v>
      </c>
      <c r="D94" s="1" t="s">
        <v>865</v>
      </c>
      <c r="E94" s="2">
        <v>43452</v>
      </c>
      <c r="F94" s="1">
        <v>36</v>
      </c>
      <c r="G94" s="1">
        <v>32</v>
      </c>
      <c r="H94" s="1">
        <f>Tabla1[[#This Row],[CANTIDAD SEGÚN SISTEMA]]-Tabla1[[#This Row],[CANTIDAD SEGÚN CONTEO]]</f>
        <v>4</v>
      </c>
      <c r="I94" s="13">
        <f>1-ABS((Tabla1[[#This Row],[CANTIDAD SEGÚN SISTEMA]]-Tabla1[[#This Row],[CANTIDAD SEGÚN CONTEO]])/Tabla1[[#This Row],[CANTIDAD SEGÚN SISTEMA]])</f>
        <v>0.88888888888888884</v>
      </c>
      <c r="J9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94" s="13" t="str">
        <f>VLOOKUP(Tabla1[[#This Row],[COD MATERIAL]],Tabla1345[#All],3,0)</f>
        <v>06 - AMORTIGUADORES</v>
      </c>
      <c r="L94" s="2" t="str">
        <f>VLOOKUP(MONTH(Tabla1[[#This Row],[FECHA DE CONTEO INVENTARIO]]),Tabla2[],2,0)</f>
        <v>Dic</v>
      </c>
      <c r="M94" s="1">
        <f>YEAR(Tabla1[[#This Row],[FECHA DE CONTEO INVENTARIO]])</f>
        <v>2018</v>
      </c>
    </row>
    <row r="95" spans="1:13" x14ac:dyDescent="0.2">
      <c r="A95" s="1">
        <v>347586</v>
      </c>
      <c r="B95" s="1" t="s">
        <v>403</v>
      </c>
      <c r="C95" s="1" t="s">
        <v>891</v>
      </c>
      <c r="D95" s="1" t="s">
        <v>862</v>
      </c>
      <c r="E95" s="2">
        <v>43242</v>
      </c>
      <c r="F95" s="1">
        <v>175</v>
      </c>
      <c r="G95" s="1">
        <v>175</v>
      </c>
      <c r="H95" s="1">
        <f>Tabla1[[#This Row],[CANTIDAD SEGÚN SISTEMA]]-Tabla1[[#This Row],[CANTIDAD SEGÚN CONTEO]]</f>
        <v>0</v>
      </c>
      <c r="I95" s="13">
        <f>1-ABS((Tabla1[[#This Row],[CANTIDAD SEGÚN SISTEMA]]-Tabla1[[#This Row],[CANTIDAD SEGÚN CONTEO]])/Tabla1[[#This Row],[CANTIDAD SEGÚN SISTEMA]])</f>
        <v>1</v>
      </c>
      <c r="J9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5" s="13" t="str">
        <f>VLOOKUP(Tabla1[[#This Row],[COD MATERIAL]],Tabla1345[#All],3,0)</f>
        <v>09 - PARTES DE MOTOR</v>
      </c>
      <c r="L95" s="2" t="str">
        <f>VLOOKUP(MONTH(Tabla1[[#This Row],[FECHA DE CONTEO INVENTARIO]]),Tabla2[],2,0)</f>
        <v>May</v>
      </c>
      <c r="M95" s="1">
        <f>YEAR(Tabla1[[#This Row],[FECHA DE CONTEO INVENTARIO]])</f>
        <v>2018</v>
      </c>
    </row>
    <row r="96" spans="1:13" x14ac:dyDescent="0.2">
      <c r="A96" s="1">
        <v>347771</v>
      </c>
      <c r="B96" s="1" t="s">
        <v>594</v>
      </c>
      <c r="C96" s="1" t="s">
        <v>886</v>
      </c>
      <c r="D96" s="1" t="s">
        <v>857</v>
      </c>
      <c r="E96" s="2">
        <v>43175</v>
      </c>
      <c r="F96" s="1">
        <v>8</v>
      </c>
      <c r="G96" s="1">
        <v>8</v>
      </c>
      <c r="H96" s="1">
        <f>Tabla1[[#This Row],[CANTIDAD SEGÚN SISTEMA]]-Tabla1[[#This Row],[CANTIDAD SEGÚN CONTEO]]</f>
        <v>0</v>
      </c>
      <c r="I96" s="13">
        <f>1-ABS((Tabla1[[#This Row],[CANTIDAD SEGÚN SISTEMA]]-Tabla1[[#This Row],[CANTIDAD SEGÚN CONTEO]])/Tabla1[[#This Row],[CANTIDAD SEGÚN SISTEMA]])</f>
        <v>1</v>
      </c>
      <c r="J9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6" s="13" t="str">
        <f>VLOOKUP(Tabla1[[#This Row],[COD MATERIAL]],Tabla1345[#All],3,0)</f>
        <v>09 - PARTES DE MOTOR</v>
      </c>
      <c r="L96" s="2" t="str">
        <f>VLOOKUP(MONTH(Tabla1[[#This Row],[FECHA DE CONTEO INVENTARIO]]),Tabla2[],2,0)</f>
        <v>Mar</v>
      </c>
      <c r="M96" s="1">
        <f>YEAR(Tabla1[[#This Row],[FECHA DE CONTEO INVENTARIO]])</f>
        <v>2018</v>
      </c>
    </row>
    <row r="97" spans="1:13" x14ac:dyDescent="0.2">
      <c r="A97" s="1">
        <v>348159</v>
      </c>
      <c r="B97" s="1" t="s">
        <v>751</v>
      </c>
      <c r="C97" s="1" t="s">
        <v>891</v>
      </c>
      <c r="D97" s="1" t="s">
        <v>862</v>
      </c>
      <c r="E97" s="2">
        <v>43285</v>
      </c>
      <c r="F97" s="1">
        <v>121</v>
      </c>
      <c r="G97" s="1">
        <v>137</v>
      </c>
      <c r="H97" s="1">
        <f>Tabla1[[#This Row],[CANTIDAD SEGÚN SISTEMA]]-Tabla1[[#This Row],[CANTIDAD SEGÚN CONTEO]]</f>
        <v>-16</v>
      </c>
      <c r="I97" s="13">
        <f>1-ABS((Tabla1[[#This Row],[CANTIDAD SEGÚN SISTEMA]]-Tabla1[[#This Row],[CANTIDAD SEGÚN CONTEO]])/Tabla1[[#This Row],[CANTIDAD SEGÚN SISTEMA]])</f>
        <v>0.86776859504132231</v>
      </c>
      <c r="J9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7" s="13" t="str">
        <f>VLOOKUP(Tabla1[[#This Row],[COD MATERIAL]],Tabla1345[#All],3,0)</f>
        <v>15 - MISCELANEOS</v>
      </c>
      <c r="L97" s="2" t="str">
        <f>VLOOKUP(MONTH(Tabla1[[#This Row],[FECHA DE CONTEO INVENTARIO]]),Tabla2[],2,0)</f>
        <v>Jul</v>
      </c>
      <c r="M97" s="1">
        <f>YEAR(Tabla1[[#This Row],[FECHA DE CONTEO INVENTARIO]])</f>
        <v>2018</v>
      </c>
    </row>
    <row r="98" spans="1:13" x14ac:dyDescent="0.2">
      <c r="A98" s="1">
        <v>348315</v>
      </c>
      <c r="B98" s="1" t="s">
        <v>556</v>
      </c>
      <c r="C98" s="1" t="s">
        <v>887</v>
      </c>
      <c r="D98" s="1" t="s">
        <v>858</v>
      </c>
      <c r="E98" s="2">
        <v>43391</v>
      </c>
      <c r="F98" s="1">
        <v>45</v>
      </c>
      <c r="G98" s="1">
        <v>45</v>
      </c>
      <c r="H98" s="1">
        <f>Tabla1[[#This Row],[CANTIDAD SEGÚN SISTEMA]]-Tabla1[[#This Row],[CANTIDAD SEGÚN CONTEO]]</f>
        <v>0</v>
      </c>
      <c r="I98" s="13">
        <f>1-ABS((Tabla1[[#This Row],[CANTIDAD SEGÚN SISTEMA]]-Tabla1[[#This Row],[CANTIDAD SEGÚN CONTEO]])/Tabla1[[#This Row],[CANTIDAD SEGÚN SISTEMA]])</f>
        <v>1</v>
      </c>
      <c r="J9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8" s="13" t="str">
        <f>VLOOKUP(Tabla1[[#This Row],[COD MATERIAL]],Tabla1345[#All],3,0)</f>
        <v>06 - AMORTIGUADORES</v>
      </c>
      <c r="L98" s="2" t="str">
        <f>VLOOKUP(MONTH(Tabla1[[#This Row],[FECHA DE CONTEO INVENTARIO]]),Tabla2[],2,0)</f>
        <v>Oct</v>
      </c>
      <c r="M98" s="1">
        <f>YEAR(Tabla1[[#This Row],[FECHA DE CONTEO INVENTARIO]])</f>
        <v>2018</v>
      </c>
    </row>
    <row r="99" spans="1:13" x14ac:dyDescent="0.2">
      <c r="A99" s="1">
        <v>347993</v>
      </c>
      <c r="B99" s="1" t="s">
        <v>258</v>
      </c>
      <c r="C99" s="1" t="s">
        <v>893</v>
      </c>
      <c r="D99" s="1" t="s">
        <v>864</v>
      </c>
      <c r="E99" s="2">
        <v>43507</v>
      </c>
      <c r="F99" s="1">
        <v>83</v>
      </c>
      <c r="G99" s="1">
        <v>92</v>
      </c>
      <c r="H99" s="1">
        <f>Tabla1[[#This Row],[CANTIDAD SEGÚN SISTEMA]]-Tabla1[[#This Row],[CANTIDAD SEGÚN CONTEO]]</f>
        <v>-9</v>
      </c>
      <c r="I99" s="13">
        <f>1-ABS((Tabla1[[#This Row],[CANTIDAD SEGÚN SISTEMA]]-Tabla1[[#This Row],[CANTIDAD SEGÚN CONTEO]])/Tabla1[[#This Row],[CANTIDAD SEGÚN SISTEMA]])</f>
        <v>0.89156626506024095</v>
      </c>
      <c r="J9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9" s="13" t="str">
        <f>VLOOKUP(Tabla1[[#This Row],[COD MATERIAL]],Tabla1345[#All],3,0)</f>
        <v>10 - PALANCAS Y CHICOTES</v>
      </c>
      <c r="L99" s="2" t="str">
        <f>VLOOKUP(MONTH(Tabla1[[#This Row],[FECHA DE CONTEO INVENTARIO]]),Tabla2[],2,0)</f>
        <v>Feb</v>
      </c>
      <c r="M99" s="1">
        <f>YEAR(Tabla1[[#This Row],[FECHA DE CONTEO INVENTARIO]])</f>
        <v>2019</v>
      </c>
    </row>
    <row r="100" spans="1:13" x14ac:dyDescent="0.2">
      <c r="A100" s="1">
        <v>348598</v>
      </c>
      <c r="B100" s="1" t="s">
        <v>180</v>
      </c>
      <c r="C100" s="1" t="s">
        <v>892</v>
      </c>
      <c r="D100" s="1" t="s">
        <v>863</v>
      </c>
      <c r="E100" s="2">
        <v>43372</v>
      </c>
      <c r="F100" s="1">
        <v>157</v>
      </c>
      <c r="G100" s="1">
        <v>186</v>
      </c>
      <c r="H100" s="1">
        <f>Tabla1[[#This Row],[CANTIDAD SEGÚN SISTEMA]]-Tabla1[[#This Row],[CANTIDAD SEGÚN CONTEO]]</f>
        <v>-29</v>
      </c>
      <c r="I100" s="13">
        <f>1-ABS((Tabla1[[#This Row],[CANTIDAD SEGÚN SISTEMA]]-Tabla1[[#This Row],[CANTIDAD SEGÚN CONTEO]])/Tabla1[[#This Row],[CANTIDAD SEGÚN SISTEMA]])</f>
        <v>0.8152866242038217</v>
      </c>
      <c r="J10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0" s="13" t="str">
        <f>VLOOKUP(Tabla1[[#This Row],[COD MATERIAL]],Tabla1345[#All],3,0)</f>
        <v>15 - MISCELANEOS</v>
      </c>
      <c r="L100" s="2" t="str">
        <f>VLOOKUP(MONTH(Tabla1[[#This Row],[FECHA DE CONTEO INVENTARIO]]),Tabla2[],2,0)</f>
        <v>Set</v>
      </c>
      <c r="M100" s="1">
        <f>YEAR(Tabla1[[#This Row],[FECHA DE CONTEO INVENTARIO]])</f>
        <v>2018</v>
      </c>
    </row>
    <row r="101" spans="1:13" x14ac:dyDescent="0.2">
      <c r="A101" s="1">
        <v>353546</v>
      </c>
      <c r="B101" s="1" t="s">
        <v>513</v>
      </c>
      <c r="C101" s="1" t="s">
        <v>889</v>
      </c>
      <c r="D101" s="1" t="s">
        <v>860</v>
      </c>
      <c r="E101" s="2">
        <v>43516</v>
      </c>
      <c r="F101" s="1">
        <v>148</v>
      </c>
      <c r="G101" s="1">
        <v>148</v>
      </c>
      <c r="H101" s="1">
        <f>Tabla1[[#This Row],[CANTIDAD SEGÚN SISTEMA]]-Tabla1[[#This Row],[CANTIDAD SEGÚN CONTEO]]</f>
        <v>0</v>
      </c>
      <c r="I101" s="13">
        <f>1-ABS((Tabla1[[#This Row],[CANTIDAD SEGÚN SISTEMA]]-Tabla1[[#This Row],[CANTIDAD SEGÚN CONTEO]])/Tabla1[[#This Row],[CANTIDAD SEGÚN SISTEMA]])</f>
        <v>1</v>
      </c>
      <c r="J10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1" s="13" t="str">
        <f>VLOOKUP(Tabla1[[#This Row],[COD MATERIAL]],Tabla1345[#All],3,0)</f>
        <v>09 - PARTES DE MOTOR</v>
      </c>
      <c r="L101" s="2" t="str">
        <f>VLOOKUP(MONTH(Tabla1[[#This Row],[FECHA DE CONTEO INVENTARIO]]),Tabla2[],2,0)</f>
        <v>Feb</v>
      </c>
      <c r="M101" s="1">
        <f>YEAR(Tabla1[[#This Row],[FECHA DE CONTEO INVENTARIO]])</f>
        <v>2019</v>
      </c>
    </row>
    <row r="102" spans="1:13" x14ac:dyDescent="0.2">
      <c r="A102" s="1">
        <v>362651</v>
      </c>
      <c r="B102" s="1" t="s">
        <v>640</v>
      </c>
      <c r="C102" s="1" t="s">
        <v>888</v>
      </c>
      <c r="D102" s="1" t="s">
        <v>859</v>
      </c>
      <c r="E102" s="2">
        <v>43162</v>
      </c>
      <c r="F102" s="1">
        <v>76</v>
      </c>
      <c r="G102" s="1">
        <v>76</v>
      </c>
      <c r="H102" s="1">
        <f>Tabla1[[#This Row],[CANTIDAD SEGÚN SISTEMA]]-Tabla1[[#This Row],[CANTIDAD SEGÚN CONTEO]]</f>
        <v>0</v>
      </c>
      <c r="I102" s="13">
        <f>1-ABS((Tabla1[[#This Row],[CANTIDAD SEGÚN SISTEMA]]-Tabla1[[#This Row],[CANTIDAD SEGÚN CONTEO]])/Tabla1[[#This Row],[CANTIDAD SEGÚN SISTEMA]])</f>
        <v>1</v>
      </c>
      <c r="J10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2" s="13" t="str">
        <f>VLOOKUP(Tabla1[[#This Row],[COD MATERIAL]],Tabla1345[#All],3,0)</f>
        <v>04 - FRENOS Y EMBRAGUES</v>
      </c>
      <c r="L102" s="2" t="str">
        <f>VLOOKUP(MONTH(Tabla1[[#This Row],[FECHA DE CONTEO INVENTARIO]]),Tabla2[],2,0)</f>
        <v>Mar</v>
      </c>
      <c r="M102" s="1">
        <f>YEAR(Tabla1[[#This Row],[FECHA DE CONTEO INVENTARIO]])</f>
        <v>2018</v>
      </c>
    </row>
    <row r="103" spans="1:13" x14ac:dyDescent="0.2">
      <c r="A103" s="1">
        <v>362724</v>
      </c>
      <c r="B103" s="1" t="s">
        <v>470</v>
      </c>
      <c r="C103" s="1" t="s">
        <v>893</v>
      </c>
      <c r="D103" s="1" t="s">
        <v>864</v>
      </c>
      <c r="E103" s="2">
        <v>43566</v>
      </c>
      <c r="F103" s="1">
        <v>186</v>
      </c>
      <c r="G103" s="1">
        <v>212</v>
      </c>
      <c r="H103" s="1">
        <f>Tabla1[[#This Row],[CANTIDAD SEGÚN SISTEMA]]-Tabla1[[#This Row],[CANTIDAD SEGÚN CONTEO]]</f>
        <v>-26</v>
      </c>
      <c r="I103" s="13">
        <f>1-ABS((Tabla1[[#This Row],[CANTIDAD SEGÚN SISTEMA]]-Tabla1[[#This Row],[CANTIDAD SEGÚN CONTEO]])/Tabla1[[#This Row],[CANTIDAD SEGÚN SISTEMA]])</f>
        <v>0.86021505376344087</v>
      </c>
      <c r="J10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3" s="13" t="str">
        <f>VLOOKUP(Tabla1[[#This Row],[COD MATERIAL]],Tabla1345[#All],3,0)</f>
        <v>05 - COLISION</v>
      </c>
      <c r="L103" s="2" t="str">
        <f>VLOOKUP(MONTH(Tabla1[[#This Row],[FECHA DE CONTEO INVENTARIO]]),Tabla2[],2,0)</f>
        <v>Abr</v>
      </c>
      <c r="M103" s="1">
        <f>YEAR(Tabla1[[#This Row],[FECHA DE CONTEO INVENTARIO]])</f>
        <v>2019</v>
      </c>
    </row>
    <row r="104" spans="1:13" x14ac:dyDescent="0.2">
      <c r="A104" s="1">
        <v>348105</v>
      </c>
      <c r="B104" s="1" t="s">
        <v>498</v>
      </c>
      <c r="C104" s="1" t="s">
        <v>887</v>
      </c>
      <c r="D104" s="1" t="s">
        <v>858</v>
      </c>
      <c r="E104" s="2">
        <v>43211</v>
      </c>
      <c r="F104" s="1">
        <v>183</v>
      </c>
      <c r="G104" s="1">
        <v>181</v>
      </c>
      <c r="H104" s="1">
        <f>Tabla1[[#This Row],[CANTIDAD SEGÚN SISTEMA]]-Tabla1[[#This Row],[CANTIDAD SEGÚN CONTEO]]</f>
        <v>2</v>
      </c>
      <c r="I104" s="13">
        <f>1-ABS((Tabla1[[#This Row],[CANTIDAD SEGÚN SISTEMA]]-Tabla1[[#This Row],[CANTIDAD SEGÚN CONTEO]])/Tabla1[[#This Row],[CANTIDAD SEGÚN SISTEMA]])</f>
        <v>0.98907103825136611</v>
      </c>
      <c r="J10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4" s="13" t="str">
        <f>VLOOKUP(Tabla1[[#This Row],[COD MATERIAL]],Tabla1345[#All],3,0)</f>
        <v>04 - FRENOS Y EMBRAGUES</v>
      </c>
      <c r="L104" s="2" t="str">
        <f>VLOOKUP(MONTH(Tabla1[[#This Row],[FECHA DE CONTEO INVENTARIO]]),Tabla2[],2,0)</f>
        <v>Abr</v>
      </c>
      <c r="M104" s="1">
        <f>YEAR(Tabla1[[#This Row],[FECHA DE CONTEO INVENTARIO]])</f>
        <v>2018</v>
      </c>
    </row>
    <row r="105" spans="1:13" x14ac:dyDescent="0.2">
      <c r="A105" s="1">
        <v>347860</v>
      </c>
      <c r="B105" s="1" t="s">
        <v>48</v>
      </c>
      <c r="C105" s="1" t="s">
        <v>886</v>
      </c>
      <c r="D105" s="1" t="s">
        <v>857</v>
      </c>
      <c r="E105" s="2">
        <v>43591</v>
      </c>
      <c r="F105" s="1">
        <v>55</v>
      </c>
      <c r="G105" s="1">
        <v>49</v>
      </c>
      <c r="H105" s="1">
        <f>Tabla1[[#This Row],[CANTIDAD SEGÚN SISTEMA]]-Tabla1[[#This Row],[CANTIDAD SEGÚN CONTEO]]</f>
        <v>6</v>
      </c>
      <c r="I105" s="13">
        <f>1-ABS((Tabla1[[#This Row],[CANTIDAD SEGÚN SISTEMA]]-Tabla1[[#This Row],[CANTIDAD SEGÚN CONTEO]])/Tabla1[[#This Row],[CANTIDAD SEGÚN SISTEMA]])</f>
        <v>0.89090909090909087</v>
      </c>
      <c r="J10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5" s="13" t="str">
        <f>VLOOKUP(Tabla1[[#This Row],[COD MATERIAL]],Tabla1345[#All],3,0)</f>
        <v>08 - ELECTRICO</v>
      </c>
      <c r="L105" s="2" t="str">
        <f>VLOOKUP(MONTH(Tabla1[[#This Row],[FECHA DE CONTEO INVENTARIO]]),Tabla2[],2,0)</f>
        <v>May</v>
      </c>
      <c r="M105" s="1">
        <f>YEAR(Tabla1[[#This Row],[FECHA DE CONTEO INVENTARIO]])</f>
        <v>2019</v>
      </c>
    </row>
    <row r="106" spans="1:13" x14ac:dyDescent="0.2">
      <c r="A106" s="1">
        <v>348411</v>
      </c>
      <c r="B106" s="1" t="s">
        <v>242</v>
      </c>
      <c r="C106" s="1" t="s">
        <v>892</v>
      </c>
      <c r="D106" s="1" t="s">
        <v>863</v>
      </c>
      <c r="E106" s="2">
        <v>43331</v>
      </c>
      <c r="F106" s="1">
        <v>25</v>
      </c>
      <c r="G106" s="1">
        <v>23</v>
      </c>
      <c r="H106" s="1">
        <f>Tabla1[[#This Row],[CANTIDAD SEGÚN SISTEMA]]-Tabla1[[#This Row],[CANTIDAD SEGÚN CONTEO]]</f>
        <v>2</v>
      </c>
      <c r="I106" s="13">
        <f>1-ABS((Tabla1[[#This Row],[CANTIDAD SEGÚN SISTEMA]]-Tabla1[[#This Row],[CANTIDAD SEGÚN CONTEO]])/Tabla1[[#This Row],[CANTIDAD SEGÚN SISTEMA]])</f>
        <v>0.92</v>
      </c>
      <c r="J10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6" s="13" t="str">
        <f>VLOOKUP(Tabla1[[#This Row],[COD MATERIAL]],Tabla1345[#All],3,0)</f>
        <v>05 - COLISION</v>
      </c>
      <c r="L106" s="2" t="str">
        <f>VLOOKUP(MONTH(Tabla1[[#This Row],[FECHA DE CONTEO INVENTARIO]]),Tabla2[],2,0)</f>
        <v>Ago</v>
      </c>
      <c r="M106" s="1">
        <f>YEAR(Tabla1[[#This Row],[FECHA DE CONTEO INVENTARIO]])</f>
        <v>2018</v>
      </c>
    </row>
    <row r="107" spans="1:13" x14ac:dyDescent="0.2">
      <c r="A107" s="1">
        <v>348683</v>
      </c>
      <c r="B107" s="1" t="s">
        <v>632</v>
      </c>
      <c r="C107" s="1" t="s">
        <v>889</v>
      </c>
      <c r="D107" s="1" t="s">
        <v>860</v>
      </c>
      <c r="E107" s="2">
        <v>43225</v>
      </c>
      <c r="F107" s="1">
        <v>144</v>
      </c>
      <c r="G107" s="1">
        <v>132</v>
      </c>
      <c r="H107" s="1">
        <f>Tabla1[[#This Row],[CANTIDAD SEGÚN SISTEMA]]-Tabla1[[#This Row],[CANTIDAD SEGÚN CONTEO]]</f>
        <v>12</v>
      </c>
      <c r="I107" s="13">
        <f>1-ABS((Tabla1[[#This Row],[CANTIDAD SEGÚN SISTEMA]]-Tabla1[[#This Row],[CANTIDAD SEGÚN CONTEO]])/Tabla1[[#This Row],[CANTIDAD SEGÚN SISTEMA]])</f>
        <v>0.91666666666666663</v>
      </c>
      <c r="J10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7" s="13" t="str">
        <f>VLOOKUP(Tabla1[[#This Row],[COD MATERIAL]],Tabla1345[#All],3,0)</f>
        <v>09 - PARTES DE MOTOR</v>
      </c>
      <c r="L107" s="2" t="str">
        <f>VLOOKUP(MONTH(Tabla1[[#This Row],[FECHA DE CONTEO INVENTARIO]]),Tabla2[],2,0)</f>
        <v>May</v>
      </c>
      <c r="M107" s="1">
        <f>YEAR(Tabla1[[#This Row],[FECHA DE CONTEO INVENTARIO]])</f>
        <v>2018</v>
      </c>
    </row>
    <row r="108" spans="1:13" x14ac:dyDescent="0.2">
      <c r="A108" s="1">
        <v>347784</v>
      </c>
      <c r="B108" s="1" t="s">
        <v>678</v>
      </c>
      <c r="C108" s="1" t="s">
        <v>892</v>
      </c>
      <c r="D108" s="1" t="s">
        <v>863</v>
      </c>
      <c r="E108" s="2">
        <v>43208</v>
      </c>
      <c r="F108" s="1">
        <v>180</v>
      </c>
      <c r="G108" s="1">
        <v>199</v>
      </c>
      <c r="H108" s="1">
        <f>Tabla1[[#This Row],[CANTIDAD SEGÚN SISTEMA]]-Tabla1[[#This Row],[CANTIDAD SEGÚN CONTEO]]</f>
        <v>-19</v>
      </c>
      <c r="I108" s="13">
        <f>1-ABS((Tabla1[[#This Row],[CANTIDAD SEGÚN SISTEMA]]-Tabla1[[#This Row],[CANTIDAD SEGÚN CONTEO]])/Tabla1[[#This Row],[CANTIDAD SEGÚN SISTEMA]])</f>
        <v>0.89444444444444449</v>
      </c>
      <c r="J10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8" s="13" t="str">
        <f>VLOOKUP(Tabla1[[#This Row],[COD MATERIAL]],Tabla1345[#All],3,0)</f>
        <v>15 - MISCELANEOS</v>
      </c>
      <c r="L108" s="2" t="str">
        <f>VLOOKUP(MONTH(Tabla1[[#This Row],[FECHA DE CONTEO INVENTARIO]]),Tabla2[],2,0)</f>
        <v>Abr</v>
      </c>
      <c r="M108" s="1">
        <f>YEAR(Tabla1[[#This Row],[FECHA DE CONTEO INVENTARIO]])</f>
        <v>2018</v>
      </c>
    </row>
    <row r="109" spans="1:13" x14ac:dyDescent="0.2">
      <c r="A109" s="1">
        <v>347615</v>
      </c>
      <c r="B109" s="1" t="s">
        <v>746</v>
      </c>
      <c r="C109" s="1" t="s">
        <v>891</v>
      </c>
      <c r="D109" s="1" t="s">
        <v>862</v>
      </c>
      <c r="E109" s="2">
        <v>43244</v>
      </c>
      <c r="F109" s="1">
        <v>153</v>
      </c>
      <c r="G109" s="1">
        <v>153</v>
      </c>
      <c r="H109" s="1">
        <f>Tabla1[[#This Row],[CANTIDAD SEGÚN SISTEMA]]-Tabla1[[#This Row],[CANTIDAD SEGÚN CONTEO]]</f>
        <v>0</v>
      </c>
      <c r="I109" s="13">
        <f>1-ABS((Tabla1[[#This Row],[CANTIDAD SEGÚN SISTEMA]]-Tabla1[[#This Row],[CANTIDAD SEGÚN CONTEO]])/Tabla1[[#This Row],[CANTIDAD SEGÚN SISTEMA]])</f>
        <v>1</v>
      </c>
      <c r="J10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9" s="13" t="str">
        <f>VLOOKUP(Tabla1[[#This Row],[COD MATERIAL]],Tabla1345[#All],3,0)</f>
        <v>09 - PARTES DE MOTOR</v>
      </c>
      <c r="L109" s="2" t="str">
        <f>VLOOKUP(MONTH(Tabla1[[#This Row],[FECHA DE CONTEO INVENTARIO]]),Tabla2[],2,0)</f>
        <v>May</v>
      </c>
      <c r="M109" s="1">
        <f>YEAR(Tabla1[[#This Row],[FECHA DE CONTEO INVENTARIO]])</f>
        <v>2018</v>
      </c>
    </row>
    <row r="110" spans="1:13" x14ac:dyDescent="0.2">
      <c r="A110" s="1">
        <v>348515</v>
      </c>
      <c r="B110" s="1" t="s">
        <v>163</v>
      </c>
      <c r="C110" s="1" t="s">
        <v>892</v>
      </c>
      <c r="D110" s="1" t="s">
        <v>863</v>
      </c>
      <c r="E110" s="2">
        <v>43581</v>
      </c>
      <c r="F110" s="1">
        <v>122</v>
      </c>
      <c r="G110" s="1">
        <v>143</v>
      </c>
      <c r="H110" s="1">
        <f>Tabla1[[#This Row],[CANTIDAD SEGÚN SISTEMA]]-Tabla1[[#This Row],[CANTIDAD SEGÚN CONTEO]]</f>
        <v>-21</v>
      </c>
      <c r="I110" s="13">
        <f>1-ABS((Tabla1[[#This Row],[CANTIDAD SEGÚN SISTEMA]]-Tabla1[[#This Row],[CANTIDAD SEGÚN CONTEO]])/Tabla1[[#This Row],[CANTIDAD SEGÚN SISTEMA]])</f>
        <v>0.82786885245901642</v>
      </c>
      <c r="J11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0" s="13" t="str">
        <f>VLOOKUP(Tabla1[[#This Row],[COD MATERIAL]],Tabla1345[#All],3,0)</f>
        <v>09 - PARTES DE MOTOR</v>
      </c>
      <c r="L110" s="2" t="str">
        <f>VLOOKUP(MONTH(Tabla1[[#This Row],[FECHA DE CONTEO INVENTARIO]]),Tabla2[],2,0)</f>
        <v>Abr</v>
      </c>
      <c r="M110" s="1">
        <f>YEAR(Tabla1[[#This Row],[FECHA DE CONTEO INVENTARIO]])</f>
        <v>2019</v>
      </c>
    </row>
    <row r="111" spans="1:13" x14ac:dyDescent="0.2">
      <c r="A111" s="1">
        <v>348586</v>
      </c>
      <c r="B111" s="1" t="s">
        <v>368</v>
      </c>
      <c r="C111" s="1" t="s">
        <v>890</v>
      </c>
      <c r="D111" s="1" t="s">
        <v>861</v>
      </c>
      <c r="E111" s="2">
        <v>43387</v>
      </c>
      <c r="F111" s="1">
        <v>130</v>
      </c>
      <c r="G111" s="1">
        <v>152</v>
      </c>
      <c r="H111" s="1">
        <f>Tabla1[[#This Row],[CANTIDAD SEGÚN SISTEMA]]-Tabla1[[#This Row],[CANTIDAD SEGÚN CONTEO]]</f>
        <v>-22</v>
      </c>
      <c r="I111" s="13">
        <f>1-ABS((Tabla1[[#This Row],[CANTIDAD SEGÚN SISTEMA]]-Tabla1[[#This Row],[CANTIDAD SEGÚN CONTEO]])/Tabla1[[#This Row],[CANTIDAD SEGÚN SISTEMA]])</f>
        <v>0.8307692307692307</v>
      </c>
      <c r="J11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1" s="13" t="str">
        <f>VLOOKUP(Tabla1[[#This Row],[COD MATERIAL]],Tabla1345[#All],3,0)</f>
        <v>09 - PARTES DE MOTOR</v>
      </c>
      <c r="L111" s="2" t="str">
        <f>VLOOKUP(MONTH(Tabla1[[#This Row],[FECHA DE CONTEO INVENTARIO]]),Tabla2[],2,0)</f>
        <v>Oct</v>
      </c>
      <c r="M111" s="1">
        <f>YEAR(Tabla1[[#This Row],[FECHA DE CONTEO INVENTARIO]])</f>
        <v>2018</v>
      </c>
    </row>
    <row r="112" spans="1:13" x14ac:dyDescent="0.2">
      <c r="A112" s="1">
        <v>362710</v>
      </c>
      <c r="B112" s="1" t="s">
        <v>503</v>
      </c>
      <c r="C112" s="1" t="s">
        <v>893</v>
      </c>
      <c r="D112" s="1" t="s">
        <v>864</v>
      </c>
      <c r="E112" s="2">
        <v>43427</v>
      </c>
      <c r="F112" s="1">
        <v>39</v>
      </c>
      <c r="G112" s="1">
        <v>39</v>
      </c>
      <c r="H112" s="1">
        <f>Tabla1[[#This Row],[CANTIDAD SEGÚN SISTEMA]]-Tabla1[[#This Row],[CANTIDAD SEGÚN CONTEO]]</f>
        <v>0</v>
      </c>
      <c r="I112" s="13">
        <f>1-ABS((Tabla1[[#This Row],[CANTIDAD SEGÚN SISTEMA]]-Tabla1[[#This Row],[CANTIDAD SEGÚN CONTEO]])/Tabla1[[#This Row],[CANTIDAD SEGÚN SISTEMA]])</f>
        <v>1</v>
      </c>
      <c r="J11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2" s="13" t="str">
        <f>VLOOKUP(Tabla1[[#This Row],[COD MATERIAL]],Tabla1345[#All],3,0)</f>
        <v>05 - COLISION</v>
      </c>
      <c r="L112" s="2" t="str">
        <f>VLOOKUP(MONTH(Tabla1[[#This Row],[FECHA DE CONTEO INVENTARIO]]),Tabla2[],2,0)</f>
        <v>Nov</v>
      </c>
      <c r="M112" s="1">
        <f>YEAR(Tabla1[[#This Row],[FECHA DE CONTEO INVENTARIO]])</f>
        <v>2018</v>
      </c>
    </row>
    <row r="113" spans="1:13" x14ac:dyDescent="0.2">
      <c r="A113" s="1">
        <v>347808</v>
      </c>
      <c r="B113" s="1" t="s">
        <v>414</v>
      </c>
      <c r="C113" s="1" t="s">
        <v>884</v>
      </c>
      <c r="D113" s="1" t="s">
        <v>856</v>
      </c>
      <c r="E113" s="2">
        <v>43245</v>
      </c>
      <c r="F113" s="1">
        <v>168</v>
      </c>
      <c r="G113" s="1">
        <v>191</v>
      </c>
      <c r="H113" s="1">
        <f>Tabla1[[#This Row],[CANTIDAD SEGÚN SISTEMA]]-Tabla1[[#This Row],[CANTIDAD SEGÚN CONTEO]]</f>
        <v>-23</v>
      </c>
      <c r="I113" s="13">
        <f>1-ABS((Tabla1[[#This Row],[CANTIDAD SEGÚN SISTEMA]]-Tabla1[[#This Row],[CANTIDAD SEGÚN CONTEO]])/Tabla1[[#This Row],[CANTIDAD SEGÚN SISTEMA]])</f>
        <v>0.86309523809523814</v>
      </c>
      <c r="J11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3" s="13" t="str">
        <f>VLOOKUP(Tabla1[[#This Row],[COD MATERIAL]],Tabla1345[#All],3,0)</f>
        <v>15 - MISCELANEOS</v>
      </c>
      <c r="L113" s="2" t="str">
        <f>VLOOKUP(MONTH(Tabla1[[#This Row],[FECHA DE CONTEO INVENTARIO]]),Tabla2[],2,0)</f>
        <v>May</v>
      </c>
      <c r="M113" s="1">
        <f>YEAR(Tabla1[[#This Row],[FECHA DE CONTEO INVENTARIO]])</f>
        <v>2018</v>
      </c>
    </row>
    <row r="114" spans="1:13" x14ac:dyDescent="0.2">
      <c r="A114" s="1">
        <v>348422</v>
      </c>
      <c r="B114" s="1" t="s">
        <v>294</v>
      </c>
      <c r="C114" s="1" t="s">
        <v>892</v>
      </c>
      <c r="D114" s="1" t="s">
        <v>863</v>
      </c>
      <c r="E114" s="2">
        <v>43484</v>
      </c>
      <c r="F114" s="1">
        <v>173</v>
      </c>
      <c r="G114" s="1">
        <v>200</v>
      </c>
      <c r="H114" s="1">
        <f>Tabla1[[#This Row],[CANTIDAD SEGÚN SISTEMA]]-Tabla1[[#This Row],[CANTIDAD SEGÚN CONTEO]]</f>
        <v>-27</v>
      </c>
      <c r="I114" s="13">
        <f>1-ABS((Tabla1[[#This Row],[CANTIDAD SEGÚN SISTEMA]]-Tabla1[[#This Row],[CANTIDAD SEGÚN CONTEO]])/Tabla1[[#This Row],[CANTIDAD SEGÚN SISTEMA]])</f>
        <v>0.84393063583815031</v>
      </c>
      <c r="J11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4" s="13" t="str">
        <f>VLOOKUP(Tabla1[[#This Row],[COD MATERIAL]],Tabla1345[#All],3,0)</f>
        <v>11 - LLANTAS Y HULES</v>
      </c>
      <c r="L114" s="2" t="str">
        <f>VLOOKUP(MONTH(Tabla1[[#This Row],[FECHA DE CONTEO INVENTARIO]]),Tabla2[],2,0)</f>
        <v>Ene</v>
      </c>
      <c r="M114" s="1">
        <f>YEAR(Tabla1[[#This Row],[FECHA DE CONTEO INVENTARIO]])</f>
        <v>2019</v>
      </c>
    </row>
    <row r="115" spans="1:13" x14ac:dyDescent="0.2">
      <c r="A115" s="1">
        <v>353717</v>
      </c>
      <c r="B115" s="1" t="s">
        <v>107</v>
      </c>
      <c r="C115" s="1" t="s">
        <v>893</v>
      </c>
      <c r="D115" s="1" t="s">
        <v>864</v>
      </c>
      <c r="E115" s="2">
        <v>43358</v>
      </c>
      <c r="F115" s="1">
        <v>24</v>
      </c>
      <c r="G115" s="1">
        <v>23</v>
      </c>
      <c r="H115" s="1">
        <f>Tabla1[[#This Row],[CANTIDAD SEGÚN SISTEMA]]-Tabla1[[#This Row],[CANTIDAD SEGÚN CONTEO]]</f>
        <v>1</v>
      </c>
      <c r="I115" s="13">
        <f>1-ABS((Tabla1[[#This Row],[CANTIDAD SEGÚN SISTEMA]]-Tabla1[[#This Row],[CANTIDAD SEGÚN CONTEO]])/Tabla1[[#This Row],[CANTIDAD SEGÚN SISTEMA]])</f>
        <v>0.95833333333333337</v>
      </c>
      <c r="J11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5" s="13" t="str">
        <f>VLOOKUP(Tabla1[[#This Row],[COD MATERIAL]],Tabla1345[#All],3,0)</f>
        <v>05 - COLISION</v>
      </c>
      <c r="L115" s="2" t="str">
        <f>VLOOKUP(MONTH(Tabla1[[#This Row],[FECHA DE CONTEO INVENTARIO]]),Tabla2[],2,0)</f>
        <v>Set</v>
      </c>
      <c r="M115" s="1">
        <f>YEAR(Tabla1[[#This Row],[FECHA DE CONTEO INVENTARIO]])</f>
        <v>2018</v>
      </c>
    </row>
    <row r="116" spans="1:13" x14ac:dyDescent="0.2">
      <c r="A116" s="1">
        <v>364153</v>
      </c>
      <c r="B116" s="1" t="s">
        <v>607</v>
      </c>
      <c r="C116" s="1" t="s">
        <v>887</v>
      </c>
      <c r="D116" s="1" t="s">
        <v>858</v>
      </c>
      <c r="E116" s="2">
        <v>43178</v>
      </c>
      <c r="F116" s="1">
        <v>162</v>
      </c>
      <c r="G116" s="1">
        <v>162</v>
      </c>
      <c r="H116" s="1">
        <f>Tabla1[[#This Row],[CANTIDAD SEGÚN SISTEMA]]-Tabla1[[#This Row],[CANTIDAD SEGÚN CONTEO]]</f>
        <v>0</v>
      </c>
      <c r="I116" s="13">
        <f>1-ABS((Tabla1[[#This Row],[CANTIDAD SEGÚN SISTEMA]]-Tabla1[[#This Row],[CANTIDAD SEGÚN CONTEO]])/Tabla1[[#This Row],[CANTIDAD SEGÚN SISTEMA]])</f>
        <v>1</v>
      </c>
      <c r="J11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6" s="13" t="str">
        <f>VLOOKUP(Tabla1[[#This Row],[COD MATERIAL]],Tabla1345[#All],3,0)</f>
        <v>09 - PARTES DE MOTOR</v>
      </c>
      <c r="L116" s="2" t="str">
        <f>VLOOKUP(MONTH(Tabla1[[#This Row],[FECHA DE CONTEO INVENTARIO]]),Tabla2[],2,0)</f>
        <v>Mar</v>
      </c>
      <c r="M116" s="1">
        <f>YEAR(Tabla1[[#This Row],[FECHA DE CONTEO INVENTARIO]])</f>
        <v>2018</v>
      </c>
    </row>
    <row r="117" spans="1:13" x14ac:dyDescent="0.2">
      <c r="A117" s="1">
        <v>348041</v>
      </c>
      <c r="B117" s="1" t="s">
        <v>337</v>
      </c>
      <c r="C117" s="1" t="s">
        <v>887</v>
      </c>
      <c r="D117" s="1" t="s">
        <v>858</v>
      </c>
      <c r="E117" s="2">
        <v>43159</v>
      </c>
      <c r="F117" s="1">
        <v>102</v>
      </c>
      <c r="G117" s="1">
        <v>91</v>
      </c>
      <c r="H117" s="1">
        <f>Tabla1[[#This Row],[CANTIDAD SEGÚN SISTEMA]]-Tabla1[[#This Row],[CANTIDAD SEGÚN CONTEO]]</f>
        <v>11</v>
      </c>
      <c r="I117" s="13">
        <f>1-ABS((Tabla1[[#This Row],[CANTIDAD SEGÚN SISTEMA]]-Tabla1[[#This Row],[CANTIDAD SEGÚN CONTEO]])/Tabla1[[#This Row],[CANTIDAD SEGÚN SISTEMA]])</f>
        <v>0.89215686274509798</v>
      </c>
      <c r="J11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7" s="13" t="str">
        <f>VLOOKUP(Tabla1[[#This Row],[COD MATERIAL]],Tabla1345[#All],3,0)</f>
        <v>11 - LLANTAS Y HULES</v>
      </c>
      <c r="L117" s="2" t="str">
        <f>VLOOKUP(MONTH(Tabla1[[#This Row],[FECHA DE CONTEO INVENTARIO]]),Tabla2[],2,0)</f>
        <v>Feb</v>
      </c>
      <c r="M117" s="1">
        <f>YEAR(Tabla1[[#This Row],[FECHA DE CONTEO INVENTARIO]])</f>
        <v>2018</v>
      </c>
    </row>
    <row r="118" spans="1:13" x14ac:dyDescent="0.2">
      <c r="A118" s="1">
        <v>348592</v>
      </c>
      <c r="B118" s="1" t="s">
        <v>384</v>
      </c>
      <c r="C118" s="1" t="s">
        <v>893</v>
      </c>
      <c r="D118" s="1" t="s">
        <v>864</v>
      </c>
      <c r="E118" s="2">
        <v>43221</v>
      </c>
      <c r="F118" s="1">
        <v>89</v>
      </c>
      <c r="G118" s="1">
        <v>80</v>
      </c>
      <c r="H118" s="1">
        <f>Tabla1[[#This Row],[CANTIDAD SEGÚN SISTEMA]]-Tabla1[[#This Row],[CANTIDAD SEGÚN CONTEO]]</f>
        <v>9</v>
      </c>
      <c r="I118" s="13">
        <f>1-ABS((Tabla1[[#This Row],[CANTIDAD SEGÚN SISTEMA]]-Tabla1[[#This Row],[CANTIDAD SEGÚN CONTEO]])/Tabla1[[#This Row],[CANTIDAD SEGÚN SISTEMA]])</f>
        <v>0.898876404494382</v>
      </c>
      <c r="J11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8" s="13" t="str">
        <f>VLOOKUP(Tabla1[[#This Row],[COD MATERIAL]],Tabla1345[#All],3,0)</f>
        <v>09 - PARTES DE MOTOR</v>
      </c>
      <c r="L118" s="2" t="str">
        <f>VLOOKUP(MONTH(Tabla1[[#This Row],[FECHA DE CONTEO INVENTARIO]]),Tabla2[],2,0)</f>
        <v>May</v>
      </c>
      <c r="M118" s="1">
        <f>YEAR(Tabla1[[#This Row],[FECHA DE CONTEO INVENTARIO]])</f>
        <v>2018</v>
      </c>
    </row>
    <row r="119" spans="1:13" x14ac:dyDescent="0.2">
      <c r="A119" s="1">
        <v>348236</v>
      </c>
      <c r="B119" s="1" t="s">
        <v>343</v>
      </c>
      <c r="C119" s="1" t="s">
        <v>892</v>
      </c>
      <c r="D119" s="1" t="s">
        <v>863</v>
      </c>
      <c r="E119" s="2">
        <v>43410</v>
      </c>
      <c r="F119" s="1">
        <v>28</v>
      </c>
      <c r="G119" s="1">
        <v>25</v>
      </c>
      <c r="H119" s="1">
        <f>Tabla1[[#This Row],[CANTIDAD SEGÚN SISTEMA]]-Tabla1[[#This Row],[CANTIDAD SEGÚN CONTEO]]</f>
        <v>3</v>
      </c>
      <c r="I119" s="13">
        <f>1-ABS((Tabla1[[#This Row],[CANTIDAD SEGÚN SISTEMA]]-Tabla1[[#This Row],[CANTIDAD SEGÚN CONTEO]])/Tabla1[[#This Row],[CANTIDAD SEGÚN SISTEMA]])</f>
        <v>0.8928571428571429</v>
      </c>
      <c r="J11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9" s="13" t="str">
        <f>VLOOKUP(Tabla1[[#This Row],[COD MATERIAL]],Tabla1345[#All],3,0)</f>
        <v>07 - PEDALES Y POSAPIES</v>
      </c>
      <c r="L119" s="2" t="str">
        <f>VLOOKUP(MONTH(Tabla1[[#This Row],[FECHA DE CONTEO INVENTARIO]]),Tabla2[],2,0)</f>
        <v>Nov</v>
      </c>
      <c r="M119" s="1">
        <f>YEAR(Tabla1[[#This Row],[FECHA DE CONTEO INVENTARIO]])</f>
        <v>2018</v>
      </c>
    </row>
    <row r="120" spans="1:13" x14ac:dyDescent="0.2">
      <c r="A120" s="1">
        <v>347889</v>
      </c>
      <c r="B120" s="1" t="s">
        <v>182</v>
      </c>
      <c r="C120" s="1" t="s">
        <v>884</v>
      </c>
      <c r="D120" s="1" t="s">
        <v>856</v>
      </c>
      <c r="E120" s="2">
        <v>43226</v>
      </c>
      <c r="F120" s="1">
        <v>27</v>
      </c>
      <c r="G120" s="1">
        <v>27</v>
      </c>
      <c r="H120" s="1">
        <f>Tabla1[[#This Row],[CANTIDAD SEGÚN SISTEMA]]-Tabla1[[#This Row],[CANTIDAD SEGÚN CONTEO]]</f>
        <v>0</v>
      </c>
      <c r="I120" s="13">
        <f>1-ABS((Tabla1[[#This Row],[CANTIDAD SEGÚN SISTEMA]]-Tabla1[[#This Row],[CANTIDAD SEGÚN CONTEO]])/Tabla1[[#This Row],[CANTIDAD SEGÚN SISTEMA]])</f>
        <v>1</v>
      </c>
      <c r="J12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0" s="13" t="str">
        <f>VLOOKUP(Tabla1[[#This Row],[COD MATERIAL]],Tabla1345[#All],3,0)</f>
        <v>08 - ELECTRICO</v>
      </c>
      <c r="L120" s="2" t="str">
        <f>VLOOKUP(MONTH(Tabla1[[#This Row],[FECHA DE CONTEO INVENTARIO]]),Tabla2[],2,0)</f>
        <v>May</v>
      </c>
      <c r="M120" s="1">
        <f>YEAR(Tabla1[[#This Row],[FECHA DE CONTEO INVENTARIO]])</f>
        <v>2018</v>
      </c>
    </row>
    <row r="121" spans="1:13" x14ac:dyDescent="0.2">
      <c r="A121" s="1">
        <v>369670</v>
      </c>
      <c r="B121" s="1" t="s">
        <v>702</v>
      </c>
      <c r="C121" s="1" t="s">
        <v>892</v>
      </c>
      <c r="D121" s="1" t="s">
        <v>863</v>
      </c>
      <c r="E121" s="2">
        <v>43504</v>
      </c>
      <c r="F121" s="1">
        <v>106</v>
      </c>
      <c r="G121" s="1">
        <v>122</v>
      </c>
      <c r="H121" s="1">
        <f>Tabla1[[#This Row],[CANTIDAD SEGÚN SISTEMA]]-Tabla1[[#This Row],[CANTIDAD SEGÚN CONTEO]]</f>
        <v>-16</v>
      </c>
      <c r="I121" s="13">
        <f>1-ABS((Tabla1[[#This Row],[CANTIDAD SEGÚN SISTEMA]]-Tabla1[[#This Row],[CANTIDAD SEGÚN CONTEO]])/Tabla1[[#This Row],[CANTIDAD SEGÚN SISTEMA]])</f>
        <v>0.84905660377358494</v>
      </c>
      <c r="J12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1" s="13" t="str">
        <f>VLOOKUP(Tabla1[[#This Row],[COD MATERIAL]],Tabla1345[#All],3,0)</f>
        <v>05 - COLISION</v>
      </c>
      <c r="L121" s="2" t="str">
        <f>VLOOKUP(MONTH(Tabla1[[#This Row],[FECHA DE CONTEO INVENTARIO]]),Tabla2[],2,0)</f>
        <v>Feb</v>
      </c>
      <c r="M121" s="1">
        <f>YEAR(Tabla1[[#This Row],[FECHA DE CONTEO INVENTARIO]])</f>
        <v>2019</v>
      </c>
    </row>
    <row r="122" spans="1:13" x14ac:dyDescent="0.2">
      <c r="A122" s="1">
        <v>347993</v>
      </c>
      <c r="B122" s="1" t="s">
        <v>258</v>
      </c>
      <c r="C122" s="1" t="s">
        <v>890</v>
      </c>
      <c r="D122" s="1" t="s">
        <v>861</v>
      </c>
      <c r="E122" s="2">
        <v>43323</v>
      </c>
      <c r="F122" s="1">
        <v>32</v>
      </c>
      <c r="G122" s="1">
        <v>38</v>
      </c>
      <c r="H122" s="1">
        <f>Tabla1[[#This Row],[CANTIDAD SEGÚN SISTEMA]]-Tabla1[[#This Row],[CANTIDAD SEGÚN CONTEO]]</f>
        <v>-6</v>
      </c>
      <c r="I122" s="13">
        <f>1-ABS((Tabla1[[#This Row],[CANTIDAD SEGÚN SISTEMA]]-Tabla1[[#This Row],[CANTIDAD SEGÚN CONTEO]])/Tabla1[[#This Row],[CANTIDAD SEGÚN SISTEMA]])</f>
        <v>0.8125</v>
      </c>
      <c r="J12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2" s="13" t="str">
        <f>VLOOKUP(Tabla1[[#This Row],[COD MATERIAL]],Tabla1345[#All],3,0)</f>
        <v>10 - PALANCAS Y CHICOTES</v>
      </c>
      <c r="L122" s="2" t="str">
        <f>VLOOKUP(MONTH(Tabla1[[#This Row],[FECHA DE CONTEO INVENTARIO]]),Tabla2[],2,0)</f>
        <v>Ago</v>
      </c>
      <c r="M122" s="1">
        <f>YEAR(Tabla1[[#This Row],[FECHA DE CONTEO INVENTARIO]])</f>
        <v>2018</v>
      </c>
    </row>
    <row r="123" spans="1:13" x14ac:dyDescent="0.2">
      <c r="A123" s="1">
        <v>366813</v>
      </c>
      <c r="B123" s="1" t="s">
        <v>766</v>
      </c>
      <c r="C123" s="1" t="s">
        <v>889</v>
      </c>
      <c r="D123" s="1" t="s">
        <v>860</v>
      </c>
      <c r="E123" s="2">
        <v>43384</v>
      </c>
      <c r="F123" s="1">
        <v>9</v>
      </c>
      <c r="G123" s="1">
        <v>10</v>
      </c>
      <c r="H123" s="1">
        <f>Tabla1[[#This Row],[CANTIDAD SEGÚN SISTEMA]]-Tabla1[[#This Row],[CANTIDAD SEGÚN CONTEO]]</f>
        <v>-1</v>
      </c>
      <c r="I123" s="13">
        <f>1-ABS((Tabla1[[#This Row],[CANTIDAD SEGÚN SISTEMA]]-Tabla1[[#This Row],[CANTIDAD SEGÚN CONTEO]])/Tabla1[[#This Row],[CANTIDAD SEGÚN SISTEMA]])</f>
        <v>0.88888888888888884</v>
      </c>
      <c r="J12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3" s="13" t="str">
        <f>VLOOKUP(Tabla1[[#This Row],[COD MATERIAL]],Tabla1345[#All],3,0)</f>
        <v>14 - LUCES</v>
      </c>
      <c r="L123" s="2" t="str">
        <f>VLOOKUP(MONTH(Tabla1[[#This Row],[FECHA DE CONTEO INVENTARIO]]),Tabla2[],2,0)</f>
        <v>Oct</v>
      </c>
      <c r="M123" s="1">
        <f>YEAR(Tabla1[[#This Row],[FECHA DE CONTEO INVENTARIO]])</f>
        <v>2018</v>
      </c>
    </row>
    <row r="124" spans="1:13" x14ac:dyDescent="0.2">
      <c r="A124" s="1">
        <v>347674</v>
      </c>
      <c r="B124" s="1" t="s">
        <v>478</v>
      </c>
      <c r="C124" s="1" t="s">
        <v>889</v>
      </c>
      <c r="D124" s="1" t="s">
        <v>860</v>
      </c>
      <c r="E124" s="2">
        <v>43314</v>
      </c>
      <c r="F124" s="1">
        <v>116</v>
      </c>
      <c r="G124" s="1">
        <v>109</v>
      </c>
      <c r="H124" s="1">
        <f>Tabla1[[#This Row],[CANTIDAD SEGÚN SISTEMA]]-Tabla1[[#This Row],[CANTIDAD SEGÚN CONTEO]]</f>
        <v>7</v>
      </c>
      <c r="I124" s="13">
        <f>1-ABS((Tabla1[[#This Row],[CANTIDAD SEGÚN SISTEMA]]-Tabla1[[#This Row],[CANTIDAD SEGÚN CONTEO]])/Tabla1[[#This Row],[CANTIDAD SEGÚN SISTEMA]])</f>
        <v>0.93965517241379315</v>
      </c>
      <c r="J12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4" s="13" t="str">
        <f>VLOOKUP(Tabla1[[#This Row],[COD MATERIAL]],Tabla1345[#All],3,0)</f>
        <v>09 - PARTES DE MOTOR</v>
      </c>
      <c r="L124" s="2" t="str">
        <f>VLOOKUP(MONTH(Tabla1[[#This Row],[FECHA DE CONTEO INVENTARIO]]),Tabla2[],2,0)</f>
        <v>Ago</v>
      </c>
      <c r="M124" s="1">
        <f>YEAR(Tabla1[[#This Row],[FECHA DE CONTEO INVENTARIO]])</f>
        <v>2018</v>
      </c>
    </row>
    <row r="125" spans="1:13" x14ac:dyDescent="0.2">
      <c r="A125" s="1">
        <v>348809</v>
      </c>
      <c r="B125" s="1" t="s">
        <v>390</v>
      </c>
      <c r="C125" s="1" t="s">
        <v>890</v>
      </c>
      <c r="D125" s="1" t="s">
        <v>861</v>
      </c>
      <c r="E125" s="2">
        <v>43191</v>
      </c>
      <c r="F125" s="1">
        <v>66</v>
      </c>
      <c r="G125" s="1">
        <v>69</v>
      </c>
      <c r="H125" s="1">
        <f>Tabla1[[#This Row],[CANTIDAD SEGÚN SISTEMA]]-Tabla1[[#This Row],[CANTIDAD SEGÚN CONTEO]]</f>
        <v>-3</v>
      </c>
      <c r="I125" s="13">
        <f>1-ABS((Tabla1[[#This Row],[CANTIDAD SEGÚN SISTEMA]]-Tabla1[[#This Row],[CANTIDAD SEGÚN CONTEO]])/Tabla1[[#This Row],[CANTIDAD SEGÚN SISTEMA]])</f>
        <v>0.95454545454545459</v>
      </c>
      <c r="J12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5" s="13" t="str">
        <f>VLOOKUP(Tabla1[[#This Row],[COD MATERIAL]],Tabla1345[#All],3,0)</f>
        <v>05 - COLISION</v>
      </c>
      <c r="L125" s="2" t="str">
        <f>VLOOKUP(MONTH(Tabla1[[#This Row],[FECHA DE CONTEO INVENTARIO]]),Tabla2[],2,0)</f>
        <v>Abr</v>
      </c>
      <c r="M125" s="1">
        <f>YEAR(Tabla1[[#This Row],[FECHA DE CONTEO INVENTARIO]])</f>
        <v>2018</v>
      </c>
    </row>
    <row r="126" spans="1:13" x14ac:dyDescent="0.2">
      <c r="A126" s="1">
        <v>348769</v>
      </c>
      <c r="B126" s="1" t="s">
        <v>137</v>
      </c>
      <c r="C126" s="1" t="s">
        <v>889</v>
      </c>
      <c r="D126" s="1" t="s">
        <v>860</v>
      </c>
      <c r="E126" s="2">
        <v>43260</v>
      </c>
      <c r="F126" s="1">
        <v>186</v>
      </c>
      <c r="G126" s="1">
        <v>215</v>
      </c>
      <c r="H126" s="1">
        <f>Tabla1[[#This Row],[CANTIDAD SEGÚN SISTEMA]]-Tabla1[[#This Row],[CANTIDAD SEGÚN CONTEO]]</f>
        <v>-29</v>
      </c>
      <c r="I126" s="13">
        <f>1-ABS((Tabla1[[#This Row],[CANTIDAD SEGÚN SISTEMA]]-Tabla1[[#This Row],[CANTIDAD SEGÚN CONTEO]])/Tabla1[[#This Row],[CANTIDAD SEGÚN SISTEMA]])</f>
        <v>0.84408602150537637</v>
      </c>
      <c r="J12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6" s="13" t="str">
        <f>VLOOKUP(Tabla1[[#This Row],[COD MATERIAL]],Tabla1345[#All],3,0)</f>
        <v>05 - COLISION</v>
      </c>
      <c r="L126" s="2" t="str">
        <f>VLOOKUP(MONTH(Tabla1[[#This Row],[FECHA DE CONTEO INVENTARIO]]),Tabla2[],2,0)</f>
        <v>Jun</v>
      </c>
      <c r="M126" s="1">
        <f>YEAR(Tabla1[[#This Row],[FECHA DE CONTEO INVENTARIO]])</f>
        <v>2018</v>
      </c>
    </row>
    <row r="127" spans="1:13" x14ac:dyDescent="0.2">
      <c r="A127" s="1">
        <v>367927</v>
      </c>
      <c r="B127" s="1" t="s">
        <v>371</v>
      </c>
      <c r="C127" s="1" t="s">
        <v>893</v>
      </c>
      <c r="D127" s="1" t="s">
        <v>864</v>
      </c>
      <c r="E127" s="2">
        <v>43377</v>
      </c>
      <c r="F127" s="1">
        <v>89</v>
      </c>
      <c r="G127" s="1">
        <v>101</v>
      </c>
      <c r="H127" s="1">
        <f>Tabla1[[#This Row],[CANTIDAD SEGÚN SISTEMA]]-Tabla1[[#This Row],[CANTIDAD SEGÚN CONTEO]]</f>
        <v>-12</v>
      </c>
      <c r="I127" s="13">
        <f>1-ABS((Tabla1[[#This Row],[CANTIDAD SEGÚN SISTEMA]]-Tabla1[[#This Row],[CANTIDAD SEGÚN CONTEO]])/Tabla1[[#This Row],[CANTIDAD SEGÚN SISTEMA]])</f>
        <v>0.8651685393258427</v>
      </c>
      <c r="J12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7" s="13" t="str">
        <f>VLOOKUP(Tabla1[[#This Row],[COD MATERIAL]],Tabla1345[#All],3,0)</f>
        <v>09 - PARTES DE MOTOR</v>
      </c>
      <c r="L127" s="2" t="str">
        <f>VLOOKUP(MONTH(Tabla1[[#This Row],[FECHA DE CONTEO INVENTARIO]]),Tabla2[],2,0)</f>
        <v>Oct</v>
      </c>
      <c r="M127" s="1">
        <f>YEAR(Tabla1[[#This Row],[FECHA DE CONTEO INVENTARIO]])</f>
        <v>2018</v>
      </c>
    </row>
    <row r="128" spans="1:13" x14ac:dyDescent="0.2">
      <c r="A128" s="1">
        <v>347759</v>
      </c>
      <c r="B128" s="1" t="s">
        <v>435</v>
      </c>
      <c r="C128" s="1" t="s">
        <v>887</v>
      </c>
      <c r="D128" s="1" t="s">
        <v>858</v>
      </c>
      <c r="E128" s="2">
        <v>43386</v>
      </c>
      <c r="F128" s="1">
        <v>116</v>
      </c>
      <c r="G128" s="1">
        <v>116</v>
      </c>
      <c r="H128" s="1">
        <f>Tabla1[[#This Row],[CANTIDAD SEGÚN SISTEMA]]-Tabla1[[#This Row],[CANTIDAD SEGÚN CONTEO]]</f>
        <v>0</v>
      </c>
      <c r="I128" s="13">
        <f>1-ABS((Tabla1[[#This Row],[CANTIDAD SEGÚN SISTEMA]]-Tabla1[[#This Row],[CANTIDAD SEGÚN CONTEO]])/Tabla1[[#This Row],[CANTIDAD SEGÚN SISTEMA]])</f>
        <v>1</v>
      </c>
      <c r="J12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8" s="13" t="str">
        <f>VLOOKUP(Tabla1[[#This Row],[COD MATERIAL]],Tabla1345[#All],3,0)</f>
        <v>09 - PARTES DE MOTOR</v>
      </c>
      <c r="L128" s="2" t="str">
        <f>VLOOKUP(MONTH(Tabla1[[#This Row],[FECHA DE CONTEO INVENTARIO]]),Tabla2[],2,0)</f>
        <v>Oct</v>
      </c>
      <c r="M128" s="1">
        <f>YEAR(Tabla1[[#This Row],[FECHA DE CONTEO INVENTARIO]])</f>
        <v>2018</v>
      </c>
    </row>
    <row r="129" spans="1:13" x14ac:dyDescent="0.2">
      <c r="A129" s="1">
        <v>348495</v>
      </c>
      <c r="B129" s="1" t="s">
        <v>483</v>
      </c>
      <c r="C129" s="1" t="s">
        <v>890</v>
      </c>
      <c r="D129" s="1" t="s">
        <v>861</v>
      </c>
      <c r="E129" s="2">
        <v>43581</v>
      </c>
      <c r="F129" s="1">
        <v>105</v>
      </c>
      <c r="G129" s="1">
        <v>122</v>
      </c>
      <c r="H129" s="1">
        <f>Tabla1[[#This Row],[CANTIDAD SEGÚN SISTEMA]]-Tabla1[[#This Row],[CANTIDAD SEGÚN CONTEO]]</f>
        <v>-17</v>
      </c>
      <c r="I129" s="13">
        <f>1-ABS((Tabla1[[#This Row],[CANTIDAD SEGÚN SISTEMA]]-Tabla1[[#This Row],[CANTIDAD SEGÚN CONTEO]])/Tabla1[[#This Row],[CANTIDAD SEGÚN SISTEMA]])</f>
        <v>0.83809523809523812</v>
      </c>
      <c r="J12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9" s="13" t="str">
        <f>VLOOKUP(Tabla1[[#This Row],[COD MATERIAL]],Tabla1345[#All],3,0)</f>
        <v>09 - PARTES DE MOTOR</v>
      </c>
      <c r="L129" s="2" t="str">
        <f>VLOOKUP(MONTH(Tabla1[[#This Row],[FECHA DE CONTEO INVENTARIO]]),Tabla2[],2,0)</f>
        <v>Abr</v>
      </c>
      <c r="M129" s="1">
        <f>YEAR(Tabla1[[#This Row],[FECHA DE CONTEO INVENTARIO]])</f>
        <v>2019</v>
      </c>
    </row>
    <row r="130" spans="1:13" x14ac:dyDescent="0.2">
      <c r="A130" s="1">
        <v>347801</v>
      </c>
      <c r="B130" s="1" t="s">
        <v>704</v>
      </c>
      <c r="C130" s="1" t="s">
        <v>884</v>
      </c>
      <c r="D130" s="1" t="s">
        <v>856</v>
      </c>
      <c r="E130" s="2">
        <v>43189</v>
      </c>
      <c r="F130" s="1">
        <v>27</v>
      </c>
      <c r="G130" s="1">
        <v>27</v>
      </c>
      <c r="H130" s="1">
        <f>Tabla1[[#This Row],[CANTIDAD SEGÚN SISTEMA]]-Tabla1[[#This Row],[CANTIDAD SEGÚN CONTEO]]</f>
        <v>0</v>
      </c>
      <c r="I130" s="13">
        <f>1-ABS((Tabla1[[#This Row],[CANTIDAD SEGÚN SISTEMA]]-Tabla1[[#This Row],[CANTIDAD SEGÚN CONTEO]])/Tabla1[[#This Row],[CANTIDAD SEGÚN SISTEMA]])</f>
        <v>1</v>
      </c>
      <c r="J13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0" s="13" t="str">
        <f>VLOOKUP(Tabla1[[#This Row],[COD MATERIAL]],Tabla1345[#All],3,0)</f>
        <v>15 - MISCELANEOS</v>
      </c>
      <c r="L130" s="2" t="str">
        <f>VLOOKUP(MONTH(Tabla1[[#This Row],[FECHA DE CONTEO INVENTARIO]]),Tabla2[],2,0)</f>
        <v>Mar</v>
      </c>
      <c r="M130" s="1">
        <f>YEAR(Tabla1[[#This Row],[FECHA DE CONTEO INVENTARIO]])</f>
        <v>2018</v>
      </c>
    </row>
    <row r="131" spans="1:13" x14ac:dyDescent="0.2">
      <c r="A131" s="1">
        <v>348469</v>
      </c>
      <c r="B131" s="1" t="s">
        <v>659</v>
      </c>
      <c r="C131" s="1" t="s">
        <v>888</v>
      </c>
      <c r="D131" s="1" t="s">
        <v>859</v>
      </c>
      <c r="E131" s="2">
        <v>43565</v>
      </c>
      <c r="F131" s="1">
        <v>84</v>
      </c>
      <c r="G131" s="1">
        <v>84</v>
      </c>
      <c r="H131" s="1">
        <f>Tabla1[[#This Row],[CANTIDAD SEGÚN SISTEMA]]-Tabla1[[#This Row],[CANTIDAD SEGÚN CONTEO]]</f>
        <v>0</v>
      </c>
      <c r="I131" s="13">
        <f>1-ABS((Tabla1[[#This Row],[CANTIDAD SEGÚN SISTEMA]]-Tabla1[[#This Row],[CANTIDAD SEGÚN CONTEO]])/Tabla1[[#This Row],[CANTIDAD SEGÚN SISTEMA]])</f>
        <v>1</v>
      </c>
      <c r="J13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1" s="13" t="str">
        <f>VLOOKUP(Tabla1[[#This Row],[COD MATERIAL]],Tabla1345[#All],3,0)</f>
        <v>13 - TRACCION</v>
      </c>
      <c r="L131" s="2" t="str">
        <f>VLOOKUP(MONTH(Tabla1[[#This Row],[FECHA DE CONTEO INVENTARIO]]),Tabla2[],2,0)</f>
        <v>Abr</v>
      </c>
      <c r="M131" s="1">
        <f>YEAR(Tabla1[[#This Row],[FECHA DE CONTEO INVENTARIO]])</f>
        <v>2019</v>
      </c>
    </row>
    <row r="132" spans="1:13" x14ac:dyDescent="0.2">
      <c r="A132" s="1">
        <v>362711</v>
      </c>
      <c r="B132" s="1" t="s">
        <v>326</v>
      </c>
      <c r="C132" s="1" t="s">
        <v>889</v>
      </c>
      <c r="D132" s="1" t="s">
        <v>860</v>
      </c>
      <c r="E132" s="2">
        <v>43577</v>
      </c>
      <c r="F132" s="1">
        <v>96</v>
      </c>
      <c r="G132" s="1">
        <v>90</v>
      </c>
      <c r="H132" s="1">
        <f>Tabla1[[#This Row],[CANTIDAD SEGÚN SISTEMA]]-Tabla1[[#This Row],[CANTIDAD SEGÚN CONTEO]]</f>
        <v>6</v>
      </c>
      <c r="I132" s="13">
        <f>1-ABS((Tabla1[[#This Row],[CANTIDAD SEGÚN SISTEMA]]-Tabla1[[#This Row],[CANTIDAD SEGÚN CONTEO]])/Tabla1[[#This Row],[CANTIDAD SEGÚN SISTEMA]])</f>
        <v>0.9375</v>
      </c>
      <c r="J13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2" s="13" t="str">
        <f>VLOOKUP(Tabla1[[#This Row],[COD MATERIAL]],Tabla1345[#All],3,0)</f>
        <v>05 - COLISION</v>
      </c>
      <c r="L132" s="2" t="str">
        <f>VLOOKUP(MONTH(Tabla1[[#This Row],[FECHA DE CONTEO INVENTARIO]]),Tabla2[],2,0)</f>
        <v>Abr</v>
      </c>
      <c r="M132" s="1">
        <f>YEAR(Tabla1[[#This Row],[FECHA DE CONTEO INVENTARIO]])</f>
        <v>2019</v>
      </c>
    </row>
    <row r="133" spans="1:13" x14ac:dyDescent="0.2">
      <c r="A133" s="1">
        <v>348087</v>
      </c>
      <c r="B133" s="1" t="s">
        <v>340</v>
      </c>
      <c r="C133" s="1" t="s">
        <v>891</v>
      </c>
      <c r="D133" s="1" t="s">
        <v>862</v>
      </c>
      <c r="E133" s="2">
        <v>43129</v>
      </c>
      <c r="F133" s="1">
        <v>50</v>
      </c>
      <c r="G133" s="1">
        <v>55</v>
      </c>
      <c r="H133" s="1">
        <f>Tabla1[[#This Row],[CANTIDAD SEGÚN SISTEMA]]-Tabla1[[#This Row],[CANTIDAD SEGÚN CONTEO]]</f>
        <v>-5</v>
      </c>
      <c r="I133" s="13">
        <f>1-ABS((Tabla1[[#This Row],[CANTIDAD SEGÚN SISTEMA]]-Tabla1[[#This Row],[CANTIDAD SEGÚN CONTEO]])/Tabla1[[#This Row],[CANTIDAD SEGÚN SISTEMA]])</f>
        <v>0.9</v>
      </c>
      <c r="J13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3" s="13" t="str">
        <f>VLOOKUP(Tabla1[[#This Row],[COD MATERIAL]],Tabla1345[#All],3,0)</f>
        <v>13 - TRACCION</v>
      </c>
      <c r="L133" s="2" t="str">
        <f>VLOOKUP(MONTH(Tabla1[[#This Row],[FECHA DE CONTEO INVENTARIO]]),Tabla2[],2,0)</f>
        <v>Ene</v>
      </c>
      <c r="M133" s="1">
        <f>YEAR(Tabla1[[#This Row],[FECHA DE CONTEO INVENTARIO]])</f>
        <v>2018</v>
      </c>
    </row>
    <row r="134" spans="1:13" x14ac:dyDescent="0.2">
      <c r="A134" s="1">
        <v>348893</v>
      </c>
      <c r="B134" s="1" t="s">
        <v>277</v>
      </c>
      <c r="C134" s="1" t="s">
        <v>884</v>
      </c>
      <c r="D134" s="1" t="s">
        <v>856</v>
      </c>
      <c r="E134" s="2">
        <v>43376</v>
      </c>
      <c r="F134" s="1">
        <v>59</v>
      </c>
      <c r="G134" s="1">
        <v>60</v>
      </c>
      <c r="H134" s="1">
        <f>Tabla1[[#This Row],[CANTIDAD SEGÚN SISTEMA]]-Tabla1[[#This Row],[CANTIDAD SEGÚN CONTEO]]</f>
        <v>-1</v>
      </c>
      <c r="I134" s="13">
        <f>1-ABS((Tabla1[[#This Row],[CANTIDAD SEGÚN SISTEMA]]-Tabla1[[#This Row],[CANTIDAD SEGÚN CONTEO]])/Tabla1[[#This Row],[CANTIDAD SEGÚN SISTEMA]])</f>
        <v>0.98305084745762716</v>
      </c>
      <c r="J13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4" s="13" t="str">
        <f>VLOOKUP(Tabla1[[#This Row],[COD MATERIAL]],Tabla1345[#All],3,0)</f>
        <v>05 - COLISION</v>
      </c>
      <c r="L134" s="2" t="str">
        <f>VLOOKUP(MONTH(Tabla1[[#This Row],[FECHA DE CONTEO INVENTARIO]]),Tabla2[],2,0)</f>
        <v>Oct</v>
      </c>
      <c r="M134" s="1">
        <f>YEAR(Tabla1[[#This Row],[FECHA DE CONTEO INVENTARIO]])</f>
        <v>2018</v>
      </c>
    </row>
    <row r="135" spans="1:13" x14ac:dyDescent="0.2">
      <c r="A135" s="1">
        <v>347963</v>
      </c>
      <c r="B135" s="1" t="s">
        <v>575</v>
      </c>
      <c r="C135" s="1" t="s">
        <v>886</v>
      </c>
      <c r="D135" s="1" t="s">
        <v>857</v>
      </c>
      <c r="E135" s="2">
        <v>43140</v>
      </c>
      <c r="F135" s="1">
        <v>190</v>
      </c>
      <c r="G135" s="1">
        <v>190</v>
      </c>
      <c r="H135" s="1">
        <f>Tabla1[[#This Row],[CANTIDAD SEGÚN SISTEMA]]-Tabla1[[#This Row],[CANTIDAD SEGÚN CONTEO]]</f>
        <v>0</v>
      </c>
      <c r="I135" s="13">
        <f>1-ABS((Tabla1[[#This Row],[CANTIDAD SEGÚN SISTEMA]]-Tabla1[[#This Row],[CANTIDAD SEGÚN CONTEO]])/Tabla1[[#This Row],[CANTIDAD SEGÚN SISTEMA]])</f>
        <v>1</v>
      </c>
      <c r="J13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5" s="13" t="str">
        <f>VLOOKUP(Tabla1[[#This Row],[COD MATERIAL]],Tabla1345[#All],3,0)</f>
        <v>14 - LUCES</v>
      </c>
      <c r="L135" s="2" t="str">
        <f>VLOOKUP(MONTH(Tabla1[[#This Row],[FECHA DE CONTEO INVENTARIO]]),Tabla2[],2,0)</f>
        <v>Feb</v>
      </c>
      <c r="M135" s="1">
        <f>YEAR(Tabla1[[#This Row],[FECHA DE CONTEO INVENTARIO]])</f>
        <v>2018</v>
      </c>
    </row>
    <row r="136" spans="1:13" x14ac:dyDescent="0.2">
      <c r="A136" s="1">
        <v>348562</v>
      </c>
      <c r="B136" s="1" t="s">
        <v>476</v>
      </c>
      <c r="C136" s="1" t="s">
        <v>890</v>
      </c>
      <c r="D136" s="1" t="s">
        <v>861</v>
      </c>
      <c r="E136" s="2">
        <v>43442</v>
      </c>
      <c r="F136" s="1">
        <v>113</v>
      </c>
      <c r="G136" s="1">
        <v>123</v>
      </c>
      <c r="H136" s="1">
        <f>Tabla1[[#This Row],[CANTIDAD SEGÚN SISTEMA]]-Tabla1[[#This Row],[CANTIDAD SEGÚN CONTEO]]</f>
        <v>-10</v>
      </c>
      <c r="I136" s="13">
        <f>1-ABS((Tabla1[[#This Row],[CANTIDAD SEGÚN SISTEMA]]-Tabla1[[#This Row],[CANTIDAD SEGÚN CONTEO]])/Tabla1[[#This Row],[CANTIDAD SEGÚN SISTEMA]])</f>
        <v>0.91150442477876104</v>
      </c>
      <c r="J13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6" s="13" t="str">
        <f>VLOOKUP(Tabla1[[#This Row],[COD MATERIAL]],Tabla1345[#All],3,0)</f>
        <v>09 - PARTES DE MOTOR</v>
      </c>
      <c r="L136" s="2" t="str">
        <f>VLOOKUP(MONTH(Tabla1[[#This Row],[FECHA DE CONTEO INVENTARIO]]),Tabla2[],2,0)</f>
        <v>Dic</v>
      </c>
      <c r="M136" s="1">
        <f>YEAR(Tabla1[[#This Row],[FECHA DE CONTEO INVENTARIO]])</f>
        <v>2018</v>
      </c>
    </row>
    <row r="137" spans="1:13" x14ac:dyDescent="0.2">
      <c r="A137" s="1">
        <v>348397</v>
      </c>
      <c r="B137" s="1" t="s">
        <v>232</v>
      </c>
      <c r="C137" s="1" t="s">
        <v>893</v>
      </c>
      <c r="D137" s="1" t="s">
        <v>864</v>
      </c>
      <c r="E137" s="2">
        <v>43270</v>
      </c>
      <c r="F137" s="1">
        <v>140</v>
      </c>
      <c r="G137" s="1">
        <v>140</v>
      </c>
      <c r="H137" s="1">
        <f>Tabla1[[#This Row],[CANTIDAD SEGÚN SISTEMA]]-Tabla1[[#This Row],[CANTIDAD SEGÚN CONTEO]]</f>
        <v>0</v>
      </c>
      <c r="I137" s="13">
        <f>1-ABS((Tabla1[[#This Row],[CANTIDAD SEGÚN SISTEMA]]-Tabla1[[#This Row],[CANTIDAD SEGÚN CONTEO]])/Tabla1[[#This Row],[CANTIDAD SEGÚN SISTEMA]])</f>
        <v>1</v>
      </c>
      <c r="J13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7" s="13" t="str">
        <f>VLOOKUP(Tabla1[[#This Row],[COD MATERIAL]],Tabla1345[#All],3,0)</f>
        <v>05 - COLISION</v>
      </c>
      <c r="L137" s="2" t="str">
        <f>VLOOKUP(MONTH(Tabla1[[#This Row],[FECHA DE CONTEO INVENTARIO]]),Tabla2[],2,0)</f>
        <v>Jun</v>
      </c>
      <c r="M137" s="1">
        <f>YEAR(Tabla1[[#This Row],[FECHA DE CONTEO INVENTARIO]])</f>
        <v>2018</v>
      </c>
    </row>
    <row r="138" spans="1:13" x14ac:dyDescent="0.2">
      <c r="A138" s="1">
        <v>362806</v>
      </c>
      <c r="B138" s="1" t="s">
        <v>527</v>
      </c>
      <c r="C138" s="1" t="s">
        <v>891</v>
      </c>
      <c r="D138" s="1" t="s">
        <v>862</v>
      </c>
      <c r="E138" s="2">
        <v>43434</v>
      </c>
      <c r="F138" s="1">
        <v>67</v>
      </c>
      <c r="G138" s="1">
        <v>67</v>
      </c>
      <c r="H138" s="1">
        <f>Tabla1[[#This Row],[CANTIDAD SEGÚN SISTEMA]]-Tabla1[[#This Row],[CANTIDAD SEGÚN CONTEO]]</f>
        <v>0</v>
      </c>
      <c r="I138" s="13">
        <f>1-ABS((Tabla1[[#This Row],[CANTIDAD SEGÚN SISTEMA]]-Tabla1[[#This Row],[CANTIDAD SEGÚN CONTEO]])/Tabla1[[#This Row],[CANTIDAD SEGÚN SISTEMA]])</f>
        <v>1</v>
      </c>
      <c r="J13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8" s="13" t="str">
        <f>VLOOKUP(Tabla1[[#This Row],[COD MATERIAL]],Tabla1345[#All],3,0)</f>
        <v>15 - MISCELANEOS</v>
      </c>
      <c r="L138" s="2" t="str">
        <f>VLOOKUP(MONTH(Tabla1[[#This Row],[FECHA DE CONTEO INVENTARIO]]),Tabla2[],2,0)</f>
        <v>Nov</v>
      </c>
      <c r="M138" s="1">
        <f>YEAR(Tabla1[[#This Row],[FECHA DE CONTEO INVENTARIO]])</f>
        <v>2018</v>
      </c>
    </row>
    <row r="139" spans="1:13" x14ac:dyDescent="0.2">
      <c r="A139" s="1">
        <v>348787</v>
      </c>
      <c r="B139" s="1" t="s">
        <v>590</v>
      </c>
      <c r="C139" s="1" t="s">
        <v>887</v>
      </c>
      <c r="D139" s="1" t="s">
        <v>858</v>
      </c>
      <c r="E139" s="2">
        <v>43404</v>
      </c>
      <c r="F139" s="1">
        <v>179</v>
      </c>
      <c r="G139" s="1">
        <v>164</v>
      </c>
      <c r="H139" s="1">
        <f>Tabla1[[#This Row],[CANTIDAD SEGÚN SISTEMA]]-Tabla1[[#This Row],[CANTIDAD SEGÚN CONTEO]]</f>
        <v>15</v>
      </c>
      <c r="I139" s="13">
        <f>1-ABS((Tabla1[[#This Row],[CANTIDAD SEGÚN SISTEMA]]-Tabla1[[#This Row],[CANTIDAD SEGÚN CONTEO]])/Tabla1[[#This Row],[CANTIDAD SEGÚN SISTEMA]])</f>
        <v>0.91620111731843579</v>
      </c>
      <c r="J13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9" s="13" t="str">
        <f>VLOOKUP(Tabla1[[#This Row],[COD MATERIAL]],Tabla1345[#All],3,0)</f>
        <v>05 - COLISION</v>
      </c>
      <c r="L139" s="2" t="str">
        <f>VLOOKUP(MONTH(Tabla1[[#This Row],[FECHA DE CONTEO INVENTARIO]]),Tabla2[],2,0)</f>
        <v>Oct</v>
      </c>
      <c r="M139" s="1">
        <f>YEAR(Tabla1[[#This Row],[FECHA DE CONTEO INVENTARIO]])</f>
        <v>2018</v>
      </c>
    </row>
    <row r="140" spans="1:13" x14ac:dyDescent="0.2">
      <c r="A140" s="1">
        <v>348444</v>
      </c>
      <c r="B140" s="1" t="s">
        <v>281</v>
      </c>
      <c r="C140" s="1" t="s">
        <v>885</v>
      </c>
      <c r="D140" s="1" t="s">
        <v>865</v>
      </c>
      <c r="E140" s="2">
        <v>43500</v>
      </c>
      <c r="F140" s="1">
        <v>158</v>
      </c>
      <c r="G140" s="1">
        <v>151</v>
      </c>
      <c r="H140" s="1">
        <f>Tabla1[[#This Row],[CANTIDAD SEGÚN SISTEMA]]-Tabla1[[#This Row],[CANTIDAD SEGÚN CONTEO]]</f>
        <v>7</v>
      </c>
      <c r="I140" s="13">
        <f>1-ABS((Tabla1[[#This Row],[CANTIDAD SEGÚN SISTEMA]]-Tabla1[[#This Row],[CANTIDAD SEGÚN CONTEO]])/Tabla1[[#This Row],[CANTIDAD SEGÚN SISTEMA]])</f>
        <v>0.95569620253164556</v>
      </c>
      <c r="J14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0" s="13" t="str">
        <f>VLOOKUP(Tabla1[[#This Row],[COD MATERIAL]],Tabla1345[#All],3,0)</f>
        <v>13 - TRACCION</v>
      </c>
      <c r="L140" s="2" t="str">
        <f>VLOOKUP(MONTH(Tabla1[[#This Row],[FECHA DE CONTEO INVENTARIO]]),Tabla2[],2,0)</f>
        <v>Feb</v>
      </c>
      <c r="M140" s="1">
        <f>YEAR(Tabla1[[#This Row],[FECHA DE CONTEO INVENTARIO]])</f>
        <v>2019</v>
      </c>
    </row>
    <row r="141" spans="1:13" x14ac:dyDescent="0.2">
      <c r="A141" s="1">
        <v>348403</v>
      </c>
      <c r="B141" s="1" t="s">
        <v>322</v>
      </c>
      <c r="C141" s="1" t="s">
        <v>885</v>
      </c>
      <c r="D141" s="1" t="s">
        <v>865</v>
      </c>
      <c r="E141" s="2">
        <v>43589</v>
      </c>
      <c r="F141" s="1">
        <v>126</v>
      </c>
      <c r="G141" s="1">
        <v>126</v>
      </c>
      <c r="H141" s="1">
        <f>Tabla1[[#This Row],[CANTIDAD SEGÚN SISTEMA]]-Tabla1[[#This Row],[CANTIDAD SEGÚN CONTEO]]</f>
        <v>0</v>
      </c>
      <c r="I141" s="13">
        <f>1-ABS((Tabla1[[#This Row],[CANTIDAD SEGÚN SISTEMA]]-Tabla1[[#This Row],[CANTIDAD SEGÚN CONTEO]])/Tabla1[[#This Row],[CANTIDAD SEGÚN SISTEMA]])</f>
        <v>1</v>
      </c>
      <c r="J14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1" s="13" t="str">
        <f>VLOOKUP(Tabla1[[#This Row],[COD MATERIAL]],Tabla1345[#All],3,0)</f>
        <v>05 - COLISION</v>
      </c>
      <c r="L141" s="2" t="str">
        <f>VLOOKUP(MONTH(Tabla1[[#This Row],[FECHA DE CONTEO INVENTARIO]]),Tabla2[],2,0)</f>
        <v>May</v>
      </c>
      <c r="M141" s="1">
        <f>YEAR(Tabla1[[#This Row],[FECHA DE CONTEO INVENTARIO]])</f>
        <v>2019</v>
      </c>
    </row>
    <row r="142" spans="1:13" x14ac:dyDescent="0.2">
      <c r="A142" s="1">
        <v>348357</v>
      </c>
      <c r="B142" s="1" t="s">
        <v>471</v>
      </c>
      <c r="C142" s="1" t="s">
        <v>888</v>
      </c>
      <c r="D142" s="1" t="s">
        <v>859</v>
      </c>
      <c r="E142" s="2">
        <v>43523</v>
      </c>
      <c r="F142" s="1">
        <v>146</v>
      </c>
      <c r="G142" s="1">
        <v>153</v>
      </c>
      <c r="H142" s="1">
        <f>Tabla1[[#This Row],[CANTIDAD SEGÚN SISTEMA]]-Tabla1[[#This Row],[CANTIDAD SEGÚN CONTEO]]</f>
        <v>-7</v>
      </c>
      <c r="I142" s="13">
        <f>1-ABS((Tabla1[[#This Row],[CANTIDAD SEGÚN SISTEMA]]-Tabla1[[#This Row],[CANTIDAD SEGÚN CONTEO]])/Tabla1[[#This Row],[CANTIDAD SEGÚN SISTEMA]])</f>
        <v>0.95205479452054798</v>
      </c>
      <c r="J14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2" s="13" t="str">
        <f>VLOOKUP(Tabla1[[#This Row],[COD MATERIAL]],Tabla1345[#All],3,0)</f>
        <v>05 - COLISION</v>
      </c>
      <c r="L142" s="2" t="str">
        <f>VLOOKUP(MONTH(Tabla1[[#This Row],[FECHA DE CONTEO INVENTARIO]]),Tabla2[],2,0)</f>
        <v>Feb</v>
      </c>
      <c r="M142" s="1">
        <f>YEAR(Tabla1[[#This Row],[FECHA DE CONTEO INVENTARIO]])</f>
        <v>2019</v>
      </c>
    </row>
    <row r="143" spans="1:13" x14ac:dyDescent="0.2">
      <c r="A143" s="1">
        <v>347872</v>
      </c>
      <c r="B143" s="1" t="s">
        <v>167</v>
      </c>
      <c r="C143" s="1" t="s">
        <v>890</v>
      </c>
      <c r="D143" s="1" t="s">
        <v>861</v>
      </c>
      <c r="E143" s="2">
        <v>43385</v>
      </c>
      <c r="F143" s="1">
        <v>171</v>
      </c>
      <c r="G143" s="1">
        <v>184</v>
      </c>
      <c r="H143" s="1">
        <f>Tabla1[[#This Row],[CANTIDAD SEGÚN SISTEMA]]-Tabla1[[#This Row],[CANTIDAD SEGÚN CONTEO]]</f>
        <v>-13</v>
      </c>
      <c r="I143" s="13">
        <f>1-ABS((Tabla1[[#This Row],[CANTIDAD SEGÚN SISTEMA]]-Tabla1[[#This Row],[CANTIDAD SEGÚN CONTEO]])/Tabla1[[#This Row],[CANTIDAD SEGÚN SISTEMA]])</f>
        <v>0.92397660818713456</v>
      </c>
      <c r="J14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3" s="13" t="str">
        <f>VLOOKUP(Tabla1[[#This Row],[COD MATERIAL]],Tabla1345[#All],3,0)</f>
        <v>02 - BUJIAS</v>
      </c>
      <c r="L143" s="2" t="str">
        <f>VLOOKUP(MONTH(Tabla1[[#This Row],[FECHA DE CONTEO INVENTARIO]]),Tabla2[],2,0)</f>
        <v>Oct</v>
      </c>
      <c r="M143" s="1">
        <f>YEAR(Tabla1[[#This Row],[FECHA DE CONTEO INVENTARIO]])</f>
        <v>2018</v>
      </c>
    </row>
    <row r="144" spans="1:13" x14ac:dyDescent="0.2">
      <c r="A144" s="1">
        <v>348340</v>
      </c>
      <c r="B144" s="1" t="s">
        <v>53</v>
      </c>
      <c r="C144" s="1" t="s">
        <v>888</v>
      </c>
      <c r="D144" s="1" t="s">
        <v>859</v>
      </c>
      <c r="E144" s="2">
        <v>43428</v>
      </c>
      <c r="F144" s="1">
        <v>199</v>
      </c>
      <c r="G144" s="1">
        <v>199</v>
      </c>
      <c r="H144" s="1">
        <f>Tabla1[[#This Row],[CANTIDAD SEGÚN SISTEMA]]-Tabla1[[#This Row],[CANTIDAD SEGÚN CONTEO]]</f>
        <v>0</v>
      </c>
      <c r="I144" s="13">
        <f>1-ABS((Tabla1[[#This Row],[CANTIDAD SEGÚN SISTEMA]]-Tabla1[[#This Row],[CANTIDAD SEGÚN CONTEO]])/Tabla1[[#This Row],[CANTIDAD SEGÚN SISTEMA]])</f>
        <v>1</v>
      </c>
      <c r="J14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4" s="13" t="str">
        <f>VLOOKUP(Tabla1[[#This Row],[COD MATERIAL]],Tabla1345[#All],3,0)</f>
        <v>10 - PALANCAS Y CHICOTES</v>
      </c>
      <c r="L144" s="2" t="str">
        <f>VLOOKUP(MONTH(Tabla1[[#This Row],[FECHA DE CONTEO INVENTARIO]]),Tabla2[],2,0)</f>
        <v>Nov</v>
      </c>
      <c r="M144" s="1">
        <f>YEAR(Tabla1[[#This Row],[FECHA DE CONTEO INVENTARIO]])</f>
        <v>2018</v>
      </c>
    </row>
    <row r="145" spans="1:13" x14ac:dyDescent="0.2">
      <c r="A145" s="1">
        <v>348216</v>
      </c>
      <c r="B145" s="1" t="s">
        <v>376</v>
      </c>
      <c r="C145" s="1" t="s">
        <v>893</v>
      </c>
      <c r="D145" s="1" t="s">
        <v>864</v>
      </c>
      <c r="E145" s="2">
        <v>43516</v>
      </c>
      <c r="F145" s="1">
        <v>46</v>
      </c>
      <c r="G145" s="1">
        <v>51</v>
      </c>
      <c r="H145" s="1">
        <f>Tabla1[[#This Row],[CANTIDAD SEGÚN SISTEMA]]-Tabla1[[#This Row],[CANTIDAD SEGÚN CONTEO]]</f>
        <v>-5</v>
      </c>
      <c r="I145" s="13">
        <f>1-ABS((Tabla1[[#This Row],[CANTIDAD SEGÚN SISTEMA]]-Tabla1[[#This Row],[CANTIDAD SEGÚN CONTEO]])/Tabla1[[#This Row],[CANTIDAD SEGÚN SISTEMA]])</f>
        <v>0.89130434782608692</v>
      </c>
      <c r="J14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5" s="13" t="str">
        <f>VLOOKUP(Tabla1[[#This Row],[COD MATERIAL]],Tabla1345[#All],3,0)</f>
        <v>06 - AMORTIGUADORES</v>
      </c>
      <c r="L145" s="2" t="str">
        <f>VLOOKUP(MONTH(Tabla1[[#This Row],[FECHA DE CONTEO INVENTARIO]]),Tabla2[],2,0)</f>
        <v>Feb</v>
      </c>
      <c r="M145" s="1">
        <f>YEAR(Tabla1[[#This Row],[FECHA DE CONTEO INVENTARIO]])</f>
        <v>2019</v>
      </c>
    </row>
    <row r="146" spans="1:13" x14ac:dyDescent="0.2">
      <c r="A146" s="1">
        <v>348500</v>
      </c>
      <c r="B146" s="1" t="s">
        <v>486</v>
      </c>
      <c r="C146" s="1" t="s">
        <v>889</v>
      </c>
      <c r="D146" s="1" t="s">
        <v>860</v>
      </c>
      <c r="E146" s="2">
        <v>43614</v>
      </c>
      <c r="F146" s="1">
        <v>122</v>
      </c>
      <c r="G146" s="1">
        <v>122</v>
      </c>
      <c r="H146" s="1">
        <f>Tabla1[[#This Row],[CANTIDAD SEGÚN SISTEMA]]-Tabla1[[#This Row],[CANTIDAD SEGÚN CONTEO]]</f>
        <v>0</v>
      </c>
      <c r="I146" s="13">
        <f>1-ABS((Tabla1[[#This Row],[CANTIDAD SEGÚN SISTEMA]]-Tabla1[[#This Row],[CANTIDAD SEGÚN CONTEO]])/Tabla1[[#This Row],[CANTIDAD SEGÚN SISTEMA]])</f>
        <v>1</v>
      </c>
      <c r="J14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6" s="13" t="str">
        <f>VLOOKUP(Tabla1[[#This Row],[COD MATERIAL]],Tabla1345[#All],3,0)</f>
        <v>09 - PARTES DE MOTOR</v>
      </c>
      <c r="L146" s="2" t="str">
        <f>VLOOKUP(MONTH(Tabla1[[#This Row],[FECHA DE CONTEO INVENTARIO]]),Tabla2[],2,0)</f>
        <v>May</v>
      </c>
      <c r="M146" s="1">
        <f>YEAR(Tabla1[[#This Row],[FECHA DE CONTEO INVENTARIO]])</f>
        <v>2019</v>
      </c>
    </row>
    <row r="147" spans="1:13" x14ac:dyDescent="0.2">
      <c r="A147" s="1">
        <v>348821</v>
      </c>
      <c r="B147" s="1" t="s">
        <v>78</v>
      </c>
      <c r="C147" s="1" t="s">
        <v>884</v>
      </c>
      <c r="D147" s="1" t="s">
        <v>856</v>
      </c>
      <c r="E147" s="2">
        <v>43313</v>
      </c>
      <c r="F147" s="1">
        <v>146</v>
      </c>
      <c r="G147" s="1">
        <v>146</v>
      </c>
      <c r="H147" s="1">
        <f>Tabla1[[#This Row],[CANTIDAD SEGÚN SISTEMA]]-Tabla1[[#This Row],[CANTIDAD SEGÚN CONTEO]]</f>
        <v>0</v>
      </c>
      <c r="I147" s="13">
        <f>1-ABS((Tabla1[[#This Row],[CANTIDAD SEGÚN SISTEMA]]-Tabla1[[#This Row],[CANTIDAD SEGÚN CONTEO]])/Tabla1[[#This Row],[CANTIDAD SEGÚN SISTEMA]])</f>
        <v>1</v>
      </c>
      <c r="J14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7" s="13" t="str">
        <f>VLOOKUP(Tabla1[[#This Row],[COD MATERIAL]],Tabla1345[#All],3,0)</f>
        <v>15 - MISCELANEOS</v>
      </c>
      <c r="L147" s="2" t="str">
        <f>VLOOKUP(MONTH(Tabla1[[#This Row],[FECHA DE CONTEO INVENTARIO]]),Tabla2[],2,0)</f>
        <v>Ago</v>
      </c>
      <c r="M147" s="1">
        <f>YEAR(Tabla1[[#This Row],[FECHA DE CONTEO INVENTARIO]])</f>
        <v>2018</v>
      </c>
    </row>
    <row r="148" spans="1:13" x14ac:dyDescent="0.2">
      <c r="A148" s="1">
        <v>348635</v>
      </c>
      <c r="B148" s="1" t="s">
        <v>194</v>
      </c>
      <c r="C148" s="1" t="s">
        <v>889</v>
      </c>
      <c r="D148" s="1" t="s">
        <v>860</v>
      </c>
      <c r="E148" s="2">
        <v>43257</v>
      </c>
      <c r="F148" s="1">
        <v>76</v>
      </c>
      <c r="G148" s="1">
        <v>85</v>
      </c>
      <c r="H148" s="1">
        <f>Tabla1[[#This Row],[CANTIDAD SEGÚN SISTEMA]]-Tabla1[[#This Row],[CANTIDAD SEGÚN CONTEO]]</f>
        <v>-9</v>
      </c>
      <c r="I148" s="13">
        <f>1-ABS((Tabla1[[#This Row],[CANTIDAD SEGÚN SISTEMA]]-Tabla1[[#This Row],[CANTIDAD SEGÚN CONTEO]])/Tabla1[[#This Row],[CANTIDAD SEGÚN SISTEMA]])</f>
        <v>0.88157894736842102</v>
      </c>
      <c r="J14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8" s="13" t="str">
        <f>VLOOKUP(Tabla1[[#This Row],[COD MATERIAL]],Tabla1345[#All],3,0)</f>
        <v>09 - PARTES DE MOTOR</v>
      </c>
      <c r="L148" s="2" t="str">
        <f>VLOOKUP(MONTH(Tabla1[[#This Row],[FECHA DE CONTEO INVENTARIO]]),Tabla2[],2,0)</f>
        <v>Jun</v>
      </c>
      <c r="M148" s="1">
        <f>YEAR(Tabla1[[#This Row],[FECHA DE CONTEO INVENTARIO]])</f>
        <v>2018</v>
      </c>
    </row>
    <row r="149" spans="1:13" x14ac:dyDescent="0.2">
      <c r="A149" s="1">
        <v>348816</v>
      </c>
      <c r="B149" s="1" t="s">
        <v>256</v>
      </c>
      <c r="C149" s="1" t="s">
        <v>893</v>
      </c>
      <c r="D149" s="1" t="s">
        <v>864</v>
      </c>
      <c r="E149" s="2">
        <v>43492</v>
      </c>
      <c r="F149" s="1">
        <v>106</v>
      </c>
      <c r="G149" s="1">
        <v>104</v>
      </c>
      <c r="H149" s="1">
        <f>Tabla1[[#This Row],[CANTIDAD SEGÚN SISTEMA]]-Tabla1[[#This Row],[CANTIDAD SEGÚN CONTEO]]</f>
        <v>2</v>
      </c>
      <c r="I149" s="13">
        <f>1-ABS((Tabla1[[#This Row],[CANTIDAD SEGÚN SISTEMA]]-Tabla1[[#This Row],[CANTIDAD SEGÚN CONTEO]])/Tabla1[[#This Row],[CANTIDAD SEGÚN SISTEMA]])</f>
        <v>0.98113207547169812</v>
      </c>
      <c r="J14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9" s="13" t="str">
        <f>VLOOKUP(Tabla1[[#This Row],[COD MATERIAL]],Tabla1345[#All],3,0)</f>
        <v>05 - COLISION</v>
      </c>
      <c r="L149" s="2" t="str">
        <f>VLOOKUP(MONTH(Tabla1[[#This Row],[FECHA DE CONTEO INVENTARIO]]),Tabla2[],2,0)</f>
        <v>Ene</v>
      </c>
      <c r="M149" s="1">
        <f>YEAR(Tabla1[[#This Row],[FECHA DE CONTEO INVENTARIO]])</f>
        <v>2019</v>
      </c>
    </row>
    <row r="150" spans="1:13" x14ac:dyDescent="0.2">
      <c r="A150" s="1">
        <v>347711</v>
      </c>
      <c r="B150" s="1" t="s">
        <v>479</v>
      </c>
      <c r="C150" s="1" t="s">
        <v>887</v>
      </c>
      <c r="D150" s="1" t="s">
        <v>858</v>
      </c>
      <c r="E150" s="2">
        <v>43230</v>
      </c>
      <c r="F150" s="1">
        <v>41</v>
      </c>
      <c r="G150" s="1">
        <v>36</v>
      </c>
      <c r="H150" s="1">
        <f>Tabla1[[#This Row],[CANTIDAD SEGÚN SISTEMA]]-Tabla1[[#This Row],[CANTIDAD SEGÚN CONTEO]]</f>
        <v>5</v>
      </c>
      <c r="I150" s="13">
        <f>1-ABS((Tabla1[[#This Row],[CANTIDAD SEGÚN SISTEMA]]-Tabla1[[#This Row],[CANTIDAD SEGÚN CONTEO]])/Tabla1[[#This Row],[CANTIDAD SEGÚN SISTEMA]])</f>
        <v>0.87804878048780488</v>
      </c>
      <c r="J15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0" s="13" t="str">
        <f>VLOOKUP(Tabla1[[#This Row],[COD MATERIAL]],Tabla1345[#All],3,0)</f>
        <v>04 - FRENOS Y EMBRAGUES</v>
      </c>
      <c r="L150" s="2" t="str">
        <f>VLOOKUP(MONTH(Tabla1[[#This Row],[FECHA DE CONTEO INVENTARIO]]),Tabla2[],2,0)</f>
        <v>May</v>
      </c>
      <c r="M150" s="1">
        <f>YEAR(Tabla1[[#This Row],[FECHA DE CONTEO INVENTARIO]])</f>
        <v>2018</v>
      </c>
    </row>
    <row r="151" spans="1:13" x14ac:dyDescent="0.2">
      <c r="A151" s="1">
        <v>348777</v>
      </c>
      <c r="B151" s="1" t="s">
        <v>184</v>
      </c>
      <c r="C151" s="1" t="s">
        <v>886</v>
      </c>
      <c r="D151" s="1" t="s">
        <v>857</v>
      </c>
      <c r="E151" s="2">
        <v>43377</v>
      </c>
      <c r="F151" s="1">
        <v>161</v>
      </c>
      <c r="G151" s="1">
        <v>161</v>
      </c>
      <c r="H151" s="1">
        <f>Tabla1[[#This Row],[CANTIDAD SEGÚN SISTEMA]]-Tabla1[[#This Row],[CANTIDAD SEGÚN CONTEO]]</f>
        <v>0</v>
      </c>
      <c r="I151" s="13">
        <f>1-ABS((Tabla1[[#This Row],[CANTIDAD SEGÚN SISTEMA]]-Tabla1[[#This Row],[CANTIDAD SEGÚN CONTEO]])/Tabla1[[#This Row],[CANTIDAD SEGÚN SISTEMA]])</f>
        <v>1</v>
      </c>
      <c r="J15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1" s="13" t="str">
        <f>VLOOKUP(Tabla1[[#This Row],[COD MATERIAL]],Tabla1345[#All],3,0)</f>
        <v>05 - COLISION</v>
      </c>
      <c r="L151" s="2" t="str">
        <f>VLOOKUP(MONTH(Tabla1[[#This Row],[FECHA DE CONTEO INVENTARIO]]),Tabla2[],2,0)</f>
        <v>Oct</v>
      </c>
      <c r="M151" s="1">
        <f>YEAR(Tabla1[[#This Row],[FECHA DE CONTEO INVENTARIO]])</f>
        <v>2018</v>
      </c>
    </row>
    <row r="152" spans="1:13" x14ac:dyDescent="0.2">
      <c r="A152" s="1">
        <v>348213</v>
      </c>
      <c r="B152" s="1" t="s">
        <v>149</v>
      </c>
      <c r="C152" s="1" t="s">
        <v>891</v>
      </c>
      <c r="D152" s="1" t="s">
        <v>862</v>
      </c>
      <c r="E152" s="2">
        <v>43263</v>
      </c>
      <c r="F152" s="1">
        <v>153</v>
      </c>
      <c r="G152" s="1">
        <v>143</v>
      </c>
      <c r="H152" s="1">
        <f>Tabla1[[#This Row],[CANTIDAD SEGÚN SISTEMA]]-Tabla1[[#This Row],[CANTIDAD SEGÚN CONTEO]]</f>
        <v>10</v>
      </c>
      <c r="I152" s="13">
        <f>1-ABS((Tabla1[[#This Row],[CANTIDAD SEGÚN SISTEMA]]-Tabla1[[#This Row],[CANTIDAD SEGÚN CONTEO]])/Tabla1[[#This Row],[CANTIDAD SEGÚN SISTEMA]])</f>
        <v>0.934640522875817</v>
      </c>
      <c r="J15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2" s="13" t="str">
        <f>VLOOKUP(Tabla1[[#This Row],[COD MATERIAL]],Tabla1345[#All],3,0)</f>
        <v>06 - AMORTIGUADORES</v>
      </c>
      <c r="L152" s="2" t="str">
        <f>VLOOKUP(MONTH(Tabla1[[#This Row],[FECHA DE CONTEO INVENTARIO]]),Tabla2[],2,0)</f>
        <v>Jun</v>
      </c>
      <c r="M152" s="1">
        <f>YEAR(Tabla1[[#This Row],[FECHA DE CONTEO INVENTARIO]])</f>
        <v>2018</v>
      </c>
    </row>
    <row r="153" spans="1:13" x14ac:dyDescent="0.2">
      <c r="A153" s="1">
        <v>348862</v>
      </c>
      <c r="B153" s="1" t="s">
        <v>196</v>
      </c>
      <c r="C153" s="1" t="s">
        <v>886</v>
      </c>
      <c r="D153" s="1" t="s">
        <v>857</v>
      </c>
      <c r="E153" s="2">
        <v>43133</v>
      </c>
      <c r="F153" s="1">
        <v>16</v>
      </c>
      <c r="G153" s="1">
        <v>18</v>
      </c>
      <c r="H153" s="1">
        <f>Tabla1[[#This Row],[CANTIDAD SEGÚN SISTEMA]]-Tabla1[[#This Row],[CANTIDAD SEGÚN CONTEO]]</f>
        <v>-2</v>
      </c>
      <c r="I153" s="13">
        <f>1-ABS((Tabla1[[#This Row],[CANTIDAD SEGÚN SISTEMA]]-Tabla1[[#This Row],[CANTIDAD SEGÚN CONTEO]])/Tabla1[[#This Row],[CANTIDAD SEGÚN SISTEMA]])</f>
        <v>0.875</v>
      </c>
      <c r="J15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3" s="13" t="str">
        <f>VLOOKUP(Tabla1[[#This Row],[COD MATERIAL]],Tabla1345[#All],3,0)</f>
        <v>05 - COLISION</v>
      </c>
      <c r="L153" s="2" t="str">
        <f>VLOOKUP(MONTH(Tabla1[[#This Row],[FECHA DE CONTEO INVENTARIO]]),Tabla2[],2,0)</f>
        <v>Feb</v>
      </c>
      <c r="M153" s="1">
        <f>YEAR(Tabla1[[#This Row],[FECHA DE CONTEO INVENTARIO]])</f>
        <v>2018</v>
      </c>
    </row>
    <row r="154" spans="1:13" x14ac:dyDescent="0.2">
      <c r="A154" s="1">
        <v>348817</v>
      </c>
      <c r="B154" s="1" t="s">
        <v>230</v>
      </c>
      <c r="C154" s="1" t="s">
        <v>888</v>
      </c>
      <c r="D154" s="1" t="s">
        <v>859</v>
      </c>
      <c r="E154" s="2">
        <v>43158</v>
      </c>
      <c r="F154" s="1">
        <v>195</v>
      </c>
      <c r="G154" s="1">
        <v>216</v>
      </c>
      <c r="H154" s="1">
        <f>Tabla1[[#This Row],[CANTIDAD SEGÚN SISTEMA]]-Tabla1[[#This Row],[CANTIDAD SEGÚN CONTEO]]</f>
        <v>-21</v>
      </c>
      <c r="I154" s="13">
        <f>1-ABS((Tabla1[[#This Row],[CANTIDAD SEGÚN SISTEMA]]-Tabla1[[#This Row],[CANTIDAD SEGÚN CONTEO]])/Tabla1[[#This Row],[CANTIDAD SEGÚN SISTEMA]])</f>
        <v>0.89230769230769225</v>
      </c>
      <c r="J15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4" s="13" t="str">
        <f>VLOOKUP(Tabla1[[#This Row],[COD MATERIAL]],Tabla1345[#All],3,0)</f>
        <v>05 - COLISION</v>
      </c>
      <c r="L154" s="2" t="str">
        <f>VLOOKUP(MONTH(Tabla1[[#This Row],[FECHA DE CONTEO INVENTARIO]]),Tabla2[],2,0)</f>
        <v>Feb</v>
      </c>
      <c r="M154" s="1">
        <f>YEAR(Tabla1[[#This Row],[FECHA DE CONTEO INVENTARIO]])</f>
        <v>2018</v>
      </c>
    </row>
    <row r="155" spans="1:13" x14ac:dyDescent="0.2">
      <c r="A155" s="1">
        <v>362802</v>
      </c>
      <c r="B155" s="1" t="s">
        <v>449</v>
      </c>
      <c r="C155" s="1" t="s">
        <v>885</v>
      </c>
      <c r="D155" s="1" t="s">
        <v>865</v>
      </c>
      <c r="E155" s="2">
        <v>43300</v>
      </c>
      <c r="F155" s="1">
        <v>164</v>
      </c>
      <c r="G155" s="1">
        <v>177</v>
      </c>
      <c r="H155" s="1">
        <f>Tabla1[[#This Row],[CANTIDAD SEGÚN SISTEMA]]-Tabla1[[#This Row],[CANTIDAD SEGÚN CONTEO]]</f>
        <v>-13</v>
      </c>
      <c r="I155" s="13">
        <f>1-ABS((Tabla1[[#This Row],[CANTIDAD SEGÚN SISTEMA]]-Tabla1[[#This Row],[CANTIDAD SEGÚN CONTEO]])/Tabla1[[#This Row],[CANTIDAD SEGÚN SISTEMA]])</f>
        <v>0.92073170731707321</v>
      </c>
      <c r="J15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5" s="13" t="str">
        <f>VLOOKUP(Tabla1[[#This Row],[COD MATERIAL]],Tabla1345[#All],3,0)</f>
        <v>05 - COLISION</v>
      </c>
      <c r="L155" s="2" t="str">
        <f>VLOOKUP(MONTH(Tabla1[[#This Row],[FECHA DE CONTEO INVENTARIO]]),Tabla2[],2,0)</f>
        <v>Jul</v>
      </c>
      <c r="M155" s="1">
        <f>YEAR(Tabla1[[#This Row],[FECHA DE CONTEO INVENTARIO]])</f>
        <v>2018</v>
      </c>
    </row>
    <row r="156" spans="1:13" x14ac:dyDescent="0.2">
      <c r="A156" s="1">
        <v>366811</v>
      </c>
      <c r="B156" s="1" t="s">
        <v>651</v>
      </c>
      <c r="C156" s="1" t="s">
        <v>888</v>
      </c>
      <c r="D156" s="1" t="s">
        <v>859</v>
      </c>
      <c r="E156" s="2">
        <v>43575</v>
      </c>
      <c r="F156" s="1">
        <v>91</v>
      </c>
      <c r="G156" s="1">
        <v>93</v>
      </c>
      <c r="H156" s="1">
        <f>Tabla1[[#This Row],[CANTIDAD SEGÚN SISTEMA]]-Tabla1[[#This Row],[CANTIDAD SEGÚN CONTEO]]</f>
        <v>-2</v>
      </c>
      <c r="I156" s="13">
        <f>1-ABS((Tabla1[[#This Row],[CANTIDAD SEGÚN SISTEMA]]-Tabla1[[#This Row],[CANTIDAD SEGÚN CONTEO]])/Tabla1[[#This Row],[CANTIDAD SEGÚN SISTEMA]])</f>
        <v>0.97802197802197799</v>
      </c>
      <c r="J15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6" s="13" t="str">
        <f>VLOOKUP(Tabla1[[#This Row],[COD MATERIAL]],Tabla1345[#All],3,0)</f>
        <v>15 - MISCELANEOS</v>
      </c>
      <c r="L156" s="2" t="str">
        <f>VLOOKUP(MONTH(Tabla1[[#This Row],[FECHA DE CONTEO INVENTARIO]]),Tabla2[],2,0)</f>
        <v>Abr</v>
      </c>
      <c r="M156" s="1">
        <f>YEAR(Tabla1[[#This Row],[FECHA DE CONTEO INVENTARIO]])</f>
        <v>2019</v>
      </c>
    </row>
    <row r="157" spans="1:13" x14ac:dyDescent="0.2">
      <c r="A157" s="1">
        <v>364415</v>
      </c>
      <c r="B157" s="1" t="s">
        <v>113</v>
      </c>
      <c r="C157" s="1" t="s">
        <v>887</v>
      </c>
      <c r="D157" s="1" t="s">
        <v>858</v>
      </c>
      <c r="E157" s="2">
        <v>43226</v>
      </c>
      <c r="F157" s="1">
        <v>107</v>
      </c>
      <c r="G157" s="1">
        <v>107</v>
      </c>
      <c r="H157" s="1">
        <f>Tabla1[[#This Row],[CANTIDAD SEGÚN SISTEMA]]-Tabla1[[#This Row],[CANTIDAD SEGÚN CONTEO]]</f>
        <v>0</v>
      </c>
      <c r="I157" s="13">
        <f>1-ABS((Tabla1[[#This Row],[CANTIDAD SEGÚN SISTEMA]]-Tabla1[[#This Row],[CANTIDAD SEGÚN CONTEO]])/Tabla1[[#This Row],[CANTIDAD SEGÚN SISTEMA]])</f>
        <v>1</v>
      </c>
      <c r="J15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7" s="13" t="str">
        <f>VLOOKUP(Tabla1[[#This Row],[COD MATERIAL]],Tabla1345[#All],3,0)</f>
        <v>07 - PEDALES Y POSAPIES</v>
      </c>
      <c r="L157" s="2" t="str">
        <f>VLOOKUP(MONTH(Tabla1[[#This Row],[FECHA DE CONTEO INVENTARIO]]),Tabla2[],2,0)</f>
        <v>May</v>
      </c>
      <c r="M157" s="1">
        <f>YEAR(Tabla1[[#This Row],[FECHA DE CONTEO INVENTARIO]])</f>
        <v>2018</v>
      </c>
    </row>
    <row r="158" spans="1:13" x14ac:dyDescent="0.2">
      <c r="A158" s="1">
        <v>348047</v>
      </c>
      <c r="B158" s="1" t="s">
        <v>550</v>
      </c>
      <c r="C158" s="1" t="s">
        <v>892</v>
      </c>
      <c r="D158" s="1" t="s">
        <v>863</v>
      </c>
      <c r="E158" s="2">
        <v>43512</v>
      </c>
      <c r="F158" s="1">
        <v>55</v>
      </c>
      <c r="G158" s="1">
        <v>55</v>
      </c>
      <c r="H158" s="1">
        <f>Tabla1[[#This Row],[CANTIDAD SEGÚN SISTEMA]]-Tabla1[[#This Row],[CANTIDAD SEGÚN CONTEO]]</f>
        <v>0</v>
      </c>
      <c r="I158" s="13">
        <f>1-ABS((Tabla1[[#This Row],[CANTIDAD SEGÚN SISTEMA]]-Tabla1[[#This Row],[CANTIDAD SEGÚN CONTEO]])/Tabla1[[#This Row],[CANTIDAD SEGÚN SISTEMA]])</f>
        <v>1</v>
      </c>
      <c r="J15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8" s="13" t="str">
        <f>VLOOKUP(Tabla1[[#This Row],[COD MATERIAL]],Tabla1345[#All],3,0)</f>
        <v>11 - LLANTAS Y HULES</v>
      </c>
      <c r="L158" s="2" t="str">
        <f>VLOOKUP(MONTH(Tabla1[[#This Row],[FECHA DE CONTEO INVENTARIO]]),Tabla2[],2,0)</f>
        <v>Feb</v>
      </c>
      <c r="M158" s="1">
        <f>YEAR(Tabla1[[#This Row],[FECHA DE CONTEO INVENTARIO]])</f>
        <v>2019</v>
      </c>
    </row>
    <row r="159" spans="1:13" x14ac:dyDescent="0.2">
      <c r="A159" s="1">
        <v>347921</v>
      </c>
      <c r="B159" s="1" t="s">
        <v>81</v>
      </c>
      <c r="C159" s="1" t="s">
        <v>889</v>
      </c>
      <c r="D159" s="1" t="s">
        <v>860</v>
      </c>
      <c r="E159" s="2">
        <v>43313</v>
      </c>
      <c r="F159" s="1">
        <v>139</v>
      </c>
      <c r="G159" s="1">
        <v>162</v>
      </c>
      <c r="H159" s="1">
        <f>Tabla1[[#This Row],[CANTIDAD SEGÚN SISTEMA]]-Tabla1[[#This Row],[CANTIDAD SEGÚN CONTEO]]</f>
        <v>-23</v>
      </c>
      <c r="I159" s="13">
        <f>1-ABS((Tabla1[[#This Row],[CANTIDAD SEGÚN SISTEMA]]-Tabla1[[#This Row],[CANTIDAD SEGÚN CONTEO]])/Tabla1[[#This Row],[CANTIDAD SEGÚN SISTEMA]])</f>
        <v>0.83453237410071945</v>
      </c>
      <c r="J15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9" s="13" t="str">
        <f>VLOOKUP(Tabla1[[#This Row],[COD MATERIAL]],Tabla1345[#All],3,0)</f>
        <v>14 - LUCES</v>
      </c>
      <c r="L159" s="2" t="str">
        <f>VLOOKUP(MONTH(Tabla1[[#This Row],[FECHA DE CONTEO INVENTARIO]]),Tabla2[],2,0)</f>
        <v>Ago</v>
      </c>
      <c r="M159" s="1">
        <f>YEAR(Tabla1[[#This Row],[FECHA DE CONTEO INVENTARIO]])</f>
        <v>2018</v>
      </c>
    </row>
    <row r="160" spans="1:13" x14ac:dyDescent="0.2">
      <c r="A160" s="1">
        <v>347937</v>
      </c>
      <c r="B160" s="1" t="s">
        <v>171</v>
      </c>
      <c r="C160" s="1" t="s">
        <v>889</v>
      </c>
      <c r="D160" s="1" t="s">
        <v>860</v>
      </c>
      <c r="E160" s="2">
        <v>43285</v>
      </c>
      <c r="F160" s="1">
        <v>154</v>
      </c>
      <c r="G160" s="1">
        <v>154</v>
      </c>
      <c r="H160" s="1">
        <f>Tabla1[[#This Row],[CANTIDAD SEGÚN SISTEMA]]-Tabla1[[#This Row],[CANTIDAD SEGÚN CONTEO]]</f>
        <v>0</v>
      </c>
      <c r="I160" s="13">
        <f>1-ABS((Tabla1[[#This Row],[CANTIDAD SEGÚN SISTEMA]]-Tabla1[[#This Row],[CANTIDAD SEGÚN CONTEO]])/Tabla1[[#This Row],[CANTIDAD SEGÚN SISTEMA]])</f>
        <v>1</v>
      </c>
      <c r="J16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0" s="13" t="str">
        <f>VLOOKUP(Tabla1[[#This Row],[COD MATERIAL]],Tabla1345[#All],3,0)</f>
        <v>14 - LUCES</v>
      </c>
      <c r="L160" s="2" t="str">
        <f>VLOOKUP(MONTH(Tabla1[[#This Row],[FECHA DE CONTEO INVENTARIO]]),Tabla2[],2,0)</f>
        <v>Jul</v>
      </c>
      <c r="M160" s="1">
        <f>YEAR(Tabla1[[#This Row],[FECHA DE CONTEO INVENTARIO]])</f>
        <v>2018</v>
      </c>
    </row>
    <row r="161" spans="1:13" x14ac:dyDescent="0.2">
      <c r="A161" s="1">
        <v>347941</v>
      </c>
      <c r="B161" s="1" t="s">
        <v>84</v>
      </c>
      <c r="C161" s="1" t="s">
        <v>890</v>
      </c>
      <c r="D161" s="1" t="s">
        <v>861</v>
      </c>
      <c r="E161" s="2">
        <v>43588</v>
      </c>
      <c r="F161" s="1">
        <v>127</v>
      </c>
      <c r="G161" s="1">
        <v>127</v>
      </c>
      <c r="H161" s="1">
        <f>Tabla1[[#This Row],[CANTIDAD SEGÚN SISTEMA]]-Tabla1[[#This Row],[CANTIDAD SEGÚN CONTEO]]</f>
        <v>0</v>
      </c>
      <c r="I161" s="13">
        <f>1-ABS((Tabla1[[#This Row],[CANTIDAD SEGÚN SISTEMA]]-Tabla1[[#This Row],[CANTIDAD SEGÚN CONTEO]])/Tabla1[[#This Row],[CANTIDAD SEGÚN SISTEMA]])</f>
        <v>1</v>
      </c>
      <c r="J16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1" s="13" t="str">
        <f>VLOOKUP(Tabla1[[#This Row],[COD MATERIAL]],Tabla1345[#All],3,0)</f>
        <v>14 - LUCES</v>
      </c>
      <c r="L161" s="2" t="str">
        <f>VLOOKUP(MONTH(Tabla1[[#This Row],[FECHA DE CONTEO INVENTARIO]]),Tabla2[],2,0)</f>
        <v>May</v>
      </c>
      <c r="M161" s="1">
        <f>YEAR(Tabla1[[#This Row],[FECHA DE CONTEO INVENTARIO]])</f>
        <v>2019</v>
      </c>
    </row>
    <row r="162" spans="1:13" x14ac:dyDescent="0.2">
      <c r="A162" s="1">
        <v>348448</v>
      </c>
      <c r="B162" s="1" t="s">
        <v>120</v>
      </c>
      <c r="C162" s="1" t="s">
        <v>893</v>
      </c>
      <c r="D162" s="1" t="s">
        <v>864</v>
      </c>
      <c r="E162" s="2">
        <v>43300</v>
      </c>
      <c r="F162" s="1">
        <v>164</v>
      </c>
      <c r="G162" s="1">
        <v>164</v>
      </c>
      <c r="H162" s="1">
        <f>Tabla1[[#This Row],[CANTIDAD SEGÚN SISTEMA]]-Tabla1[[#This Row],[CANTIDAD SEGÚN CONTEO]]</f>
        <v>0</v>
      </c>
      <c r="I162" s="13">
        <f>1-ABS((Tabla1[[#This Row],[CANTIDAD SEGÚN SISTEMA]]-Tabla1[[#This Row],[CANTIDAD SEGÚN CONTEO]])/Tabla1[[#This Row],[CANTIDAD SEGÚN SISTEMA]])</f>
        <v>1</v>
      </c>
      <c r="J16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2" s="13" t="str">
        <f>VLOOKUP(Tabla1[[#This Row],[COD MATERIAL]],Tabla1345[#All],3,0)</f>
        <v>06 - AMORTIGUADORES</v>
      </c>
      <c r="L162" s="2" t="str">
        <f>VLOOKUP(MONTH(Tabla1[[#This Row],[FECHA DE CONTEO INVENTARIO]]),Tabla2[],2,0)</f>
        <v>Jul</v>
      </c>
      <c r="M162" s="1">
        <f>YEAR(Tabla1[[#This Row],[FECHA DE CONTEO INVENTARIO]])</f>
        <v>2018</v>
      </c>
    </row>
    <row r="163" spans="1:13" x14ac:dyDescent="0.2">
      <c r="A163" s="1">
        <v>348601</v>
      </c>
      <c r="B163" s="1" t="s">
        <v>671</v>
      </c>
      <c r="C163" s="1" t="s">
        <v>892</v>
      </c>
      <c r="D163" s="1" t="s">
        <v>863</v>
      </c>
      <c r="E163" s="2">
        <v>43192</v>
      </c>
      <c r="F163" s="1">
        <v>45</v>
      </c>
      <c r="G163" s="1">
        <v>43</v>
      </c>
      <c r="H163" s="1">
        <f>Tabla1[[#This Row],[CANTIDAD SEGÚN SISTEMA]]-Tabla1[[#This Row],[CANTIDAD SEGÚN CONTEO]]</f>
        <v>2</v>
      </c>
      <c r="I163" s="13">
        <f>1-ABS((Tabla1[[#This Row],[CANTIDAD SEGÚN SISTEMA]]-Tabla1[[#This Row],[CANTIDAD SEGÚN CONTEO]])/Tabla1[[#This Row],[CANTIDAD SEGÚN SISTEMA]])</f>
        <v>0.9555555555555556</v>
      </c>
      <c r="J16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63" s="13" t="str">
        <f>VLOOKUP(Tabla1[[#This Row],[COD MATERIAL]],Tabla1345[#All],3,0)</f>
        <v>15 - MISCELANEOS</v>
      </c>
      <c r="L163" s="2" t="str">
        <f>VLOOKUP(MONTH(Tabla1[[#This Row],[FECHA DE CONTEO INVENTARIO]]),Tabla2[],2,0)</f>
        <v>Abr</v>
      </c>
      <c r="M163" s="1">
        <f>YEAR(Tabla1[[#This Row],[FECHA DE CONTEO INVENTARIO]])</f>
        <v>2018</v>
      </c>
    </row>
    <row r="164" spans="1:13" x14ac:dyDescent="0.2">
      <c r="A164" s="1">
        <v>348379</v>
      </c>
      <c r="B164" s="1" t="s">
        <v>334</v>
      </c>
      <c r="C164" s="1" t="s">
        <v>890</v>
      </c>
      <c r="D164" s="1" t="s">
        <v>861</v>
      </c>
      <c r="E164" s="2">
        <v>43457</v>
      </c>
      <c r="F164" s="1">
        <v>166</v>
      </c>
      <c r="G164" s="1">
        <v>166</v>
      </c>
      <c r="H164" s="1">
        <f>Tabla1[[#This Row],[CANTIDAD SEGÚN SISTEMA]]-Tabla1[[#This Row],[CANTIDAD SEGÚN CONTEO]]</f>
        <v>0</v>
      </c>
      <c r="I164" s="13">
        <f>1-ABS((Tabla1[[#This Row],[CANTIDAD SEGÚN SISTEMA]]-Tabla1[[#This Row],[CANTIDAD SEGÚN CONTEO]])/Tabla1[[#This Row],[CANTIDAD SEGÚN SISTEMA]])</f>
        <v>1</v>
      </c>
      <c r="J16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4" s="13" t="str">
        <f>VLOOKUP(Tabla1[[#This Row],[COD MATERIAL]],Tabla1345[#All],3,0)</f>
        <v>05 - COLISION</v>
      </c>
      <c r="L164" s="2" t="str">
        <f>VLOOKUP(MONTH(Tabla1[[#This Row],[FECHA DE CONTEO INVENTARIO]]),Tabla2[],2,0)</f>
        <v>Dic</v>
      </c>
      <c r="M164" s="1">
        <f>YEAR(Tabla1[[#This Row],[FECHA DE CONTEO INVENTARIO]])</f>
        <v>2018</v>
      </c>
    </row>
    <row r="165" spans="1:13" x14ac:dyDescent="0.2">
      <c r="A165" s="1">
        <v>348142</v>
      </c>
      <c r="B165" s="1" t="s">
        <v>95</v>
      </c>
      <c r="C165" s="1" t="s">
        <v>892</v>
      </c>
      <c r="D165" s="1" t="s">
        <v>863</v>
      </c>
      <c r="E165" s="2">
        <v>43535</v>
      </c>
      <c r="F165" s="1">
        <v>183</v>
      </c>
      <c r="G165" s="1">
        <v>188</v>
      </c>
      <c r="H165" s="1">
        <f>Tabla1[[#This Row],[CANTIDAD SEGÚN SISTEMA]]-Tabla1[[#This Row],[CANTIDAD SEGÚN CONTEO]]</f>
        <v>-5</v>
      </c>
      <c r="I165" s="13">
        <f>1-ABS((Tabla1[[#This Row],[CANTIDAD SEGÚN SISTEMA]]-Tabla1[[#This Row],[CANTIDAD SEGÚN CONTEO]])/Tabla1[[#This Row],[CANTIDAD SEGÚN SISTEMA]])</f>
        <v>0.97267759562841527</v>
      </c>
      <c r="J16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5" s="13" t="str">
        <f>VLOOKUP(Tabla1[[#This Row],[COD MATERIAL]],Tabla1345[#All],3,0)</f>
        <v>04 - FRENOS Y EMBRAGUES</v>
      </c>
      <c r="L165" s="2" t="str">
        <f>VLOOKUP(MONTH(Tabla1[[#This Row],[FECHA DE CONTEO INVENTARIO]]),Tabla2[],2,0)</f>
        <v>Mar</v>
      </c>
      <c r="M165" s="1">
        <f>YEAR(Tabla1[[#This Row],[FECHA DE CONTEO INVENTARIO]])</f>
        <v>2019</v>
      </c>
    </row>
    <row r="166" spans="1:13" x14ac:dyDescent="0.2">
      <c r="A166" s="1">
        <v>347857</v>
      </c>
      <c r="B166" s="1" t="s">
        <v>34</v>
      </c>
      <c r="C166" s="1" t="s">
        <v>884</v>
      </c>
      <c r="D166" s="1" t="s">
        <v>856</v>
      </c>
      <c r="E166" s="2">
        <v>43170</v>
      </c>
      <c r="F166" s="1">
        <v>25</v>
      </c>
      <c r="G166" s="1">
        <v>24</v>
      </c>
      <c r="H166" s="1">
        <f>Tabla1[[#This Row],[CANTIDAD SEGÚN SISTEMA]]-Tabla1[[#This Row],[CANTIDAD SEGÚN CONTEO]]</f>
        <v>1</v>
      </c>
      <c r="I166" s="13">
        <f>1-ABS((Tabla1[[#This Row],[CANTIDAD SEGÚN SISTEMA]]-Tabla1[[#This Row],[CANTIDAD SEGÚN CONTEO]])/Tabla1[[#This Row],[CANTIDAD SEGÚN SISTEMA]])</f>
        <v>0.96</v>
      </c>
      <c r="J16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66" s="13" t="str">
        <f>VLOOKUP(Tabla1[[#This Row],[COD MATERIAL]],Tabla1345[#All],3,0)</f>
        <v>13 - TRACCION</v>
      </c>
      <c r="L166" s="2" t="str">
        <f>VLOOKUP(MONTH(Tabla1[[#This Row],[FECHA DE CONTEO INVENTARIO]]),Tabla2[],2,0)</f>
        <v>Mar</v>
      </c>
      <c r="M166" s="1">
        <f>YEAR(Tabla1[[#This Row],[FECHA DE CONTEO INVENTARIO]])</f>
        <v>2018</v>
      </c>
    </row>
    <row r="167" spans="1:13" x14ac:dyDescent="0.2">
      <c r="A167" s="1">
        <v>348770</v>
      </c>
      <c r="B167" s="1" t="s">
        <v>155</v>
      </c>
      <c r="C167" s="1" t="s">
        <v>887</v>
      </c>
      <c r="D167" s="1" t="s">
        <v>858</v>
      </c>
      <c r="E167" s="2">
        <v>43548</v>
      </c>
      <c r="F167" s="1">
        <v>122</v>
      </c>
      <c r="G167" s="1">
        <v>122</v>
      </c>
      <c r="H167" s="1">
        <f>Tabla1[[#This Row],[CANTIDAD SEGÚN SISTEMA]]-Tabla1[[#This Row],[CANTIDAD SEGÚN CONTEO]]</f>
        <v>0</v>
      </c>
      <c r="I167" s="13">
        <f>1-ABS((Tabla1[[#This Row],[CANTIDAD SEGÚN SISTEMA]]-Tabla1[[#This Row],[CANTIDAD SEGÚN CONTEO]])/Tabla1[[#This Row],[CANTIDAD SEGÚN SISTEMA]])</f>
        <v>1</v>
      </c>
      <c r="J16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7" s="13" t="str">
        <f>VLOOKUP(Tabla1[[#This Row],[COD MATERIAL]],Tabla1345[#All],3,0)</f>
        <v>05 - COLISION</v>
      </c>
      <c r="L167" s="2" t="str">
        <f>VLOOKUP(MONTH(Tabla1[[#This Row],[FECHA DE CONTEO INVENTARIO]]),Tabla2[],2,0)</f>
        <v>Mar</v>
      </c>
      <c r="M167" s="1">
        <f>YEAR(Tabla1[[#This Row],[FECHA DE CONTEO INVENTARIO]])</f>
        <v>2019</v>
      </c>
    </row>
    <row r="168" spans="1:13" x14ac:dyDescent="0.2">
      <c r="A168" s="1">
        <v>348168</v>
      </c>
      <c r="B168" s="1" t="s">
        <v>406</v>
      </c>
      <c r="C168" s="1" t="s">
        <v>884</v>
      </c>
      <c r="D168" s="1" t="s">
        <v>856</v>
      </c>
      <c r="E168" s="2">
        <v>43462</v>
      </c>
      <c r="F168" s="1">
        <v>59</v>
      </c>
      <c r="G168" s="1">
        <v>59</v>
      </c>
      <c r="H168" s="1">
        <f>Tabla1[[#This Row],[CANTIDAD SEGÚN SISTEMA]]-Tabla1[[#This Row],[CANTIDAD SEGÚN CONTEO]]</f>
        <v>0</v>
      </c>
      <c r="I168" s="13">
        <f>1-ABS((Tabla1[[#This Row],[CANTIDAD SEGÚN SISTEMA]]-Tabla1[[#This Row],[CANTIDAD SEGÚN CONTEO]])/Tabla1[[#This Row],[CANTIDAD SEGÚN SISTEMA]])</f>
        <v>1</v>
      </c>
      <c r="J16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8" s="13" t="str">
        <f>VLOOKUP(Tabla1[[#This Row],[COD MATERIAL]],Tabla1345[#All],3,0)</f>
        <v>15 - MISCELANEOS</v>
      </c>
      <c r="L168" s="2" t="str">
        <f>VLOOKUP(MONTH(Tabla1[[#This Row],[FECHA DE CONTEO INVENTARIO]]),Tabla2[],2,0)</f>
        <v>Dic</v>
      </c>
      <c r="M168" s="1">
        <f>YEAR(Tabla1[[#This Row],[FECHA DE CONTEO INVENTARIO]])</f>
        <v>2018</v>
      </c>
    </row>
    <row r="169" spans="1:13" x14ac:dyDescent="0.2">
      <c r="A169" s="1">
        <v>362722</v>
      </c>
      <c r="B169" s="1" t="s">
        <v>469</v>
      </c>
      <c r="C169" s="1" t="s">
        <v>884</v>
      </c>
      <c r="D169" s="1" t="s">
        <v>856</v>
      </c>
      <c r="E169" s="2">
        <v>43367</v>
      </c>
      <c r="F169" s="1">
        <v>15</v>
      </c>
      <c r="G169" s="1">
        <v>14</v>
      </c>
      <c r="H169" s="1">
        <f>Tabla1[[#This Row],[CANTIDAD SEGÚN SISTEMA]]-Tabla1[[#This Row],[CANTIDAD SEGÚN CONTEO]]</f>
        <v>1</v>
      </c>
      <c r="I169" s="13">
        <f>1-ABS((Tabla1[[#This Row],[CANTIDAD SEGÚN SISTEMA]]-Tabla1[[#This Row],[CANTIDAD SEGÚN CONTEO]])/Tabla1[[#This Row],[CANTIDAD SEGÚN SISTEMA]])</f>
        <v>0.93333333333333335</v>
      </c>
      <c r="J16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69" s="13" t="str">
        <f>VLOOKUP(Tabla1[[#This Row],[COD MATERIAL]],Tabla1345[#All],3,0)</f>
        <v>05 - COLISION</v>
      </c>
      <c r="L169" s="2" t="str">
        <f>VLOOKUP(MONTH(Tabla1[[#This Row],[FECHA DE CONTEO INVENTARIO]]),Tabla2[],2,0)</f>
        <v>Set</v>
      </c>
      <c r="M169" s="1">
        <f>YEAR(Tabla1[[#This Row],[FECHA DE CONTEO INVENTARIO]])</f>
        <v>2018</v>
      </c>
    </row>
    <row r="170" spans="1:13" x14ac:dyDescent="0.2">
      <c r="A170" s="1">
        <v>364186</v>
      </c>
      <c r="B170" s="1" t="s">
        <v>735</v>
      </c>
      <c r="C170" s="1" t="s">
        <v>884</v>
      </c>
      <c r="D170" s="1" t="s">
        <v>856</v>
      </c>
      <c r="E170" s="2">
        <v>43213</v>
      </c>
      <c r="F170" s="1">
        <v>137</v>
      </c>
      <c r="G170" s="1">
        <v>163</v>
      </c>
      <c r="H170" s="1">
        <f>Tabla1[[#This Row],[CANTIDAD SEGÚN SISTEMA]]-Tabla1[[#This Row],[CANTIDAD SEGÚN CONTEO]]</f>
        <v>-26</v>
      </c>
      <c r="I170" s="13">
        <f>1-ABS((Tabla1[[#This Row],[CANTIDAD SEGÚN SISTEMA]]-Tabla1[[#This Row],[CANTIDAD SEGÚN CONTEO]])/Tabla1[[#This Row],[CANTIDAD SEGÚN SISTEMA]])</f>
        <v>0.81021897810218979</v>
      </c>
      <c r="J17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70" s="13" t="str">
        <f>VLOOKUP(Tabla1[[#This Row],[COD MATERIAL]],Tabla1345[#All],3,0)</f>
        <v>07 - PEDALES Y POSAPIES</v>
      </c>
      <c r="L170" s="2" t="str">
        <f>VLOOKUP(MONTH(Tabla1[[#This Row],[FECHA DE CONTEO INVENTARIO]]),Tabla2[],2,0)</f>
        <v>Abr</v>
      </c>
      <c r="M170" s="1">
        <f>YEAR(Tabla1[[#This Row],[FECHA DE CONTEO INVENTARIO]])</f>
        <v>2018</v>
      </c>
    </row>
    <row r="171" spans="1:13" x14ac:dyDescent="0.2">
      <c r="A171" s="1">
        <v>348302</v>
      </c>
      <c r="B171" s="1" t="s">
        <v>418</v>
      </c>
      <c r="C171" s="1" t="s">
        <v>885</v>
      </c>
      <c r="D171" s="1" t="s">
        <v>865</v>
      </c>
      <c r="E171" s="2">
        <v>43165</v>
      </c>
      <c r="F171" s="1">
        <v>171</v>
      </c>
      <c r="G171" s="1">
        <v>153</v>
      </c>
      <c r="H171" s="1">
        <f>Tabla1[[#This Row],[CANTIDAD SEGÚN SISTEMA]]-Tabla1[[#This Row],[CANTIDAD SEGÚN CONTEO]]</f>
        <v>18</v>
      </c>
      <c r="I171" s="13">
        <f>1-ABS((Tabla1[[#This Row],[CANTIDAD SEGÚN SISTEMA]]-Tabla1[[#This Row],[CANTIDAD SEGÚN CONTEO]])/Tabla1[[#This Row],[CANTIDAD SEGÚN SISTEMA]])</f>
        <v>0.89473684210526316</v>
      </c>
      <c r="J17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71" s="13" t="str">
        <f>VLOOKUP(Tabla1[[#This Row],[COD MATERIAL]],Tabla1345[#All],3,0)</f>
        <v>10 - PALANCAS Y CHICOTES</v>
      </c>
      <c r="L171" s="2" t="str">
        <f>VLOOKUP(MONTH(Tabla1[[#This Row],[FECHA DE CONTEO INVENTARIO]]),Tabla2[],2,0)</f>
        <v>Mar</v>
      </c>
      <c r="M171" s="1">
        <f>YEAR(Tabla1[[#This Row],[FECHA DE CONTEO INVENTARIO]])</f>
        <v>2018</v>
      </c>
    </row>
    <row r="172" spans="1:13" x14ac:dyDescent="0.2">
      <c r="A172" s="1">
        <v>348131</v>
      </c>
      <c r="B172" s="1" t="s">
        <v>351</v>
      </c>
      <c r="C172" s="1" t="s">
        <v>886</v>
      </c>
      <c r="D172" s="1" t="s">
        <v>857</v>
      </c>
      <c r="E172" s="2">
        <v>43309</v>
      </c>
      <c r="F172" s="1">
        <v>192</v>
      </c>
      <c r="G172" s="1">
        <v>192</v>
      </c>
      <c r="H172" s="1">
        <f>Tabla1[[#This Row],[CANTIDAD SEGÚN SISTEMA]]-Tabla1[[#This Row],[CANTIDAD SEGÚN CONTEO]]</f>
        <v>0</v>
      </c>
      <c r="I172" s="13">
        <f>1-ABS((Tabla1[[#This Row],[CANTIDAD SEGÚN SISTEMA]]-Tabla1[[#This Row],[CANTIDAD SEGÚN CONTEO]])/Tabla1[[#This Row],[CANTIDAD SEGÚN SISTEMA]])</f>
        <v>1</v>
      </c>
      <c r="J17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72" s="13" t="str">
        <f>VLOOKUP(Tabla1[[#This Row],[COD MATERIAL]],Tabla1345[#All],3,0)</f>
        <v>06 - AMORTIGUADORES</v>
      </c>
      <c r="L172" s="2" t="str">
        <f>VLOOKUP(MONTH(Tabla1[[#This Row],[FECHA DE CONTEO INVENTARIO]]),Tabla2[],2,0)</f>
        <v>Jul</v>
      </c>
      <c r="M172" s="1">
        <f>YEAR(Tabla1[[#This Row],[FECHA DE CONTEO INVENTARIO]])</f>
        <v>2018</v>
      </c>
    </row>
    <row r="173" spans="1:13" x14ac:dyDescent="0.2">
      <c r="A173" s="1">
        <v>348787</v>
      </c>
      <c r="B173" s="1" t="s">
        <v>590</v>
      </c>
      <c r="C173" s="1" t="s">
        <v>891</v>
      </c>
      <c r="D173" s="1" t="s">
        <v>862</v>
      </c>
      <c r="E173" s="2">
        <v>43353</v>
      </c>
      <c r="F173" s="1">
        <v>83</v>
      </c>
      <c r="G173" s="1">
        <v>92</v>
      </c>
      <c r="H173" s="1">
        <f>Tabla1[[#This Row],[CANTIDAD SEGÚN SISTEMA]]-Tabla1[[#This Row],[CANTIDAD SEGÚN CONTEO]]</f>
        <v>-9</v>
      </c>
      <c r="I173" s="13">
        <f>1-ABS((Tabla1[[#This Row],[CANTIDAD SEGÚN SISTEMA]]-Tabla1[[#This Row],[CANTIDAD SEGÚN CONTEO]])/Tabla1[[#This Row],[CANTIDAD SEGÚN SISTEMA]])</f>
        <v>0.89156626506024095</v>
      </c>
      <c r="J17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73" s="13" t="str">
        <f>VLOOKUP(Tabla1[[#This Row],[COD MATERIAL]],Tabla1345[#All],3,0)</f>
        <v>05 - COLISION</v>
      </c>
      <c r="L173" s="2" t="str">
        <f>VLOOKUP(MONTH(Tabla1[[#This Row],[FECHA DE CONTEO INVENTARIO]]),Tabla2[],2,0)</f>
        <v>Set</v>
      </c>
      <c r="M173" s="1">
        <f>YEAR(Tabla1[[#This Row],[FECHA DE CONTEO INVENTARIO]])</f>
        <v>2018</v>
      </c>
    </row>
    <row r="174" spans="1:13" x14ac:dyDescent="0.2">
      <c r="A174" s="1">
        <v>347756</v>
      </c>
      <c r="B174" s="1" t="s">
        <v>434</v>
      </c>
      <c r="C174" s="1" t="s">
        <v>890</v>
      </c>
      <c r="D174" s="1" t="s">
        <v>861</v>
      </c>
      <c r="E174" s="2">
        <v>43103</v>
      </c>
      <c r="F174" s="1">
        <v>56</v>
      </c>
      <c r="G174" s="1">
        <v>56</v>
      </c>
      <c r="H174" s="1">
        <f>Tabla1[[#This Row],[CANTIDAD SEGÚN SISTEMA]]-Tabla1[[#This Row],[CANTIDAD SEGÚN CONTEO]]</f>
        <v>0</v>
      </c>
      <c r="I174" s="13">
        <f>1-ABS((Tabla1[[#This Row],[CANTIDAD SEGÚN SISTEMA]]-Tabla1[[#This Row],[CANTIDAD SEGÚN CONTEO]])/Tabla1[[#This Row],[CANTIDAD SEGÚN SISTEMA]])</f>
        <v>1</v>
      </c>
      <c r="J17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74" s="13" t="str">
        <f>VLOOKUP(Tabla1[[#This Row],[COD MATERIAL]],Tabla1345[#All],3,0)</f>
        <v>09 - PARTES DE MOTOR</v>
      </c>
      <c r="L174" s="2" t="str">
        <f>VLOOKUP(MONTH(Tabla1[[#This Row],[FECHA DE CONTEO INVENTARIO]]),Tabla2[],2,0)</f>
        <v>Ene</v>
      </c>
      <c r="M174" s="1">
        <f>YEAR(Tabla1[[#This Row],[FECHA DE CONTEO INVENTARIO]])</f>
        <v>2018</v>
      </c>
    </row>
    <row r="175" spans="1:13" x14ac:dyDescent="0.2">
      <c r="A175" s="1">
        <v>366745</v>
      </c>
      <c r="B175" s="1" t="s">
        <v>737</v>
      </c>
      <c r="C175" s="1" t="s">
        <v>890</v>
      </c>
      <c r="D175" s="1" t="s">
        <v>861</v>
      </c>
      <c r="E175" s="2">
        <v>43610</v>
      </c>
      <c r="F175" s="1">
        <v>192</v>
      </c>
      <c r="G175" s="1">
        <v>192</v>
      </c>
      <c r="H175" s="1">
        <f>Tabla1[[#This Row],[CANTIDAD SEGÚN SISTEMA]]-Tabla1[[#This Row],[CANTIDAD SEGÚN CONTEO]]</f>
        <v>0</v>
      </c>
      <c r="I175" s="13">
        <f>1-ABS((Tabla1[[#This Row],[CANTIDAD SEGÚN SISTEMA]]-Tabla1[[#This Row],[CANTIDAD SEGÚN CONTEO]])/Tabla1[[#This Row],[CANTIDAD SEGÚN SISTEMA]])</f>
        <v>1</v>
      </c>
      <c r="J17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75" s="13" t="str">
        <f>VLOOKUP(Tabla1[[#This Row],[COD MATERIAL]],Tabla1345[#All],3,0)</f>
        <v>08 - ELECTRICO</v>
      </c>
      <c r="L175" s="2" t="str">
        <f>VLOOKUP(MONTH(Tabla1[[#This Row],[FECHA DE CONTEO INVENTARIO]]),Tabla2[],2,0)</f>
        <v>May</v>
      </c>
      <c r="M175" s="1">
        <f>YEAR(Tabla1[[#This Row],[FECHA DE CONTEO INVENTARIO]])</f>
        <v>2019</v>
      </c>
    </row>
    <row r="176" spans="1:13" x14ac:dyDescent="0.2">
      <c r="A176" s="1">
        <v>347984</v>
      </c>
      <c r="B176" s="1" t="s">
        <v>51</v>
      </c>
      <c r="C176" s="1" t="s">
        <v>886</v>
      </c>
      <c r="D176" s="1" t="s">
        <v>857</v>
      </c>
      <c r="E176" s="2">
        <v>43120</v>
      </c>
      <c r="F176" s="1">
        <v>55</v>
      </c>
      <c r="G176" s="1">
        <v>52</v>
      </c>
      <c r="H176" s="1">
        <f>Tabla1[[#This Row],[CANTIDAD SEGÚN SISTEMA]]-Tabla1[[#This Row],[CANTIDAD SEGÚN CONTEO]]</f>
        <v>3</v>
      </c>
      <c r="I176" s="13">
        <f>1-ABS((Tabla1[[#This Row],[CANTIDAD SEGÚN SISTEMA]]-Tabla1[[#This Row],[CANTIDAD SEGÚN CONTEO]])/Tabla1[[#This Row],[CANTIDAD SEGÚN SISTEMA]])</f>
        <v>0.94545454545454544</v>
      </c>
      <c r="J17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76" s="13" t="str">
        <f>VLOOKUP(Tabla1[[#This Row],[COD MATERIAL]],Tabla1345[#All],3,0)</f>
        <v>10 - PALANCAS Y CHICOTES</v>
      </c>
      <c r="L176" s="2" t="str">
        <f>VLOOKUP(MONTH(Tabla1[[#This Row],[FECHA DE CONTEO INVENTARIO]]),Tabla2[],2,0)</f>
        <v>Ene</v>
      </c>
      <c r="M176" s="1">
        <f>YEAR(Tabla1[[#This Row],[FECHA DE CONTEO INVENTARIO]])</f>
        <v>2018</v>
      </c>
    </row>
    <row r="177" spans="1:13" x14ac:dyDescent="0.2">
      <c r="A177" s="1">
        <v>369673</v>
      </c>
      <c r="B177" s="1" t="s">
        <v>669</v>
      </c>
      <c r="C177" s="1" t="s">
        <v>892</v>
      </c>
      <c r="D177" s="1" t="s">
        <v>863</v>
      </c>
      <c r="E177" s="2">
        <v>43476</v>
      </c>
      <c r="F177" s="1">
        <v>169</v>
      </c>
      <c r="G177" s="1">
        <v>172</v>
      </c>
      <c r="H177" s="1">
        <f>Tabla1[[#This Row],[CANTIDAD SEGÚN SISTEMA]]-Tabla1[[#This Row],[CANTIDAD SEGÚN CONTEO]]</f>
        <v>-3</v>
      </c>
      <c r="I177" s="13">
        <f>1-ABS((Tabla1[[#This Row],[CANTIDAD SEGÚN SISTEMA]]-Tabla1[[#This Row],[CANTIDAD SEGÚN CONTEO]])/Tabla1[[#This Row],[CANTIDAD SEGÚN SISTEMA]])</f>
        <v>0.98224852071005919</v>
      </c>
      <c r="J17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77" s="13" t="str">
        <f>VLOOKUP(Tabla1[[#This Row],[COD MATERIAL]],Tabla1345[#All],3,0)</f>
        <v>05 - COLISION</v>
      </c>
      <c r="L177" s="2" t="str">
        <f>VLOOKUP(MONTH(Tabla1[[#This Row],[FECHA DE CONTEO INVENTARIO]]),Tabla2[],2,0)</f>
        <v>Ene</v>
      </c>
      <c r="M177" s="1">
        <f>YEAR(Tabla1[[#This Row],[FECHA DE CONTEO INVENTARIO]])</f>
        <v>2019</v>
      </c>
    </row>
    <row r="178" spans="1:13" x14ac:dyDescent="0.2">
      <c r="A178" s="1">
        <v>367835</v>
      </c>
      <c r="B178" s="1" t="s">
        <v>776</v>
      </c>
      <c r="C178" s="1" t="s">
        <v>885</v>
      </c>
      <c r="D178" s="1" t="s">
        <v>865</v>
      </c>
      <c r="E178" s="2">
        <v>43564</v>
      </c>
      <c r="F178" s="1">
        <v>153</v>
      </c>
      <c r="G178" s="1">
        <v>171</v>
      </c>
      <c r="H178" s="1">
        <f>Tabla1[[#This Row],[CANTIDAD SEGÚN SISTEMA]]-Tabla1[[#This Row],[CANTIDAD SEGÚN CONTEO]]</f>
        <v>-18</v>
      </c>
      <c r="I178" s="13">
        <f>1-ABS((Tabla1[[#This Row],[CANTIDAD SEGÚN SISTEMA]]-Tabla1[[#This Row],[CANTIDAD SEGÚN CONTEO]])/Tabla1[[#This Row],[CANTIDAD SEGÚN SISTEMA]])</f>
        <v>0.88235294117647056</v>
      </c>
      <c r="J17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78" s="13" t="str">
        <f>VLOOKUP(Tabla1[[#This Row],[COD MATERIAL]],Tabla1345[#All],3,0)</f>
        <v>05 - COLISION</v>
      </c>
      <c r="L178" s="2" t="str">
        <f>VLOOKUP(MONTH(Tabla1[[#This Row],[FECHA DE CONTEO INVENTARIO]]),Tabla2[],2,0)</f>
        <v>Abr</v>
      </c>
      <c r="M178" s="1">
        <f>YEAR(Tabla1[[#This Row],[FECHA DE CONTEO INVENTARIO]])</f>
        <v>2019</v>
      </c>
    </row>
    <row r="179" spans="1:13" x14ac:dyDescent="0.2">
      <c r="A179" s="1">
        <v>348309</v>
      </c>
      <c r="B179" s="1" t="s">
        <v>131</v>
      </c>
      <c r="C179" s="1" t="s">
        <v>888</v>
      </c>
      <c r="D179" s="1" t="s">
        <v>859</v>
      </c>
      <c r="E179" s="2">
        <v>43275</v>
      </c>
      <c r="F179" s="1">
        <v>65</v>
      </c>
      <c r="G179" s="1">
        <v>59</v>
      </c>
      <c r="H179" s="1">
        <f>Tabla1[[#This Row],[CANTIDAD SEGÚN SISTEMA]]-Tabla1[[#This Row],[CANTIDAD SEGÚN CONTEO]]</f>
        <v>6</v>
      </c>
      <c r="I179" s="13">
        <f>1-ABS((Tabla1[[#This Row],[CANTIDAD SEGÚN SISTEMA]]-Tabla1[[#This Row],[CANTIDAD SEGÚN CONTEO]])/Tabla1[[#This Row],[CANTIDAD SEGÚN SISTEMA]])</f>
        <v>0.90769230769230769</v>
      </c>
      <c r="J17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79" s="13" t="str">
        <f>VLOOKUP(Tabla1[[#This Row],[COD MATERIAL]],Tabla1345[#All],3,0)</f>
        <v>06 - AMORTIGUADORES</v>
      </c>
      <c r="L179" s="2" t="str">
        <f>VLOOKUP(MONTH(Tabla1[[#This Row],[FECHA DE CONTEO INVENTARIO]]),Tabla2[],2,0)</f>
        <v>Jun</v>
      </c>
      <c r="M179" s="1">
        <f>YEAR(Tabla1[[#This Row],[FECHA DE CONTEO INVENTARIO]])</f>
        <v>2018</v>
      </c>
    </row>
    <row r="180" spans="1:13" x14ac:dyDescent="0.2">
      <c r="A180" s="1">
        <v>348456</v>
      </c>
      <c r="B180" s="1" t="s">
        <v>665</v>
      </c>
      <c r="C180" s="1" t="s">
        <v>886</v>
      </c>
      <c r="D180" s="1" t="s">
        <v>857</v>
      </c>
      <c r="E180" s="2">
        <v>43179</v>
      </c>
      <c r="F180" s="1">
        <v>35</v>
      </c>
      <c r="G180" s="1">
        <v>36</v>
      </c>
      <c r="H180" s="1">
        <f>Tabla1[[#This Row],[CANTIDAD SEGÚN SISTEMA]]-Tabla1[[#This Row],[CANTIDAD SEGÚN CONTEO]]</f>
        <v>-1</v>
      </c>
      <c r="I180" s="13">
        <f>1-ABS((Tabla1[[#This Row],[CANTIDAD SEGÚN SISTEMA]]-Tabla1[[#This Row],[CANTIDAD SEGÚN CONTEO]])/Tabla1[[#This Row],[CANTIDAD SEGÚN SISTEMA]])</f>
        <v>0.97142857142857142</v>
      </c>
      <c r="J18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80" s="13" t="str">
        <f>VLOOKUP(Tabla1[[#This Row],[COD MATERIAL]],Tabla1345[#All],3,0)</f>
        <v>13 - TRACCION</v>
      </c>
      <c r="L180" s="2" t="str">
        <f>VLOOKUP(MONTH(Tabla1[[#This Row],[FECHA DE CONTEO INVENTARIO]]),Tabla2[],2,0)</f>
        <v>Mar</v>
      </c>
      <c r="M180" s="1">
        <f>YEAR(Tabla1[[#This Row],[FECHA DE CONTEO INVENTARIO]])</f>
        <v>2018</v>
      </c>
    </row>
    <row r="181" spans="1:13" x14ac:dyDescent="0.2">
      <c r="A181" s="1">
        <v>348863</v>
      </c>
      <c r="B181" s="1" t="s">
        <v>107</v>
      </c>
      <c r="C181" s="1" t="s">
        <v>885</v>
      </c>
      <c r="D181" s="1" t="s">
        <v>865</v>
      </c>
      <c r="E181" s="2">
        <v>43587</v>
      </c>
      <c r="F181" s="1">
        <v>187</v>
      </c>
      <c r="G181" s="1">
        <v>198</v>
      </c>
      <c r="H181" s="1">
        <f>Tabla1[[#This Row],[CANTIDAD SEGÚN SISTEMA]]-Tabla1[[#This Row],[CANTIDAD SEGÚN CONTEO]]</f>
        <v>-11</v>
      </c>
      <c r="I181" s="13">
        <f>1-ABS((Tabla1[[#This Row],[CANTIDAD SEGÚN SISTEMA]]-Tabla1[[#This Row],[CANTIDAD SEGÚN CONTEO]])/Tabla1[[#This Row],[CANTIDAD SEGÚN SISTEMA]])</f>
        <v>0.94117647058823528</v>
      </c>
      <c r="J18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81" s="13" t="str">
        <f>VLOOKUP(Tabla1[[#This Row],[COD MATERIAL]],Tabla1345[#All],3,0)</f>
        <v>05 - COLISION</v>
      </c>
      <c r="L181" s="2" t="str">
        <f>VLOOKUP(MONTH(Tabla1[[#This Row],[FECHA DE CONTEO INVENTARIO]]),Tabla2[],2,0)</f>
        <v>May</v>
      </c>
      <c r="M181" s="1">
        <f>YEAR(Tabla1[[#This Row],[FECHA DE CONTEO INVENTARIO]])</f>
        <v>2019</v>
      </c>
    </row>
    <row r="182" spans="1:13" x14ac:dyDescent="0.2">
      <c r="A182" s="1">
        <v>348000</v>
      </c>
      <c r="B182" s="1" t="s">
        <v>329</v>
      </c>
      <c r="C182" s="1" t="s">
        <v>893</v>
      </c>
      <c r="D182" s="1" t="s">
        <v>864</v>
      </c>
      <c r="E182" s="2">
        <v>43154</v>
      </c>
      <c r="F182" s="1">
        <v>134</v>
      </c>
      <c r="G182" s="1">
        <v>134</v>
      </c>
      <c r="H182" s="1">
        <f>Tabla1[[#This Row],[CANTIDAD SEGÚN SISTEMA]]-Tabla1[[#This Row],[CANTIDAD SEGÚN CONTEO]]</f>
        <v>0</v>
      </c>
      <c r="I182" s="13">
        <f>1-ABS((Tabla1[[#This Row],[CANTIDAD SEGÚN SISTEMA]]-Tabla1[[#This Row],[CANTIDAD SEGÚN CONTEO]])/Tabla1[[#This Row],[CANTIDAD SEGÚN SISTEMA]])</f>
        <v>1</v>
      </c>
      <c r="J18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82" s="13" t="str">
        <f>VLOOKUP(Tabla1[[#This Row],[COD MATERIAL]],Tabla1345[#All],3,0)</f>
        <v>04 - FRENOS Y EMBRAGUES</v>
      </c>
      <c r="L182" s="2" t="str">
        <f>VLOOKUP(MONTH(Tabla1[[#This Row],[FECHA DE CONTEO INVENTARIO]]),Tabla2[],2,0)</f>
        <v>Feb</v>
      </c>
      <c r="M182" s="1">
        <f>YEAR(Tabla1[[#This Row],[FECHA DE CONTEO INVENTARIO]])</f>
        <v>2018</v>
      </c>
    </row>
    <row r="183" spans="1:13" x14ac:dyDescent="0.2">
      <c r="A183" s="1">
        <v>348169</v>
      </c>
      <c r="B183" s="1" t="s">
        <v>406</v>
      </c>
      <c r="C183" s="1" t="s">
        <v>888</v>
      </c>
      <c r="D183" s="1" t="s">
        <v>859</v>
      </c>
      <c r="E183" s="2">
        <v>43467</v>
      </c>
      <c r="F183" s="1">
        <v>73</v>
      </c>
      <c r="G183" s="1">
        <v>67</v>
      </c>
      <c r="H183" s="1">
        <f>Tabla1[[#This Row],[CANTIDAD SEGÚN SISTEMA]]-Tabla1[[#This Row],[CANTIDAD SEGÚN CONTEO]]</f>
        <v>6</v>
      </c>
      <c r="I183" s="13">
        <f>1-ABS((Tabla1[[#This Row],[CANTIDAD SEGÚN SISTEMA]]-Tabla1[[#This Row],[CANTIDAD SEGÚN CONTEO]])/Tabla1[[#This Row],[CANTIDAD SEGÚN SISTEMA]])</f>
        <v>0.9178082191780822</v>
      </c>
      <c r="J18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83" s="13" t="str">
        <f>VLOOKUP(Tabla1[[#This Row],[COD MATERIAL]],Tabla1345[#All],3,0)</f>
        <v>15 - MISCELANEOS</v>
      </c>
      <c r="L183" s="2" t="str">
        <f>VLOOKUP(MONTH(Tabla1[[#This Row],[FECHA DE CONTEO INVENTARIO]]),Tabla2[],2,0)</f>
        <v>Ene</v>
      </c>
      <c r="M183" s="1">
        <f>YEAR(Tabla1[[#This Row],[FECHA DE CONTEO INVENTARIO]])</f>
        <v>2019</v>
      </c>
    </row>
    <row r="184" spans="1:13" x14ac:dyDescent="0.2">
      <c r="A184" s="1">
        <v>367729</v>
      </c>
      <c r="B184" s="1" t="s">
        <v>791</v>
      </c>
      <c r="C184" s="1" t="s">
        <v>890</v>
      </c>
      <c r="D184" s="1" t="s">
        <v>861</v>
      </c>
      <c r="E184" s="2">
        <v>43370</v>
      </c>
      <c r="F184" s="1">
        <v>92</v>
      </c>
      <c r="G184" s="1">
        <v>92</v>
      </c>
      <c r="H184" s="1">
        <f>Tabla1[[#This Row],[CANTIDAD SEGÚN SISTEMA]]-Tabla1[[#This Row],[CANTIDAD SEGÚN CONTEO]]</f>
        <v>0</v>
      </c>
      <c r="I184" s="13">
        <f>1-ABS((Tabla1[[#This Row],[CANTIDAD SEGÚN SISTEMA]]-Tabla1[[#This Row],[CANTIDAD SEGÚN CONTEO]])/Tabla1[[#This Row],[CANTIDAD SEGÚN SISTEMA]])</f>
        <v>1</v>
      </c>
      <c r="J18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84" s="13" t="str">
        <f>VLOOKUP(Tabla1[[#This Row],[COD MATERIAL]],Tabla1345[#All],3,0)</f>
        <v>15 - MISCELANEOS</v>
      </c>
      <c r="L184" s="2" t="str">
        <f>VLOOKUP(MONTH(Tabla1[[#This Row],[FECHA DE CONTEO INVENTARIO]]),Tabla2[],2,0)</f>
        <v>Set</v>
      </c>
      <c r="M184" s="1">
        <f>YEAR(Tabla1[[#This Row],[FECHA DE CONTEO INVENTARIO]])</f>
        <v>2018</v>
      </c>
    </row>
    <row r="185" spans="1:13" x14ac:dyDescent="0.2">
      <c r="A185" s="1">
        <v>348386</v>
      </c>
      <c r="B185" s="1" t="s">
        <v>319</v>
      </c>
      <c r="C185" s="1" t="s">
        <v>891</v>
      </c>
      <c r="D185" s="1" t="s">
        <v>862</v>
      </c>
      <c r="E185" s="2">
        <v>43313</v>
      </c>
      <c r="F185" s="1">
        <v>26</v>
      </c>
      <c r="G185" s="1">
        <v>31</v>
      </c>
      <c r="H185" s="1">
        <f>Tabla1[[#This Row],[CANTIDAD SEGÚN SISTEMA]]-Tabla1[[#This Row],[CANTIDAD SEGÚN CONTEO]]</f>
        <v>-5</v>
      </c>
      <c r="I185" s="13">
        <f>1-ABS((Tabla1[[#This Row],[CANTIDAD SEGÚN SISTEMA]]-Tabla1[[#This Row],[CANTIDAD SEGÚN CONTEO]])/Tabla1[[#This Row],[CANTIDAD SEGÚN SISTEMA]])</f>
        <v>0.80769230769230771</v>
      </c>
      <c r="J18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85" s="13" t="str">
        <f>VLOOKUP(Tabla1[[#This Row],[COD MATERIAL]],Tabla1345[#All],3,0)</f>
        <v>05 - COLISION</v>
      </c>
      <c r="L185" s="2" t="str">
        <f>VLOOKUP(MONTH(Tabla1[[#This Row],[FECHA DE CONTEO INVENTARIO]]),Tabla2[],2,0)</f>
        <v>Ago</v>
      </c>
      <c r="M185" s="1">
        <f>YEAR(Tabla1[[#This Row],[FECHA DE CONTEO INVENTARIO]])</f>
        <v>2018</v>
      </c>
    </row>
    <row r="186" spans="1:13" x14ac:dyDescent="0.2">
      <c r="A186" s="1">
        <v>347999</v>
      </c>
      <c r="B186" s="1" t="s">
        <v>329</v>
      </c>
      <c r="C186" s="1" t="s">
        <v>893</v>
      </c>
      <c r="D186" s="1" t="s">
        <v>864</v>
      </c>
      <c r="E186" s="2">
        <v>43173</v>
      </c>
      <c r="F186" s="1">
        <v>158</v>
      </c>
      <c r="G186" s="1">
        <v>165</v>
      </c>
      <c r="H186" s="1">
        <f>Tabla1[[#This Row],[CANTIDAD SEGÚN SISTEMA]]-Tabla1[[#This Row],[CANTIDAD SEGÚN CONTEO]]</f>
        <v>-7</v>
      </c>
      <c r="I186" s="13">
        <f>1-ABS((Tabla1[[#This Row],[CANTIDAD SEGÚN SISTEMA]]-Tabla1[[#This Row],[CANTIDAD SEGÚN CONTEO]])/Tabla1[[#This Row],[CANTIDAD SEGÚN SISTEMA]])</f>
        <v>0.95569620253164556</v>
      </c>
      <c r="J18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86" s="13" t="str">
        <f>VLOOKUP(Tabla1[[#This Row],[COD MATERIAL]],Tabla1345[#All],3,0)</f>
        <v>07 - PEDALES Y POSAPIES</v>
      </c>
      <c r="L186" s="2" t="str">
        <f>VLOOKUP(MONTH(Tabla1[[#This Row],[FECHA DE CONTEO INVENTARIO]]),Tabla2[],2,0)</f>
        <v>Mar</v>
      </c>
      <c r="M186" s="1">
        <f>YEAR(Tabla1[[#This Row],[FECHA DE CONTEO INVENTARIO]])</f>
        <v>2018</v>
      </c>
    </row>
    <row r="187" spans="1:13" x14ac:dyDescent="0.2">
      <c r="A187" s="1">
        <v>348601</v>
      </c>
      <c r="B187" s="1" t="s">
        <v>671</v>
      </c>
      <c r="C187" s="1" t="s">
        <v>890</v>
      </c>
      <c r="D187" s="1" t="s">
        <v>861</v>
      </c>
      <c r="E187" s="2">
        <v>43227</v>
      </c>
      <c r="F187" s="1">
        <v>43</v>
      </c>
      <c r="G187" s="1">
        <v>43</v>
      </c>
      <c r="H187" s="1">
        <f>Tabla1[[#This Row],[CANTIDAD SEGÚN SISTEMA]]-Tabla1[[#This Row],[CANTIDAD SEGÚN CONTEO]]</f>
        <v>0</v>
      </c>
      <c r="I187" s="13">
        <f>1-ABS((Tabla1[[#This Row],[CANTIDAD SEGÚN SISTEMA]]-Tabla1[[#This Row],[CANTIDAD SEGÚN CONTEO]])/Tabla1[[#This Row],[CANTIDAD SEGÚN SISTEMA]])</f>
        <v>1</v>
      </c>
      <c r="J18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87" s="13" t="str">
        <f>VLOOKUP(Tabla1[[#This Row],[COD MATERIAL]],Tabla1345[#All],3,0)</f>
        <v>15 - MISCELANEOS</v>
      </c>
      <c r="L187" s="2" t="str">
        <f>VLOOKUP(MONTH(Tabla1[[#This Row],[FECHA DE CONTEO INVENTARIO]]),Tabla2[],2,0)</f>
        <v>May</v>
      </c>
      <c r="M187" s="1">
        <f>YEAR(Tabla1[[#This Row],[FECHA DE CONTEO INVENTARIO]])</f>
        <v>2018</v>
      </c>
    </row>
    <row r="188" spans="1:13" x14ac:dyDescent="0.2">
      <c r="A188" s="1">
        <v>347638</v>
      </c>
      <c r="B188" s="1" t="s">
        <v>209</v>
      </c>
      <c r="C188" s="1" t="s">
        <v>886</v>
      </c>
      <c r="D188" s="1" t="s">
        <v>857</v>
      </c>
      <c r="E188" s="2">
        <v>43519</v>
      </c>
      <c r="F188" s="1">
        <v>37</v>
      </c>
      <c r="G188" s="1">
        <v>43</v>
      </c>
      <c r="H188" s="1">
        <f>Tabla1[[#This Row],[CANTIDAD SEGÚN SISTEMA]]-Tabla1[[#This Row],[CANTIDAD SEGÚN CONTEO]]</f>
        <v>-6</v>
      </c>
      <c r="I188" s="13">
        <f>1-ABS((Tabla1[[#This Row],[CANTIDAD SEGÚN SISTEMA]]-Tabla1[[#This Row],[CANTIDAD SEGÚN CONTEO]])/Tabla1[[#This Row],[CANTIDAD SEGÚN SISTEMA]])</f>
        <v>0.83783783783783783</v>
      </c>
      <c r="J18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88" s="13" t="str">
        <f>VLOOKUP(Tabla1[[#This Row],[COD MATERIAL]],Tabla1345[#All],3,0)</f>
        <v>09 - PARTES DE MOTOR</v>
      </c>
      <c r="L188" s="2" t="str">
        <f>VLOOKUP(MONTH(Tabla1[[#This Row],[FECHA DE CONTEO INVENTARIO]]),Tabla2[],2,0)</f>
        <v>Feb</v>
      </c>
      <c r="M188" s="1">
        <f>YEAR(Tabla1[[#This Row],[FECHA DE CONTEO INVENTARIO]])</f>
        <v>2019</v>
      </c>
    </row>
    <row r="189" spans="1:13" x14ac:dyDescent="0.2">
      <c r="A189" s="1">
        <v>362702</v>
      </c>
      <c r="B189" s="1" t="s">
        <v>456</v>
      </c>
      <c r="C189" s="1" t="s">
        <v>888</v>
      </c>
      <c r="D189" s="1" t="s">
        <v>859</v>
      </c>
      <c r="E189" s="2">
        <v>43558</v>
      </c>
      <c r="F189" s="1">
        <v>32</v>
      </c>
      <c r="G189" s="1">
        <v>32</v>
      </c>
      <c r="H189" s="1">
        <f>Tabla1[[#This Row],[CANTIDAD SEGÚN SISTEMA]]-Tabla1[[#This Row],[CANTIDAD SEGÚN CONTEO]]</f>
        <v>0</v>
      </c>
      <c r="I189" s="13">
        <f>1-ABS((Tabla1[[#This Row],[CANTIDAD SEGÚN SISTEMA]]-Tabla1[[#This Row],[CANTIDAD SEGÚN CONTEO]])/Tabla1[[#This Row],[CANTIDAD SEGÚN SISTEMA]])</f>
        <v>1</v>
      </c>
      <c r="J18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89" s="13" t="str">
        <f>VLOOKUP(Tabla1[[#This Row],[COD MATERIAL]],Tabla1345[#All],3,0)</f>
        <v>06 - AMORTIGUADORES</v>
      </c>
      <c r="L189" s="2" t="str">
        <f>VLOOKUP(MONTH(Tabla1[[#This Row],[FECHA DE CONTEO INVENTARIO]]),Tabla2[],2,0)</f>
        <v>Abr</v>
      </c>
      <c r="M189" s="1">
        <f>YEAR(Tabla1[[#This Row],[FECHA DE CONTEO INVENTARIO]])</f>
        <v>2019</v>
      </c>
    </row>
    <row r="190" spans="1:13" x14ac:dyDescent="0.2">
      <c r="A190" s="1">
        <v>348595</v>
      </c>
      <c r="B190" s="1" t="s">
        <v>612</v>
      </c>
      <c r="C190" s="1" t="s">
        <v>889</v>
      </c>
      <c r="D190" s="1" t="s">
        <v>860</v>
      </c>
      <c r="E190" s="2">
        <v>43345</v>
      </c>
      <c r="F190" s="1">
        <v>3</v>
      </c>
      <c r="G190" s="1">
        <v>3</v>
      </c>
      <c r="H190" s="1">
        <f>Tabla1[[#This Row],[CANTIDAD SEGÚN SISTEMA]]-Tabla1[[#This Row],[CANTIDAD SEGÚN CONTEO]]</f>
        <v>0</v>
      </c>
      <c r="I190" s="13">
        <f>1-ABS((Tabla1[[#This Row],[CANTIDAD SEGÚN SISTEMA]]-Tabla1[[#This Row],[CANTIDAD SEGÚN CONTEO]])/Tabla1[[#This Row],[CANTIDAD SEGÚN SISTEMA]])</f>
        <v>1</v>
      </c>
      <c r="J19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90" s="13" t="str">
        <f>VLOOKUP(Tabla1[[#This Row],[COD MATERIAL]],Tabla1345[#All],3,0)</f>
        <v>15 - MISCELANEOS</v>
      </c>
      <c r="L190" s="2" t="str">
        <f>VLOOKUP(MONTH(Tabla1[[#This Row],[FECHA DE CONTEO INVENTARIO]]),Tabla2[],2,0)</f>
        <v>Set</v>
      </c>
      <c r="M190" s="1">
        <f>YEAR(Tabla1[[#This Row],[FECHA DE CONTEO INVENTARIO]])</f>
        <v>2018</v>
      </c>
    </row>
    <row r="191" spans="1:13" x14ac:dyDescent="0.2">
      <c r="A191" s="1">
        <v>367927</v>
      </c>
      <c r="B191" s="1" t="s">
        <v>371</v>
      </c>
      <c r="C191" s="1" t="s">
        <v>886</v>
      </c>
      <c r="D191" s="1" t="s">
        <v>857</v>
      </c>
      <c r="E191" s="2">
        <v>43357</v>
      </c>
      <c r="F191" s="1">
        <v>99</v>
      </c>
      <c r="G191" s="1">
        <v>99</v>
      </c>
      <c r="H191" s="1">
        <f>Tabla1[[#This Row],[CANTIDAD SEGÚN SISTEMA]]-Tabla1[[#This Row],[CANTIDAD SEGÚN CONTEO]]</f>
        <v>0</v>
      </c>
      <c r="I191" s="13">
        <f>1-ABS((Tabla1[[#This Row],[CANTIDAD SEGÚN SISTEMA]]-Tabla1[[#This Row],[CANTIDAD SEGÚN CONTEO]])/Tabla1[[#This Row],[CANTIDAD SEGÚN SISTEMA]])</f>
        <v>1</v>
      </c>
      <c r="J19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91" s="13" t="str">
        <f>VLOOKUP(Tabla1[[#This Row],[COD MATERIAL]],Tabla1345[#All],3,0)</f>
        <v>09 - PARTES DE MOTOR</v>
      </c>
      <c r="L191" s="2" t="str">
        <f>VLOOKUP(MONTH(Tabla1[[#This Row],[FECHA DE CONTEO INVENTARIO]]),Tabla2[],2,0)</f>
        <v>Set</v>
      </c>
      <c r="M191" s="1">
        <f>YEAR(Tabla1[[#This Row],[FECHA DE CONTEO INVENTARIO]])</f>
        <v>2018</v>
      </c>
    </row>
    <row r="192" spans="1:13" x14ac:dyDescent="0.2">
      <c r="A192" s="1">
        <v>348480</v>
      </c>
      <c r="B192" s="1" t="s">
        <v>443</v>
      </c>
      <c r="C192" s="1" t="s">
        <v>891</v>
      </c>
      <c r="D192" s="1" t="s">
        <v>862</v>
      </c>
      <c r="E192" s="2">
        <v>43251</v>
      </c>
      <c r="F192" s="1">
        <v>167</v>
      </c>
      <c r="G192" s="1">
        <v>193</v>
      </c>
      <c r="H192" s="1">
        <f>Tabla1[[#This Row],[CANTIDAD SEGÚN SISTEMA]]-Tabla1[[#This Row],[CANTIDAD SEGÚN CONTEO]]</f>
        <v>-26</v>
      </c>
      <c r="I192" s="13">
        <f>1-ABS((Tabla1[[#This Row],[CANTIDAD SEGÚN SISTEMA]]-Tabla1[[#This Row],[CANTIDAD SEGÚN CONTEO]])/Tabla1[[#This Row],[CANTIDAD SEGÚN SISTEMA]])</f>
        <v>0.84431137724550898</v>
      </c>
      <c r="J19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92" s="13" t="str">
        <f>VLOOKUP(Tabla1[[#This Row],[COD MATERIAL]],Tabla1345[#All],3,0)</f>
        <v>05 - COLISION</v>
      </c>
      <c r="L192" s="2" t="str">
        <f>VLOOKUP(MONTH(Tabla1[[#This Row],[FECHA DE CONTEO INVENTARIO]]),Tabla2[],2,0)</f>
        <v>May</v>
      </c>
      <c r="M192" s="1">
        <f>YEAR(Tabla1[[#This Row],[FECHA DE CONTEO INVENTARIO]])</f>
        <v>2018</v>
      </c>
    </row>
    <row r="193" spans="1:13" x14ac:dyDescent="0.2">
      <c r="A193" s="1">
        <v>364224</v>
      </c>
      <c r="B193" s="1" t="s">
        <v>654</v>
      </c>
      <c r="C193" s="1" t="s">
        <v>884</v>
      </c>
      <c r="D193" s="1" t="s">
        <v>856</v>
      </c>
      <c r="E193" s="2">
        <v>43403</v>
      </c>
      <c r="F193" s="1">
        <v>78</v>
      </c>
      <c r="G193" s="1">
        <v>93</v>
      </c>
      <c r="H193" s="1">
        <f>Tabla1[[#This Row],[CANTIDAD SEGÚN SISTEMA]]-Tabla1[[#This Row],[CANTIDAD SEGÚN CONTEO]]</f>
        <v>-15</v>
      </c>
      <c r="I193" s="13">
        <f>1-ABS((Tabla1[[#This Row],[CANTIDAD SEGÚN SISTEMA]]-Tabla1[[#This Row],[CANTIDAD SEGÚN CONTEO]])/Tabla1[[#This Row],[CANTIDAD SEGÚN SISTEMA]])</f>
        <v>0.80769230769230771</v>
      </c>
      <c r="J19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93" s="13" t="str">
        <f>VLOOKUP(Tabla1[[#This Row],[COD MATERIAL]],Tabla1345[#All],3,0)</f>
        <v>03 - FILTROS</v>
      </c>
      <c r="L193" s="2" t="str">
        <f>VLOOKUP(MONTH(Tabla1[[#This Row],[FECHA DE CONTEO INVENTARIO]]),Tabla2[],2,0)</f>
        <v>Oct</v>
      </c>
      <c r="M193" s="1">
        <f>YEAR(Tabla1[[#This Row],[FECHA DE CONTEO INVENTARIO]])</f>
        <v>2018</v>
      </c>
    </row>
    <row r="194" spans="1:13" x14ac:dyDescent="0.2">
      <c r="A194" s="1">
        <v>348884</v>
      </c>
      <c r="B194" s="1" t="s">
        <v>135</v>
      </c>
      <c r="C194" s="1" t="s">
        <v>891</v>
      </c>
      <c r="D194" s="1" t="s">
        <v>862</v>
      </c>
      <c r="E194" s="2">
        <v>43572</v>
      </c>
      <c r="F194" s="1">
        <v>170</v>
      </c>
      <c r="G194" s="1">
        <v>156</v>
      </c>
      <c r="H194" s="1">
        <f>Tabla1[[#This Row],[CANTIDAD SEGÚN SISTEMA]]-Tabla1[[#This Row],[CANTIDAD SEGÚN CONTEO]]</f>
        <v>14</v>
      </c>
      <c r="I194" s="13">
        <f>1-ABS((Tabla1[[#This Row],[CANTIDAD SEGÚN SISTEMA]]-Tabla1[[#This Row],[CANTIDAD SEGÚN CONTEO]])/Tabla1[[#This Row],[CANTIDAD SEGÚN SISTEMA]])</f>
        <v>0.91764705882352937</v>
      </c>
      <c r="J19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94" s="13" t="str">
        <f>VLOOKUP(Tabla1[[#This Row],[COD MATERIAL]],Tabla1345[#All],3,0)</f>
        <v>05 - COLISION</v>
      </c>
      <c r="L194" s="2" t="str">
        <f>VLOOKUP(MONTH(Tabla1[[#This Row],[FECHA DE CONTEO INVENTARIO]]),Tabla2[],2,0)</f>
        <v>Abr</v>
      </c>
      <c r="M194" s="1">
        <f>YEAR(Tabla1[[#This Row],[FECHA DE CONTEO INVENTARIO]])</f>
        <v>2019</v>
      </c>
    </row>
    <row r="195" spans="1:13" x14ac:dyDescent="0.2">
      <c r="A195" s="1">
        <v>348448</v>
      </c>
      <c r="B195" s="1" t="s">
        <v>120</v>
      </c>
      <c r="C195" s="1" t="s">
        <v>891</v>
      </c>
      <c r="D195" s="1" t="s">
        <v>862</v>
      </c>
      <c r="E195" s="2">
        <v>43214</v>
      </c>
      <c r="F195" s="1">
        <v>7</v>
      </c>
      <c r="G195" s="1">
        <v>7</v>
      </c>
      <c r="H195" s="1">
        <f>Tabla1[[#This Row],[CANTIDAD SEGÚN SISTEMA]]-Tabla1[[#This Row],[CANTIDAD SEGÚN CONTEO]]</f>
        <v>0</v>
      </c>
      <c r="I195" s="13">
        <f>1-ABS((Tabla1[[#This Row],[CANTIDAD SEGÚN SISTEMA]]-Tabla1[[#This Row],[CANTIDAD SEGÚN CONTEO]])/Tabla1[[#This Row],[CANTIDAD SEGÚN SISTEMA]])</f>
        <v>1</v>
      </c>
      <c r="J19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95" s="13" t="str">
        <f>VLOOKUP(Tabla1[[#This Row],[COD MATERIAL]],Tabla1345[#All],3,0)</f>
        <v>06 - AMORTIGUADORES</v>
      </c>
      <c r="L195" s="2" t="str">
        <f>VLOOKUP(MONTH(Tabla1[[#This Row],[FECHA DE CONTEO INVENTARIO]]),Tabla2[],2,0)</f>
        <v>Abr</v>
      </c>
      <c r="M195" s="1">
        <f>YEAR(Tabla1[[#This Row],[FECHA DE CONTEO INVENTARIO]])</f>
        <v>2018</v>
      </c>
    </row>
    <row r="196" spans="1:13" x14ac:dyDescent="0.2">
      <c r="A196" s="1">
        <v>348896</v>
      </c>
      <c r="B196" s="1" t="s">
        <v>237</v>
      </c>
      <c r="C196" s="1" t="s">
        <v>887</v>
      </c>
      <c r="D196" s="1" t="s">
        <v>858</v>
      </c>
      <c r="E196" s="2">
        <v>43508</v>
      </c>
      <c r="F196" s="1">
        <v>82</v>
      </c>
      <c r="G196" s="1">
        <v>82</v>
      </c>
      <c r="H196" s="1">
        <f>Tabla1[[#This Row],[CANTIDAD SEGÚN SISTEMA]]-Tabla1[[#This Row],[CANTIDAD SEGÚN CONTEO]]</f>
        <v>0</v>
      </c>
      <c r="I196" s="13">
        <f>1-ABS((Tabla1[[#This Row],[CANTIDAD SEGÚN SISTEMA]]-Tabla1[[#This Row],[CANTIDAD SEGÚN CONTEO]])/Tabla1[[#This Row],[CANTIDAD SEGÚN SISTEMA]])</f>
        <v>1</v>
      </c>
      <c r="J19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96" s="13" t="str">
        <f>VLOOKUP(Tabla1[[#This Row],[COD MATERIAL]],Tabla1345[#All],3,0)</f>
        <v>05 - COLISION</v>
      </c>
      <c r="L196" s="2" t="str">
        <f>VLOOKUP(MONTH(Tabla1[[#This Row],[FECHA DE CONTEO INVENTARIO]]),Tabla2[],2,0)</f>
        <v>Feb</v>
      </c>
      <c r="M196" s="1">
        <f>YEAR(Tabla1[[#This Row],[FECHA DE CONTEO INVENTARIO]])</f>
        <v>2019</v>
      </c>
    </row>
    <row r="197" spans="1:13" x14ac:dyDescent="0.2">
      <c r="A197" s="1">
        <v>347696</v>
      </c>
      <c r="B197" s="1" t="s">
        <v>638</v>
      </c>
      <c r="C197" s="1" t="s">
        <v>893</v>
      </c>
      <c r="D197" s="1" t="s">
        <v>864</v>
      </c>
      <c r="E197" s="2">
        <v>43416</v>
      </c>
      <c r="F197" s="1">
        <v>155</v>
      </c>
      <c r="G197" s="1">
        <v>155</v>
      </c>
      <c r="H197" s="1">
        <f>Tabla1[[#This Row],[CANTIDAD SEGÚN SISTEMA]]-Tabla1[[#This Row],[CANTIDAD SEGÚN CONTEO]]</f>
        <v>0</v>
      </c>
      <c r="I197" s="13">
        <f>1-ABS((Tabla1[[#This Row],[CANTIDAD SEGÚN SISTEMA]]-Tabla1[[#This Row],[CANTIDAD SEGÚN CONTEO]])/Tabla1[[#This Row],[CANTIDAD SEGÚN SISTEMA]])</f>
        <v>1</v>
      </c>
      <c r="J19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97" s="13" t="str">
        <f>VLOOKUP(Tabla1[[#This Row],[COD MATERIAL]],Tabla1345[#All],3,0)</f>
        <v>11 - LLANTAS Y HULES</v>
      </c>
      <c r="L197" s="2" t="str">
        <f>VLOOKUP(MONTH(Tabla1[[#This Row],[FECHA DE CONTEO INVENTARIO]]),Tabla2[],2,0)</f>
        <v>Nov</v>
      </c>
      <c r="M197" s="1">
        <f>YEAR(Tabla1[[#This Row],[FECHA DE CONTEO INVENTARIO]])</f>
        <v>2018</v>
      </c>
    </row>
    <row r="198" spans="1:13" x14ac:dyDescent="0.2">
      <c r="A198" s="1">
        <v>362802</v>
      </c>
      <c r="B198" s="1" t="s">
        <v>449</v>
      </c>
      <c r="C198" s="1" t="s">
        <v>891</v>
      </c>
      <c r="D198" s="1" t="s">
        <v>862</v>
      </c>
      <c r="E198" s="2">
        <v>43435</v>
      </c>
      <c r="F198" s="1">
        <v>167</v>
      </c>
      <c r="G198" s="1">
        <v>190</v>
      </c>
      <c r="H198" s="1">
        <f>Tabla1[[#This Row],[CANTIDAD SEGÚN SISTEMA]]-Tabla1[[#This Row],[CANTIDAD SEGÚN CONTEO]]</f>
        <v>-23</v>
      </c>
      <c r="I198" s="13">
        <f>1-ABS((Tabla1[[#This Row],[CANTIDAD SEGÚN SISTEMA]]-Tabla1[[#This Row],[CANTIDAD SEGÚN CONTEO]])/Tabla1[[#This Row],[CANTIDAD SEGÚN SISTEMA]])</f>
        <v>0.86227544910179643</v>
      </c>
      <c r="J19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98" s="13" t="str">
        <f>VLOOKUP(Tabla1[[#This Row],[COD MATERIAL]],Tabla1345[#All],3,0)</f>
        <v>05 - COLISION</v>
      </c>
      <c r="L198" s="2" t="str">
        <f>VLOOKUP(MONTH(Tabla1[[#This Row],[FECHA DE CONTEO INVENTARIO]]),Tabla2[],2,0)</f>
        <v>Dic</v>
      </c>
      <c r="M198" s="1">
        <f>YEAR(Tabla1[[#This Row],[FECHA DE CONTEO INVENTARIO]])</f>
        <v>2018</v>
      </c>
    </row>
    <row r="199" spans="1:13" x14ac:dyDescent="0.2">
      <c r="A199" s="1">
        <v>364298</v>
      </c>
      <c r="B199" s="1" t="s">
        <v>465</v>
      </c>
      <c r="C199" s="1" t="s">
        <v>890</v>
      </c>
      <c r="D199" s="1" t="s">
        <v>861</v>
      </c>
      <c r="E199" s="2">
        <v>43152</v>
      </c>
      <c r="F199" s="1">
        <v>189</v>
      </c>
      <c r="G199" s="1">
        <v>189</v>
      </c>
      <c r="H199" s="1">
        <f>Tabla1[[#This Row],[CANTIDAD SEGÚN SISTEMA]]-Tabla1[[#This Row],[CANTIDAD SEGÚN CONTEO]]</f>
        <v>0</v>
      </c>
      <c r="I199" s="13">
        <f>1-ABS((Tabla1[[#This Row],[CANTIDAD SEGÚN SISTEMA]]-Tabla1[[#This Row],[CANTIDAD SEGÚN CONTEO]])/Tabla1[[#This Row],[CANTIDAD SEGÚN SISTEMA]])</f>
        <v>1</v>
      </c>
      <c r="J19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99" s="13" t="str">
        <f>VLOOKUP(Tabla1[[#This Row],[COD MATERIAL]],Tabla1345[#All],3,0)</f>
        <v>07 - PEDALES Y POSAPIES</v>
      </c>
      <c r="L199" s="2" t="str">
        <f>VLOOKUP(MONTH(Tabla1[[#This Row],[FECHA DE CONTEO INVENTARIO]]),Tabla2[],2,0)</f>
        <v>Feb</v>
      </c>
      <c r="M199" s="1">
        <f>YEAR(Tabla1[[#This Row],[FECHA DE CONTEO INVENTARIO]])</f>
        <v>2018</v>
      </c>
    </row>
    <row r="200" spans="1:13" x14ac:dyDescent="0.2">
      <c r="A200" s="1">
        <v>348578</v>
      </c>
      <c r="B200" s="1" t="s">
        <v>690</v>
      </c>
      <c r="C200" s="1" t="s">
        <v>891</v>
      </c>
      <c r="D200" s="1" t="s">
        <v>862</v>
      </c>
      <c r="E200" s="2">
        <v>43529</v>
      </c>
      <c r="F200" s="1">
        <v>57</v>
      </c>
      <c r="G200" s="1">
        <v>57</v>
      </c>
      <c r="H200" s="1">
        <f>Tabla1[[#This Row],[CANTIDAD SEGÚN SISTEMA]]-Tabla1[[#This Row],[CANTIDAD SEGÚN CONTEO]]</f>
        <v>0</v>
      </c>
      <c r="I200" s="13">
        <f>1-ABS((Tabla1[[#This Row],[CANTIDAD SEGÚN SISTEMA]]-Tabla1[[#This Row],[CANTIDAD SEGÚN CONTEO]])/Tabla1[[#This Row],[CANTIDAD SEGÚN SISTEMA]])</f>
        <v>1</v>
      </c>
      <c r="J20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00" s="13" t="str">
        <f>VLOOKUP(Tabla1[[#This Row],[COD MATERIAL]],Tabla1345[#All],3,0)</f>
        <v>15 - MISCELANEOS</v>
      </c>
      <c r="L200" s="2" t="str">
        <f>VLOOKUP(MONTH(Tabla1[[#This Row],[FECHA DE CONTEO INVENTARIO]]),Tabla2[],2,0)</f>
        <v>Mar</v>
      </c>
      <c r="M200" s="1">
        <f>YEAR(Tabla1[[#This Row],[FECHA DE CONTEO INVENTARIO]])</f>
        <v>2019</v>
      </c>
    </row>
    <row r="201" spans="1:13" x14ac:dyDescent="0.2">
      <c r="A201" s="1">
        <v>348345</v>
      </c>
      <c r="B201" s="1" t="s">
        <v>215</v>
      </c>
      <c r="C201" s="1" t="s">
        <v>890</v>
      </c>
      <c r="D201" s="1" t="s">
        <v>861</v>
      </c>
      <c r="E201" s="2">
        <v>43197</v>
      </c>
      <c r="F201" s="1">
        <v>154</v>
      </c>
      <c r="G201" s="1">
        <v>154</v>
      </c>
      <c r="H201" s="1">
        <f>Tabla1[[#This Row],[CANTIDAD SEGÚN SISTEMA]]-Tabla1[[#This Row],[CANTIDAD SEGÚN CONTEO]]</f>
        <v>0</v>
      </c>
      <c r="I201" s="13">
        <f>1-ABS((Tabla1[[#This Row],[CANTIDAD SEGÚN SISTEMA]]-Tabla1[[#This Row],[CANTIDAD SEGÚN CONTEO]])/Tabla1[[#This Row],[CANTIDAD SEGÚN SISTEMA]])</f>
        <v>1</v>
      </c>
      <c r="J20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01" s="13" t="str">
        <f>VLOOKUP(Tabla1[[#This Row],[COD MATERIAL]],Tabla1345[#All],3,0)</f>
        <v>15 - MISCELANEOS</v>
      </c>
      <c r="L201" s="2" t="str">
        <f>VLOOKUP(MONTH(Tabla1[[#This Row],[FECHA DE CONTEO INVENTARIO]]),Tabla2[],2,0)</f>
        <v>Abr</v>
      </c>
      <c r="M201" s="1">
        <f>YEAR(Tabla1[[#This Row],[FECHA DE CONTEO INVENTARIO]])</f>
        <v>2018</v>
      </c>
    </row>
    <row r="202" spans="1:13" x14ac:dyDescent="0.2">
      <c r="A202" s="1">
        <v>348005</v>
      </c>
      <c r="B202" s="1" t="s">
        <v>616</v>
      </c>
      <c r="C202" s="1" t="s">
        <v>887</v>
      </c>
      <c r="D202" s="1" t="s">
        <v>858</v>
      </c>
      <c r="E202" s="2">
        <v>43491</v>
      </c>
      <c r="F202" s="1">
        <v>88</v>
      </c>
      <c r="G202" s="1">
        <v>105</v>
      </c>
      <c r="H202" s="1">
        <f>Tabla1[[#This Row],[CANTIDAD SEGÚN SISTEMA]]-Tabla1[[#This Row],[CANTIDAD SEGÚN CONTEO]]</f>
        <v>-17</v>
      </c>
      <c r="I202" s="13">
        <f>1-ABS((Tabla1[[#This Row],[CANTIDAD SEGÚN SISTEMA]]-Tabla1[[#This Row],[CANTIDAD SEGÚN CONTEO]])/Tabla1[[#This Row],[CANTIDAD SEGÚN SISTEMA]])</f>
        <v>0.80681818181818188</v>
      </c>
      <c r="J20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02" s="13" t="str">
        <f>VLOOKUP(Tabla1[[#This Row],[COD MATERIAL]],Tabla1345[#All],3,0)</f>
        <v>08 - ELECTRICO</v>
      </c>
      <c r="L202" s="2" t="str">
        <f>VLOOKUP(MONTH(Tabla1[[#This Row],[FECHA DE CONTEO INVENTARIO]]),Tabla2[],2,0)</f>
        <v>Ene</v>
      </c>
      <c r="M202" s="1">
        <f>YEAR(Tabla1[[#This Row],[FECHA DE CONTEO INVENTARIO]])</f>
        <v>2019</v>
      </c>
    </row>
    <row r="203" spans="1:13" x14ac:dyDescent="0.2">
      <c r="A203" s="1">
        <v>347808</v>
      </c>
      <c r="B203" s="1" t="s">
        <v>414</v>
      </c>
      <c r="C203" s="1" t="s">
        <v>890</v>
      </c>
      <c r="D203" s="1" t="s">
        <v>861</v>
      </c>
      <c r="E203" s="2">
        <v>43477</v>
      </c>
      <c r="F203" s="1">
        <v>155</v>
      </c>
      <c r="G203" s="1">
        <v>176</v>
      </c>
      <c r="H203" s="1">
        <f>Tabla1[[#This Row],[CANTIDAD SEGÚN SISTEMA]]-Tabla1[[#This Row],[CANTIDAD SEGÚN CONTEO]]</f>
        <v>-21</v>
      </c>
      <c r="I203" s="13">
        <f>1-ABS((Tabla1[[#This Row],[CANTIDAD SEGÚN SISTEMA]]-Tabla1[[#This Row],[CANTIDAD SEGÚN CONTEO]])/Tabla1[[#This Row],[CANTIDAD SEGÚN SISTEMA]])</f>
        <v>0.86451612903225805</v>
      </c>
      <c r="J20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03" s="13" t="str">
        <f>VLOOKUP(Tabla1[[#This Row],[COD MATERIAL]],Tabla1345[#All],3,0)</f>
        <v>15 - MISCELANEOS</v>
      </c>
      <c r="L203" s="2" t="str">
        <f>VLOOKUP(MONTH(Tabla1[[#This Row],[FECHA DE CONTEO INVENTARIO]]),Tabla2[],2,0)</f>
        <v>Ene</v>
      </c>
      <c r="M203" s="1">
        <f>YEAR(Tabla1[[#This Row],[FECHA DE CONTEO INVENTARIO]])</f>
        <v>2019</v>
      </c>
    </row>
    <row r="204" spans="1:13" x14ac:dyDescent="0.2">
      <c r="A204" s="1">
        <v>348603</v>
      </c>
      <c r="B204" s="1" t="s">
        <v>415</v>
      </c>
      <c r="C204" s="1" t="s">
        <v>891</v>
      </c>
      <c r="D204" s="1" t="s">
        <v>862</v>
      </c>
      <c r="E204" s="2">
        <v>43355</v>
      </c>
      <c r="F204" s="1">
        <v>9</v>
      </c>
      <c r="G204" s="1">
        <v>9</v>
      </c>
      <c r="H204" s="1">
        <f>Tabla1[[#This Row],[CANTIDAD SEGÚN SISTEMA]]-Tabla1[[#This Row],[CANTIDAD SEGÚN CONTEO]]</f>
        <v>0</v>
      </c>
      <c r="I204" s="13">
        <f>1-ABS((Tabla1[[#This Row],[CANTIDAD SEGÚN SISTEMA]]-Tabla1[[#This Row],[CANTIDAD SEGÚN CONTEO]])/Tabla1[[#This Row],[CANTIDAD SEGÚN SISTEMA]])</f>
        <v>1</v>
      </c>
      <c r="J20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04" s="13" t="str">
        <f>VLOOKUP(Tabla1[[#This Row],[COD MATERIAL]],Tabla1345[#All],3,0)</f>
        <v>15 - MISCELANEOS</v>
      </c>
      <c r="L204" s="2" t="str">
        <f>VLOOKUP(MONTH(Tabla1[[#This Row],[FECHA DE CONTEO INVENTARIO]]),Tabla2[],2,0)</f>
        <v>Set</v>
      </c>
      <c r="M204" s="1">
        <f>YEAR(Tabla1[[#This Row],[FECHA DE CONTEO INVENTARIO]])</f>
        <v>2018</v>
      </c>
    </row>
    <row r="205" spans="1:13" x14ac:dyDescent="0.2">
      <c r="A205" s="1">
        <v>348496</v>
      </c>
      <c r="B205" s="1" t="s">
        <v>350</v>
      </c>
      <c r="C205" s="1" t="s">
        <v>889</v>
      </c>
      <c r="D205" s="1" t="s">
        <v>860</v>
      </c>
      <c r="E205" s="2">
        <v>43451</v>
      </c>
      <c r="F205" s="1">
        <v>103</v>
      </c>
      <c r="G205" s="1">
        <v>103</v>
      </c>
      <c r="H205" s="1">
        <f>Tabla1[[#This Row],[CANTIDAD SEGÚN SISTEMA]]-Tabla1[[#This Row],[CANTIDAD SEGÚN CONTEO]]</f>
        <v>0</v>
      </c>
      <c r="I205" s="13">
        <f>1-ABS((Tabla1[[#This Row],[CANTIDAD SEGÚN SISTEMA]]-Tabla1[[#This Row],[CANTIDAD SEGÚN CONTEO]])/Tabla1[[#This Row],[CANTIDAD SEGÚN SISTEMA]])</f>
        <v>1</v>
      </c>
      <c r="J20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05" s="13" t="str">
        <f>VLOOKUP(Tabla1[[#This Row],[COD MATERIAL]],Tabla1345[#All],3,0)</f>
        <v>09 - PARTES DE MOTOR</v>
      </c>
      <c r="L205" s="2" t="str">
        <f>VLOOKUP(MONTH(Tabla1[[#This Row],[FECHA DE CONTEO INVENTARIO]]),Tabla2[],2,0)</f>
        <v>Dic</v>
      </c>
      <c r="M205" s="1">
        <f>YEAR(Tabla1[[#This Row],[FECHA DE CONTEO INVENTARIO]])</f>
        <v>2018</v>
      </c>
    </row>
    <row r="206" spans="1:13" x14ac:dyDescent="0.2">
      <c r="A206" s="1">
        <v>348324</v>
      </c>
      <c r="B206" s="1" t="s">
        <v>510</v>
      </c>
      <c r="C206" s="1" t="s">
        <v>886</v>
      </c>
      <c r="D206" s="1" t="s">
        <v>857</v>
      </c>
      <c r="E206" s="2">
        <v>43156</v>
      </c>
      <c r="F206" s="1">
        <v>62</v>
      </c>
      <c r="G206" s="1">
        <v>69</v>
      </c>
      <c r="H206" s="1">
        <f>Tabla1[[#This Row],[CANTIDAD SEGÚN SISTEMA]]-Tabla1[[#This Row],[CANTIDAD SEGÚN CONTEO]]</f>
        <v>-7</v>
      </c>
      <c r="I206" s="13">
        <f>1-ABS((Tabla1[[#This Row],[CANTIDAD SEGÚN SISTEMA]]-Tabla1[[#This Row],[CANTIDAD SEGÚN CONTEO]])/Tabla1[[#This Row],[CANTIDAD SEGÚN SISTEMA]])</f>
        <v>0.88709677419354838</v>
      </c>
      <c r="J20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06" s="13" t="str">
        <f>VLOOKUP(Tabla1[[#This Row],[COD MATERIAL]],Tabla1345[#All],3,0)</f>
        <v>06 - AMORTIGUADORES</v>
      </c>
      <c r="L206" s="2" t="str">
        <f>VLOOKUP(MONTH(Tabla1[[#This Row],[FECHA DE CONTEO INVENTARIO]]),Tabla2[],2,0)</f>
        <v>Feb</v>
      </c>
      <c r="M206" s="1">
        <f>YEAR(Tabla1[[#This Row],[FECHA DE CONTEO INVENTARIO]])</f>
        <v>2018</v>
      </c>
    </row>
    <row r="207" spans="1:13" x14ac:dyDescent="0.2">
      <c r="A207" s="1">
        <v>348012</v>
      </c>
      <c r="B207" s="1" t="s">
        <v>733</v>
      </c>
      <c r="C207" s="1" t="s">
        <v>890</v>
      </c>
      <c r="D207" s="1" t="s">
        <v>861</v>
      </c>
      <c r="E207" s="2">
        <v>43252</v>
      </c>
      <c r="F207" s="1">
        <v>147</v>
      </c>
      <c r="G207" s="1">
        <v>155</v>
      </c>
      <c r="H207" s="1">
        <f>Tabla1[[#This Row],[CANTIDAD SEGÚN SISTEMA]]-Tabla1[[#This Row],[CANTIDAD SEGÚN CONTEO]]</f>
        <v>-8</v>
      </c>
      <c r="I207" s="13">
        <f>1-ABS((Tabla1[[#This Row],[CANTIDAD SEGÚN SISTEMA]]-Tabla1[[#This Row],[CANTIDAD SEGÚN CONTEO]])/Tabla1[[#This Row],[CANTIDAD SEGÚN SISTEMA]])</f>
        <v>0.94557823129251706</v>
      </c>
      <c r="J20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07" s="13" t="str">
        <f>VLOOKUP(Tabla1[[#This Row],[COD MATERIAL]],Tabla1345[#All],3,0)</f>
        <v>15 - MISCELANEOS</v>
      </c>
      <c r="L207" s="2" t="str">
        <f>VLOOKUP(MONTH(Tabla1[[#This Row],[FECHA DE CONTEO INVENTARIO]]),Tabla2[],2,0)</f>
        <v>Jun</v>
      </c>
      <c r="M207" s="1">
        <f>YEAR(Tabla1[[#This Row],[FECHA DE CONTEO INVENTARIO]])</f>
        <v>2018</v>
      </c>
    </row>
    <row r="208" spans="1:13" x14ac:dyDescent="0.2">
      <c r="A208" s="1">
        <v>348652</v>
      </c>
      <c r="B208" s="1" t="s">
        <v>653</v>
      </c>
      <c r="C208" s="1" t="s">
        <v>889</v>
      </c>
      <c r="D208" s="1" t="s">
        <v>860</v>
      </c>
      <c r="E208" s="2">
        <v>43203</v>
      </c>
      <c r="F208" s="1">
        <v>140</v>
      </c>
      <c r="G208" s="1">
        <v>151</v>
      </c>
      <c r="H208" s="1">
        <f>Tabla1[[#This Row],[CANTIDAD SEGÚN SISTEMA]]-Tabla1[[#This Row],[CANTIDAD SEGÚN CONTEO]]</f>
        <v>-11</v>
      </c>
      <c r="I208" s="13">
        <f>1-ABS((Tabla1[[#This Row],[CANTIDAD SEGÚN SISTEMA]]-Tabla1[[#This Row],[CANTIDAD SEGÚN CONTEO]])/Tabla1[[#This Row],[CANTIDAD SEGÚN SISTEMA]])</f>
        <v>0.92142857142857149</v>
      </c>
      <c r="J20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08" s="13" t="str">
        <f>VLOOKUP(Tabla1[[#This Row],[COD MATERIAL]],Tabla1345[#All],3,0)</f>
        <v>13 - TRACCION</v>
      </c>
      <c r="L208" s="2" t="str">
        <f>VLOOKUP(MONTH(Tabla1[[#This Row],[FECHA DE CONTEO INVENTARIO]]),Tabla2[],2,0)</f>
        <v>Abr</v>
      </c>
      <c r="M208" s="1">
        <f>YEAR(Tabla1[[#This Row],[FECHA DE CONTEO INVENTARIO]])</f>
        <v>2018</v>
      </c>
    </row>
    <row r="209" spans="1:13" x14ac:dyDescent="0.2">
      <c r="A209" s="1">
        <v>348639</v>
      </c>
      <c r="B209" s="1" t="s">
        <v>480</v>
      </c>
      <c r="C209" s="1" t="s">
        <v>892</v>
      </c>
      <c r="D209" s="1" t="s">
        <v>863</v>
      </c>
      <c r="E209" s="2">
        <v>43334</v>
      </c>
      <c r="F209" s="1">
        <v>23</v>
      </c>
      <c r="G209" s="1">
        <v>24</v>
      </c>
      <c r="H209" s="1">
        <f>Tabla1[[#This Row],[CANTIDAD SEGÚN SISTEMA]]-Tabla1[[#This Row],[CANTIDAD SEGÚN CONTEO]]</f>
        <v>-1</v>
      </c>
      <c r="I209" s="13">
        <f>1-ABS((Tabla1[[#This Row],[CANTIDAD SEGÚN SISTEMA]]-Tabla1[[#This Row],[CANTIDAD SEGÚN CONTEO]])/Tabla1[[#This Row],[CANTIDAD SEGÚN SISTEMA]])</f>
        <v>0.95652173913043481</v>
      </c>
      <c r="J20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09" s="13" t="str">
        <f>VLOOKUP(Tabla1[[#This Row],[COD MATERIAL]],Tabla1345[#All],3,0)</f>
        <v>15 - MISCELANEOS</v>
      </c>
      <c r="L209" s="2" t="str">
        <f>VLOOKUP(MONTH(Tabla1[[#This Row],[FECHA DE CONTEO INVENTARIO]]),Tabla2[],2,0)</f>
        <v>Ago</v>
      </c>
      <c r="M209" s="1">
        <f>YEAR(Tabla1[[#This Row],[FECHA DE CONTEO INVENTARIO]])</f>
        <v>2018</v>
      </c>
    </row>
    <row r="210" spans="1:13" x14ac:dyDescent="0.2">
      <c r="A210" s="1">
        <v>348345</v>
      </c>
      <c r="B210" s="1" t="s">
        <v>215</v>
      </c>
      <c r="C210" s="1" t="s">
        <v>886</v>
      </c>
      <c r="D210" s="1" t="s">
        <v>857</v>
      </c>
      <c r="E210" s="2">
        <v>43573</v>
      </c>
      <c r="F210" s="1">
        <v>159</v>
      </c>
      <c r="G210" s="1">
        <v>189</v>
      </c>
      <c r="H210" s="1">
        <f>Tabla1[[#This Row],[CANTIDAD SEGÚN SISTEMA]]-Tabla1[[#This Row],[CANTIDAD SEGÚN CONTEO]]</f>
        <v>-30</v>
      </c>
      <c r="I210" s="13">
        <f>1-ABS((Tabla1[[#This Row],[CANTIDAD SEGÚN SISTEMA]]-Tabla1[[#This Row],[CANTIDAD SEGÚN CONTEO]])/Tabla1[[#This Row],[CANTIDAD SEGÚN SISTEMA]])</f>
        <v>0.81132075471698117</v>
      </c>
      <c r="J21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10" s="13" t="str">
        <f>VLOOKUP(Tabla1[[#This Row],[COD MATERIAL]],Tabla1345[#All],3,0)</f>
        <v>15 - MISCELANEOS</v>
      </c>
      <c r="L210" s="2" t="str">
        <f>VLOOKUP(MONTH(Tabla1[[#This Row],[FECHA DE CONTEO INVENTARIO]]),Tabla2[],2,0)</f>
        <v>Abr</v>
      </c>
      <c r="M210" s="1">
        <f>YEAR(Tabla1[[#This Row],[FECHA DE CONTEO INVENTARIO]])</f>
        <v>2019</v>
      </c>
    </row>
    <row r="211" spans="1:13" x14ac:dyDescent="0.2">
      <c r="A211" s="1">
        <v>348341</v>
      </c>
      <c r="B211" s="1" t="s">
        <v>53</v>
      </c>
      <c r="C211" s="1" t="s">
        <v>886</v>
      </c>
      <c r="D211" s="1" t="s">
        <v>857</v>
      </c>
      <c r="E211" s="2">
        <v>43280</v>
      </c>
      <c r="F211" s="1">
        <v>26</v>
      </c>
      <c r="G211" s="1">
        <v>29</v>
      </c>
      <c r="H211" s="1">
        <f>Tabla1[[#This Row],[CANTIDAD SEGÚN SISTEMA]]-Tabla1[[#This Row],[CANTIDAD SEGÚN CONTEO]]</f>
        <v>-3</v>
      </c>
      <c r="I211" s="13">
        <f>1-ABS((Tabla1[[#This Row],[CANTIDAD SEGÚN SISTEMA]]-Tabla1[[#This Row],[CANTIDAD SEGÚN CONTEO]])/Tabla1[[#This Row],[CANTIDAD SEGÚN SISTEMA]])</f>
        <v>0.88461538461538458</v>
      </c>
      <c r="J21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11" s="13" t="str">
        <f>VLOOKUP(Tabla1[[#This Row],[COD MATERIAL]],Tabla1345[#All],3,0)</f>
        <v>10 - PALANCAS Y CHICOTES</v>
      </c>
      <c r="L211" s="2" t="str">
        <f>VLOOKUP(MONTH(Tabla1[[#This Row],[FECHA DE CONTEO INVENTARIO]]),Tabla2[],2,0)</f>
        <v>Jun</v>
      </c>
      <c r="M211" s="1">
        <f>YEAR(Tabla1[[#This Row],[FECHA DE CONTEO INVENTARIO]])</f>
        <v>2018</v>
      </c>
    </row>
    <row r="212" spans="1:13" x14ac:dyDescent="0.2">
      <c r="A212" s="1">
        <v>364405</v>
      </c>
      <c r="B212" s="1" t="s">
        <v>752</v>
      </c>
      <c r="C212" s="1" t="s">
        <v>893</v>
      </c>
      <c r="D212" s="1" t="s">
        <v>864</v>
      </c>
      <c r="E212" s="2">
        <v>43250</v>
      </c>
      <c r="F212" s="1">
        <v>176</v>
      </c>
      <c r="G212" s="1">
        <v>176</v>
      </c>
      <c r="H212" s="1">
        <f>Tabla1[[#This Row],[CANTIDAD SEGÚN SISTEMA]]-Tabla1[[#This Row],[CANTIDAD SEGÚN CONTEO]]</f>
        <v>0</v>
      </c>
      <c r="I212" s="13">
        <f>1-ABS((Tabla1[[#This Row],[CANTIDAD SEGÚN SISTEMA]]-Tabla1[[#This Row],[CANTIDAD SEGÚN CONTEO]])/Tabla1[[#This Row],[CANTIDAD SEGÚN SISTEMA]])</f>
        <v>1</v>
      </c>
      <c r="J21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12" s="13" t="str">
        <f>VLOOKUP(Tabla1[[#This Row],[COD MATERIAL]],Tabla1345[#All],3,0)</f>
        <v>09 - PARTES DE MOTOR</v>
      </c>
      <c r="L212" s="2" t="str">
        <f>VLOOKUP(MONTH(Tabla1[[#This Row],[FECHA DE CONTEO INVENTARIO]]),Tabla2[],2,0)</f>
        <v>May</v>
      </c>
      <c r="M212" s="1">
        <f>YEAR(Tabla1[[#This Row],[FECHA DE CONTEO INVENTARIO]])</f>
        <v>2018</v>
      </c>
    </row>
    <row r="213" spans="1:13" x14ac:dyDescent="0.2">
      <c r="A213" s="1">
        <v>348400</v>
      </c>
      <c r="B213" s="1" t="s">
        <v>407</v>
      </c>
      <c r="C213" s="1" t="s">
        <v>893</v>
      </c>
      <c r="D213" s="1" t="s">
        <v>864</v>
      </c>
      <c r="E213" s="2">
        <v>43550</v>
      </c>
      <c r="F213" s="1">
        <v>47</v>
      </c>
      <c r="G213" s="1">
        <v>43</v>
      </c>
      <c r="H213" s="1">
        <f>Tabla1[[#This Row],[CANTIDAD SEGÚN SISTEMA]]-Tabla1[[#This Row],[CANTIDAD SEGÚN CONTEO]]</f>
        <v>4</v>
      </c>
      <c r="I213" s="13">
        <f>1-ABS((Tabla1[[#This Row],[CANTIDAD SEGÚN SISTEMA]]-Tabla1[[#This Row],[CANTIDAD SEGÚN CONTEO]])/Tabla1[[#This Row],[CANTIDAD SEGÚN SISTEMA]])</f>
        <v>0.91489361702127658</v>
      </c>
      <c r="J21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213" s="13" t="str">
        <f>VLOOKUP(Tabla1[[#This Row],[COD MATERIAL]],Tabla1345[#All],3,0)</f>
        <v>05 - COLISION</v>
      </c>
      <c r="L213" s="2" t="str">
        <f>VLOOKUP(MONTH(Tabla1[[#This Row],[FECHA DE CONTEO INVENTARIO]]),Tabla2[],2,0)</f>
        <v>Mar</v>
      </c>
      <c r="M213" s="1">
        <f>YEAR(Tabla1[[#This Row],[FECHA DE CONTEO INVENTARIO]])</f>
        <v>2019</v>
      </c>
    </row>
    <row r="214" spans="1:13" x14ac:dyDescent="0.2">
      <c r="A214" s="1">
        <v>348775</v>
      </c>
      <c r="B214" s="1" t="s">
        <v>218</v>
      </c>
      <c r="C214" s="1" t="s">
        <v>889</v>
      </c>
      <c r="D214" s="1" t="s">
        <v>860</v>
      </c>
      <c r="E214" s="2">
        <v>43478</v>
      </c>
      <c r="F214" s="1">
        <v>97</v>
      </c>
      <c r="G214" s="1">
        <v>105</v>
      </c>
      <c r="H214" s="1">
        <f>Tabla1[[#This Row],[CANTIDAD SEGÚN SISTEMA]]-Tabla1[[#This Row],[CANTIDAD SEGÚN CONTEO]]</f>
        <v>-8</v>
      </c>
      <c r="I214" s="13">
        <f>1-ABS((Tabla1[[#This Row],[CANTIDAD SEGÚN SISTEMA]]-Tabla1[[#This Row],[CANTIDAD SEGÚN CONTEO]])/Tabla1[[#This Row],[CANTIDAD SEGÚN SISTEMA]])</f>
        <v>0.91752577319587625</v>
      </c>
      <c r="J21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14" s="13" t="str">
        <f>VLOOKUP(Tabla1[[#This Row],[COD MATERIAL]],Tabla1345[#All],3,0)</f>
        <v>05 - COLISION</v>
      </c>
      <c r="L214" s="2" t="str">
        <f>VLOOKUP(MONTH(Tabla1[[#This Row],[FECHA DE CONTEO INVENTARIO]]),Tabla2[],2,0)</f>
        <v>Ene</v>
      </c>
      <c r="M214" s="1">
        <f>YEAR(Tabla1[[#This Row],[FECHA DE CONTEO INVENTARIO]])</f>
        <v>2019</v>
      </c>
    </row>
    <row r="215" spans="1:13" x14ac:dyDescent="0.2">
      <c r="A215" s="1">
        <v>362659</v>
      </c>
      <c r="B215" s="1" t="s">
        <v>561</v>
      </c>
      <c r="C215" s="1" t="s">
        <v>884</v>
      </c>
      <c r="D215" s="1" t="s">
        <v>856</v>
      </c>
      <c r="E215" s="2">
        <v>43419</v>
      </c>
      <c r="F215" s="1">
        <v>192</v>
      </c>
      <c r="G215" s="1">
        <v>192</v>
      </c>
      <c r="H215" s="1">
        <f>Tabla1[[#This Row],[CANTIDAD SEGÚN SISTEMA]]-Tabla1[[#This Row],[CANTIDAD SEGÚN CONTEO]]</f>
        <v>0</v>
      </c>
      <c r="I215" s="13">
        <f>1-ABS((Tabla1[[#This Row],[CANTIDAD SEGÚN SISTEMA]]-Tabla1[[#This Row],[CANTIDAD SEGÚN CONTEO]])/Tabla1[[#This Row],[CANTIDAD SEGÚN SISTEMA]])</f>
        <v>1</v>
      </c>
      <c r="J21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15" s="13" t="str">
        <f>VLOOKUP(Tabla1[[#This Row],[COD MATERIAL]],Tabla1345[#All],3,0)</f>
        <v>15 - MISCELANEOS</v>
      </c>
      <c r="L215" s="2" t="str">
        <f>VLOOKUP(MONTH(Tabla1[[#This Row],[FECHA DE CONTEO INVENTARIO]]),Tabla2[],2,0)</f>
        <v>Nov</v>
      </c>
      <c r="M215" s="1">
        <f>YEAR(Tabla1[[#This Row],[FECHA DE CONTEO INVENTARIO]])</f>
        <v>2018</v>
      </c>
    </row>
    <row r="216" spans="1:13" x14ac:dyDescent="0.2">
      <c r="A216" s="1">
        <v>348372</v>
      </c>
      <c r="B216" s="1" t="s">
        <v>352</v>
      </c>
      <c r="C216" s="1" t="s">
        <v>889</v>
      </c>
      <c r="D216" s="1" t="s">
        <v>860</v>
      </c>
      <c r="E216" s="2">
        <v>43133</v>
      </c>
      <c r="F216" s="1">
        <v>183</v>
      </c>
      <c r="G216" s="1">
        <v>192</v>
      </c>
      <c r="H216" s="1">
        <f>Tabla1[[#This Row],[CANTIDAD SEGÚN SISTEMA]]-Tabla1[[#This Row],[CANTIDAD SEGÚN CONTEO]]</f>
        <v>-9</v>
      </c>
      <c r="I216" s="13">
        <f>1-ABS((Tabla1[[#This Row],[CANTIDAD SEGÚN SISTEMA]]-Tabla1[[#This Row],[CANTIDAD SEGÚN CONTEO]])/Tabla1[[#This Row],[CANTIDAD SEGÚN SISTEMA]])</f>
        <v>0.95081967213114749</v>
      </c>
      <c r="J21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16" s="13" t="str">
        <f>VLOOKUP(Tabla1[[#This Row],[COD MATERIAL]],Tabla1345[#All],3,0)</f>
        <v>05 - COLISION</v>
      </c>
      <c r="L216" s="2" t="str">
        <f>VLOOKUP(MONTH(Tabla1[[#This Row],[FECHA DE CONTEO INVENTARIO]]),Tabla2[],2,0)</f>
        <v>Feb</v>
      </c>
      <c r="M216" s="1">
        <f>YEAR(Tabla1[[#This Row],[FECHA DE CONTEO INVENTARIO]])</f>
        <v>2018</v>
      </c>
    </row>
    <row r="217" spans="1:13" x14ac:dyDescent="0.2">
      <c r="A217" s="1">
        <v>366811</v>
      </c>
      <c r="B217" s="1" t="s">
        <v>651</v>
      </c>
      <c r="C217" s="1" t="s">
        <v>893</v>
      </c>
      <c r="D217" s="1" t="s">
        <v>864</v>
      </c>
      <c r="E217" s="2">
        <v>43146</v>
      </c>
      <c r="F217" s="1">
        <v>91</v>
      </c>
      <c r="G217" s="1">
        <v>89</v>
      </c>
      <c r="H217" s="1">
        <f>Tabla1[[#This Row],[CANTIDAD SEGÚN SISTEMA]]-Tabla1[[#This Row],[CANTIDAD SEGÚN CONTEO]]</f>
        <v>2</v>
      </c>
      <c r="I217" s="13">
        <f>1-ABS((Tabla1[[#This Row],[CANTIDAD SEGÚN SISTEMA]]-Tabla1[[#This Row],[CANTIDAD SEGÚN CONTEO]])/Tabla1[[#This Row],[CANTIDAD SEGÚN SISTEMA]])</f>
        <v>0.97802197802197799</v>
      </c>
      <c r="J21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217" s="13" t="str">
        <f>VLOOKUP(Tabla1[[#This Row],[COD MATERIAL]],Tabla1345[#All],3,0)</f>
        <v>15 - MISCELANEOS</v>
      </c>
      <c r="L217" s="2" t="str">
        <f>VLOOKUP(MONTH(Tabla1[[#This Row],[FECHA DE CONTEO INVENTARIO]]),Tabla2[],2,0)</f>
        <v>Feb</v>
      </c>
      <c r="M217" s="1">
        <f>YEAR(Tabla1[[#This Row],[FECHA DE CONTEO INVENTARIO]])</f>
        <v>2018</v>
      </c>
    </row>
    <row r="218" spans="1:13" x14ac:dyDescent="0.2">
      <c r="A218" s="1">
        <v>348303</v>
      </c>
      <c r="B218" s="1" t="s">
        <v>418</v>
      </c>
      <c r="C218" s="1" t="s">
        <v>887</v>
      </c>
      <c r="D218" s="1" t="s">
        <v>858</v>
      </c>
      <c r="E218" s="2">
        <v>43568</v>
      </c>
      <c r="F218" s="1">
        <v>90</v>
      </c>
      <c r="G218" s="1">
        <v>83</v>
      </c>
      <c r="H218" s="1">
        <f>Tabla1[[#This Row],[CANTIDAD SEGÚN SISTEMA]]-Tabla1[[#This Row],[CANTIDAD SEGÚN CONTEO]]</f>
        <v>7</v>
      </c>
      <c r="I218" s="13">
        <f>1-ABS((Tabla1[[#This Row],[CANTIDAD SEGÚN SISTEMA]]-Tabla1[[#This Row],[CANTIDAD SEGÚN CONTEO]])/Tabla1[[#This Row],[CANTIDAD SEGÚN SISTEMA]])</f>
        <v>0.92222222222222228</v>
      </c>
      <c r="J21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218" s="13" t="str">
        <f>VLOOKUP(Tabla1[[#This Row],[COD MATERIAL]],Tabla1345[#All],3,0)</f>
        <v>10 - PALANCAS Y CHICOTES</v>
      </c>
      <c r="L218" s="2" t="str">
        <f>VLOOKUP(MONTH(Tabla1[[#This Row],[FECHA DE CONTEO INVENTARIO]]),Tabla2[],2,0)</f>
        <v>Abr</v>
      </c>
      <c r="M218" s="1">
        <f>YEAR(Tabla1[[#This Row],[FECHA DE CONTEO INVENTARIO]])</f>
        <v>2019</v>
      </c>
    </row>
    <row r="219" spans="1:13" x14ac:dyDescent="0.2">
      <c r="A219" s="1">
        <v>347699</v>
      </c>
      <c r="B219" s="1" t="s">
        <v>744</v>
      </c>
      <c r="C219" s="1" t="s">
        <v>890</v>
      </c>
      <c r="D219" s="1" t="s">
        <v>861</v>
      </c>
      <c r="E219" s="2">
        <v>43538</v>
      </c>
      <c r="F219" s="1">
        <v>146</v>
      </c>
      <c r="G219" s="1">
        <v>159</v>
      </c>
      <c r="H219" s="1">
        <f>Tabla1[[#This Row],[CANTIDAD SEGÚN SISTEMA]]-Tabla1[[#This Row],[CANTIDAD SEGÚN CONTEO]]</f>
        <v>-13</v>
      </c>
      <c r="I219" s="13">
        <f>1-ABS((Tabla1[[#This Row],[CANTIDAD SEGÚN SISTEMA]]-Tabla1[[#This Row],[CANTIDAD SEGÚN CONTEO]])/Tabla1[[#This Row],[CANTIDAD SEGÚN SISTEMA]])</f>
        <v>0.91095890410958902</v>
      </c>
      <c r="J21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19" s="13" t="str">
        <f>VLOOKUP(Tabla1[[#This Row],[COD MATERIAL]],Tabla1345[#All],3,0)</f>
        <v>03 - FILTROS</v>
      </c>
      <c r="L219" s="2" t="str">
        <f>VLOOKUP(MONTH(Tabla1[[#This Row],[FECHA DE CONTEO INVENTARIO]]),Tabla2[],2,0)</f>
        <v>Mar</v>
      </c>
      <c r="M219" s="1">
        <f>YEAR(Tabla1[[#This Row],[FECHA DE CONTEO INVENTARIO]])</f>
        <v>2019</v>
      </c>
    </row>
    <row r="220" spans="1:13" x14ac:dyDescent="0.2">
      <c r="A220" s="1">
        <v>348147</v>
      </c>
      <c r="B220" s="1" t="s">
        <v>274</v>
      </c>
      <c r="C220" s="1" t="s">
        <v>890</v>
      </c>
      <c r="D220" s="1" t="s">
        <v>861</v>
      </c>
      <c r="E220" s="2">
        <v>43303</v>
      </c>
      <c r="F220" s="1">
        <v>41</v>
      </c>
      <c r="G220" s="1">
        <v>42</v>
      </c>
      <c r="H220" s="1">
        <f>Tabla1[[#This Row],[CANTIDAD SEGÚN SISTEMA]]-Tabla1[[#This Row],[CANTIDAD SEGÚN CONTEO]]</f>
        <v>-1</v>
      </c>
      <c r="I220" s="13">
        <f>1-ABS((Tabla1[[#This Row],[CANTIDAD SEGÚN SISTEMA]]-Tabla1[[#This Row],[CANTIDAD SEGÚN CONTEO]])/Tabla1[[#This Row],[CANTIDAD SEGÚN SISTEMA]])</f>
        <v>0.97560975609756095</v>
      </c>
      <c r="J22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20" s="13" t="str">
        <f>VLOOKUP(Tabla1[[#This Row],[COD MATERIAL]],Tabla1345[#All],3,0)</f>
        <v>11 - LLANTAS Y HULES</v>
      </c>
      <c r="L220" s="2" t="str">
        <f>VLOOKUP(MONTH(Tabla1[[#This Row],[FECHA DE CONTEO INVENTARIO]]),Tabla2[],2,0)</f>
        <v>Jul</v>
      </c>
      <c r="M220" s="1">
        <f>YEAR(Tabla1[[#This Row],[FECHA DE CONTEO INVENTARIO]])</f>
        <v>2018</v>
      </c>
    </row>
    <row r="221" spans="1:13" x14ac:dyDescent="0.2">
      <c r="A221" s="1">
        <v>347878</v>
      </c>
      <c r="B221" s="1" t="s">
        <v>114</v>
      </c>
      <c r="C221" s="1" t="s">
        <v>891</v>
      </c>
      <c r="D221" s="1" t="s">
        <v>862</v>
      </c>
      <c r="E221" s="2">
        <v>43425</v>
      </c>
      <c r="F221" s="1">
        <v>83</v>
      </c>
      <c r="G221" s="1">
        <v>78</v>
      </c>
      <c r="H221" s="1">
        <f>Tabla1[[#This Row],[CANTIDAD SEGÚN SISTEMA]]-Tabla1[[#This Row],[CANTIDAD SEGÚN CONTEO]]</f>
        <v>5</v>
      </c>
      <c r="I221" s="13">
        <f>1-ABS((Tabla1[[#This Row],[CANTIDAD SEGÚN SISTEMA]]-Tabla1[[#This Row],[CANTIDAD SEGÚN CONTEO]])/Tabla1[[#This Row],[CANTIDAD SEGÚN SISTEMA]])</f>
        <v>0.93975903614457834</v>
      </c>
      <c r="J22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221" s="13" t="str">
        <f>VLOOKUP(Tabla1[[#This Row],[COD MATERIAL]],Tabla1345[#All],3,0)</f>
        <v>08 - ELECTRICO</v>
      </c>
      <c r="L221" s="2" t="str">
        <f>VLOOKUP(MONTH(Tabla1[[#This Row],[FECHA DE CONTEO INVENTARIO]]),Tabla2[],2,0)</f>
        <v>Nov</v>
      </c>
      <c r="M221" s="1">
        <f>YEAR(Tabla1[[#This Row],[FECHA DE CONTEO INVENTARIO]])</f>
        <v>2018</v>
      </c>
    </row>
    <row r="222" spans="1:13" x14ac:dyDescent="0.2">
      <c r="A222" s="1">
        <v>347744</v>
      </c>
      <c r="B222" s="1" t="s">
        <v>353</v>
      </c>
      <c r="C222" s="1" t="s">
        <v>888</v>
      </c>
      <c r="D222" s="1" t="s">
        <v>859</v>
      </c>
      <c r="E222" s="2">
        <v>43489</v>
      </c>
      <c r="F222" s="1">
        <v>66</v>
      </c>
      <c r="G222" s="1">
        <v>66</v>
      </c>
      <c r="H222" s="1">
        <f>Tabla1[[#This Row],[CANTIDAD SEGÚN SISTEMA]]-Tabla1[[#This Row],[CANTIDAD SEGÚN CONTEO]]</f>
        <v>0</v>
      </c>
      <c r="I222" s="13">
        <f>1-ABS((Tabla1[[#This Row],[CANTIDAD SEGÚN SISTEMA]]-Tabla1[[#This Row],[CANTIDAD SEGÚN CONTEO]])/Tabla1[[#This Row],[CANTIDAD SEGÚN SISTEMA]])</f>
        <v>1</v>
      </c>
      <c r="J22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22" s="13" t="str">
        <f>VLOOKUP(Tabla1[[#This Row],[COD MATERIAL]],Tabla1345[#All],3,0)</f>
        <v>09 - PARTES DE MOTOR</v>
      </c>
      <c r="L222" s="2" t="str">
        <f>VLOOKUP(MONTH(Tabla1[[#This Row],[FECHA DE CONTEO INVENTARIO]]),Tabla2[],2,0)</f>
        <v>Ene</v>
      </c>
      <c r="M222" s="1">
        <f>YEAR(Tabla1[[#This Row],[FECHA DE CONTEO INVENTARIO]])</f>
        <v>2019</v>
      </c>
    </row>
    <row r="223" spans="1:13" x14ac:dyDescent="0.2">
      <c r="A223" s="1">
        <v>362790</v>
      </c>
      <c r="B223" s="1" t="s">
        <v>496</v>
      </c>
      <c r="C223" s="1" t="s">
        <v>884</v>
      </c>
      <c r="D223" s="1" t="s">
        <v>856</v>
      </c>
      <c r="E223" s="2">
        <v>43548</v>
      </c>
      <c r="F223" s="1">
        <v>16</v>
      </c>
      <c r="G223" s="1">
        <v>18</v>
      </c>
      <c r="H223" s="1">
        <f>Tabla1[[#This Row],[CANTIDAD SEGÚN SISTEMA]]-Tabla1[[#This Row],[CANTIDAD SEGÚN CONTEO]]</f>
        <v>-2</v>
      </c>
      <c r="I223" s="13">
        <f>1-ABS((Tabla1[[#This Row],[CANTIDAD SEGÚN SISTEMA]]-Tabla1[[#This Row],[CANTIDAD SEGÚN CONTEO]])/Tabla1[[#This Row],[CANTIDAD SEGÚN SISTEMA]])</f>
        <v>0.875</v>
      </c>
      <c r="J22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23" s="13" t="str">
        <f>VLOOKUP(Tabla1[[#This Row],[COD MATERIAL]],Tabla1345[#All],3,0)</f>
        <v>05 - COLISION</v>
      </c>
      <c r="L223" s="2" t="str">
        <f>VLOOKUP(MONTH(Tabla1[[#This Row],[FECHA DE CONTEO INVENTARIO]]),Tabla2[],2,0)</f>
        <v>Mar</v>
      </c>
      <c r="M223" s="1">
        <f>YEAR(Tabla1[[#This Row],[FECHA DE CONTEO INVENTARIO]])</f>
        <v>2019</v>
      </c>
    </row>
    <row r="224" spans="1:13" x14ac:dyDescent="0.2">
      <c r="A224" s="1">
        <v>348494</v>
      </c>
      <c r="B224" s="1" t="s">
        <v>483</v>
      </c>
      <c r="C224" s="1" t="s">
        <v>892</v>
      </c>
      <c r="D224" s="1" t="s">
        <v>863</v>
      </c>
      <c r="E224" s="2">
        <v>43507</v>
      </c>
      <c r="F224" s="1">
        <v>169</v>
      </c>
      <c r="G224" s="1">
        <v>157</v>
      </c>
      <c r="H224" s="1">
        <f>Tabla1[[#This Row],[CANTIDAD SEGÚN SISTEMA]]-Tabla1[[#This Row],[CANTIDAD SEGÚN CONTEO]]</f>
        <v>12</v>
      </c>
      <c r="I224" s="13">
        <f>1-ABS((Tabla1[[#This Row],[CANTIDAD SEGÚN SISTEMA]]-Tabla1[[#This Row],[CANTIDAD SEGÚN CONTEO]])/Tabla1[[#This Row],[CANTIDAD SEGÚN SISTEMA]])</f>
        <v>0.92899408284023666</v>
      </c>
      <c r="J22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224" s="13" t="str">
        <f>VLOOKUP(Tabla1[[#This Row],[COD MATERIAL]],Tabla1345[#All],3,0)</f>
        <v>09 - PARTES DE MOTOR</v>
      </c>
      <c r="L224" s="2" t="str">
        <f>VLOOKUP(MONTH(Tabla1[[#This Row],[FECHA DE CONTEO INVENTARIO]]),Tabla2[],2,0)</f>
        <v>Feb</v>
      </c>
      <c r="M224" s="1">
        <f>YEAR(Tabla1[[#This Row],[FECHA DE CONTEO INVENTARIO]])</f>
        <v>2019</v>
      </c>
    </row>
    <row r="225" spans="1:13" x14ac:dyDescent="0.2">
      <c r="A225" s="1">
        <v>347846</v>
      </c>
      <c r="B225" s="1" t="s">
        <v>199</v>
      </c>
      <c r="C225" s="1" t="s">
        <v>889</v>
      </c>
      <c r="D225" s="1" t="s">
        <v>860</v>
      </c>
      <c r="E225" s="2">
        <v>43496</v>
      </c>
      <c r="F225" s="1">
        <v>173</v>
      </c>
      <c r="G225" s="1">
        <v>205</v>
      </c>
      <c r="H225" s="1">
        <f>Tabla1[[#This Row],[CANTIDAD SEGÚN SISTEMA]]-Tabla1[[#This Row],[CANTIDAD SEGÚN CONTEO]]</f>
        <v>-32</v>
      </c>
      <c r="I225" s="13">
        <f>1-ABS((Tabla1[[#This Row],[CANTIDAD SEGÚN SISTEMA]]-Tabla1[[#This Row],[CANTIDAD SEGÚN CONTEO]])/Tabla1[[#This Row],[CANTIDAD SEGÚN SISTEMA]])</f>
        <v>0.81502890173410403</v>
      </c>
      <c r="J22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25" s="13" t="str">
        <f>VLOOKUP(Tabla1[[#This Row],[COD MATERIAL]],Tabla1345[#All],3,0)</f>
        <v>07 - PEDALES Y POSAPIES</v>
      </c>
      <c r="L225" s="2" t="str">
        <f>VLOOKUP(MONTH(Tabla1[[#This Row],[FECHA DE CONTEO INVENTARIO]]),Tabla2[],2,0)</f>
        <v>Ene</v>
      </c>
      <c r="M225" s="1">
        <f>YEAR(Tabla1[[#This Row],[FECHA DE CONTEO INVENTARIO]])</f>
        <v>2019</v>
      </c>
    </row>
    <row r="226" spans="1:13" x14ac:dyDescent="0.2">
      <c r="A226" s="1">
        <v>367719</v>
      </c>
      <c r="B226" s="1" t="s">
        <v>273</v>
      </c>
      <c r="C226" s="1" t="s">
        <v>887</v>
      </c>
      <c r="D226" s="1" t="s">
        <v>858</v>
      </c>
      <c r="E226" s="2">
        <v>43366</v>
      </c>
      <c r="F226" s="1">
        <v>58</v>
      </c>
      <c r="G226" s="1">
        <v>58</v>
      </c>
      <c r="H226" s="1">
        <f>Tabla1[[#This Row],[CANTIDAD SEGÚN SISTEMA]]-Tabla1[[#This Row],[CANTIDAD SEGÚN CONTEO]]</f>
        <v>0</v>
      </c>
      <c r="I226" s="13">
        <f>1-ABS((Tabla1[[#This Row],[CANTIDAD SEGÚN SISTEMA]]-Tabla1[[#This Row],[CANTIDAD SEGÚN CONTEO]])/Tabla1[[#This Row],[CANTIDAD SEGÚN SISTEMA]])</f>
        <v>1</v>
      </c>
      <c r="J22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26" s="13" t="str">
        <f>VLOOKUP(Tabla1[[#This Row],[COD MATERIAL]],Tabla1345[#All],3,0)</f>
        <v>04 - FRENOS Y EMBRAGUES</v>
      </c>
      <c r="L226" s="2" t="str">
        <f>VLOOKUP(MONTH(Tabla1[[#This Row],[FECHA DE CONTEO INVENTARIO]]),Tabla2[],2,0)</f>
        <v>Set</v>
      </c>
      <c r="M226" s="1">
        <f>YEAR(Tabla1[[#This Row],[FECHA DE CONTEO INVENTARIO]])</f>
        <v>2018</v>
      </c>
    </row>
    <row r="227" spans="1:13" x14ac:dyDescent="0.2">
      <c r="A227" s="1">
        <v>348838</v>
      </c>
      <c r="B227" s="1" t="s">
        <v>261</v>
      </c>
      <c r="C227" s="1" t="s">
        <v>891</v>
      </c>
      <c r="D227" s="1" t="s">
        <v>862</v>
      </c>
      <c r="E227" s="2">
        <v>43138</v>
      </c>
      <c r="F227" s="1">
        <v>188</v>
      </c>
      <c r="G227" s="1">
        <v>188</v>
      </c>
      <c r="H227" s="1">
        <f>Tabla1[[#This Row],[CANTIDAD SEGÚN SISTEMA]]-Tabla1[[#This Row],[CANTIDAD SEGÚN CONTEO]]</f>
        <v>0</v>
      </c>
      <c r="I227" s="13">
        <f>1-ABS((Tabla1[[#This Row],[CANTIDAD SEGÚN SISTEMA]]-Tabla1[[#This Row],[CANTIDAD SEGÚN CONTEO]])/Tabla1[[#This Row],[CANTIDAD SEGÚN SISTEMA]])</f>
        <v>1</v>
      </c>
      <c r="J22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27" s="13" t="str">
        <f>VLOOKUP(Tabla1[[#This Row],[COD MATERIAL]],Tabla1345[#All],3,0)</f>
        <v>05 - COLISION</v>
      </c>
      <c r="L227" s="2" t="str">
        <f>VLOOKUP(MONTH(Tabla1[[#This Row],[FECHA DE CONTEO INVENTARIO]]),Tabla2[],2,0)</f>
        <v>Feb</v>
      </c>
      <c r="M227" s="1">
        <f>YEAR(Tabla1[[#This Row],[FECHA DE CONTEO INVENTARIO]])</f>
        <v>2018</v>
      </c>
    </row>
    <row r="228" spans="1:13" x14ac:dyDescent="0.2">
      <c r="A228" s="1">
        <v>362720</v>
      </c>
      <c r="B228" s="1" t="s">
        <v>494</v>
      </c>
      <c r="C228" s="1" t="s">
        <v>890</v>
      </c>
      <c r="D228" s="1" t="s">
        <v>861</v>
      </c>
      <c r="E228" s="2">
        <v>43527</v>
      </c>
      <c r="F228" s="1">
        <v>98</v>
      </c>
      <c r="G228" s="1">
        <v>111</v>
      </c>
      <c r="H228" s="1">
        <f>Tabla1[[#This Row],[CANTIDAD SEGÚN SISTEMA]]-Tabla1[[#This Row],[CANTIDAD SEGÚN CONTEO]]</f>
        <v>-13</v>
      </c>
      <c r="I228" s="13">
        <f>1-ABS((Tabla1[[#This Row],[CANTIDAD SEGÚN SISTEMA]]-Tabla1[[#This Row],[CANTIDAD SEGÚN CONTEO]])/Tabla1[[#This Row],[CANTIDAD SEGÚN SISTEMA]])</f>
        <v>0.86734693877551017</v>
      </c>
      <c r="J22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28" s="13" t="str">
        <f>VLOOKUP(Tabla1[[#This Row],[COD MATERIAL]],Tabla1345[#All],3,0)</f>
        <v>05 - COLISION</v>
      </c>
      <c r="L228" s="2" t="str">
        <f>VLOOKUP(MONTH(Tabla1[[#This Row],[FECHA DE CONTEO INVENTARIO]]),Tabla2[],2,0)</f>
        <v>Mar</v>
      </c>
      <c r="M228" s="1">
        <f>YEAR(Tabla1[[#This Row],[FECHA DE CONTEO INVENTARIO]])</f>
        <v>2019</v>
      </c>
    </row>
    <row r="229" spans="1:13" x14ac:dyDescent="0.2">
      <c r="A229" s="1">
        <v>348550</v>
      </c>
      <c r="B229" s="1" t="s">
        <v>289</v>
      </c>
      <c r="C229" s="1" t="s">
        <v>890</v>
      </c>
      <c r="D229" s="1" t="s">
        <v>861</v>
      </c>
      <c r="E229" s="2">
        <v>43375</v>
      </c>
      <c r="F229" s="1">
        <v>37</v>
      </c>
      <c r="G229" s="1">
        <v>40</v>
      </c>
      <c r="H229" s="1">
        <f>Tabla1[[#This Row],[CANTIDAD SEGÚN SISTEMA]]-Tabla1[[#This Row],[CANTIDAD SEGÚN CONTEO]]</f>
        <v>-3</v>
      </c>
      <c r="I229" s="13">
        <f>1-ABS((Tabla1[[#This Row],[CANTIDAD SEGÚN SISTEMA]]-Tabla1[[#This Row],[CANTIDAD SEGÚN CONTEO]])/Tabla1[[#This Row],[CANTIDAD SEGÚN SISTEMA]])</f>
        <v>0.91891891891891886</v>
      </c>
      <c r="J22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29" s="13" t="str">
        <f>VLOOKUP(Tabla1[[#This Row],[COD MATERIAL]],Tabla1345[#All],3,0)</f>
        <v>11 - LLANTAS Y HULES</v>
      </c>
      <c r="L229" s="2" t="str">
        <f>VLOOKUP(MONTH(Tabla1[[#This Row],[FECHA DE CONTEO INVENTARIO]]),Tabla2[],2,0)</f>
        <v>Oct</v>
      </c>
      <c r="M229" s="1">
        <f>YEAR(Tabla1[[#This Row],[FECHA DE CONTEO INVENTARIO]])</f>
        <v>2018</v>
      </c>
    </row>
    <row r="230" spans="1:13" x14ac:dyDescent="0.2">
      <c r="A230" s="1">
        <v>348018</v>
      </c>
      <c r="B230" s="1" t="s">
        <v>238</v>
      </c>
      <c r="C230" s="1" t="s">
        <v>889</v>
      </c>
      <c r="D230" s="1" t="s">
        <v>860</v>
      </c>
      <c r="E230" s="2">
        <v>43159</v>
      </c>
      <c r="F230" s="1">
        <v>184</v>
      </c>
      <c r="G230" s="1">
        <v>213</v>
      </c>
      <c r="H230" s="1">
        <f>Tabla1[[#This Row],[CANTIDAD SEGÚN SISTEMA]]-Tabla1[[#This Row],[CANTIDAD SEGÚN CONTEO]]</f>
        <v>-29</v>
      </c>
      <c r="I230" s="13">
        <f>1-ABS((Tabla1[[#This Row],[CANTIDAD SEGÚN SISTEMA]]-Tabla1[[#This Row],[CANTIDAD SEGÚN CONTEO]])/Tabla1[[#This Row],[CANTIDAD SEGÚN SISTEMA]])</f>
        <v>0.84239130434782605</v>
      </c>
      <c r="J23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30" s="13" t="str">
        <f>VLOOKUP(Tabla1[[#This Row],[COD MATERIAL]],Tabla1345[#All],3,0)</f>
        <v>13 - TRACCION</v>
      </c>
      <c r="L230" s="2" t="str">
        <f>VLOOKUP(MONTH(Tabla1[[#This Row],[FECHA DE CONTEO INVENTARIO]]),Tabla2[],2,0)</f>
        <v>Feb</v>
      </c>
      <c r="M230" s="1">
        <f>YEAR(Tabla1[[#This Row],[FECHA DE CONTEO INVENTARIO]])</f>
        <v>2018</v>
      </c>
    </row>
    <row r="231" spans="1:13" x14ac:dyDescent="0.2">
      <c r="A231" s="1">
        <v>348451</v>
      </c>
      <c r="B231" s="1" t="s">
        <v>542</v>
      </c>
      <c r="C231" s="1" t="s">
        <v>888</v>
      </c>
      <c r="D231" s="1" t="s">
        <v>859</v>
      </c>
      <c r="E231" s="2">
        <v>43272</v>
      </c>
      <c r="F231" s="1">
        <v>120</v>
      </c>
      <c r="G231" s="1">
        <v>120</v>
      </c>
      <c r="H231" s="1">
        <f>Tabla1[[#This Row],[CANTIDAD SEGÚN SISTEMA]]-Tabla1[[#This Row],[CANTIDAD SEGÚN CONTEO]]</f>
        <v>0</v>
      </c>
      <c r="I231" s="13">
        <f>1-ABS((Tabla1[[#This Row],[CANTIDAD SEGÚN SISTEMA]]-Tabla1[[#This Row],[CANTIDAD SEGÚN CONTEO]])/Tabla1[[#This Row],[CANTIDAD SEGÚN SISTEMA]])</f>
        <v>1</v>
      </c>
      <c r="J23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31" s="13" t="str">
        <f>VLOOKUP(Tabla1[[#This Row],[COD MATERIAL]],Tabla1345[#All],3,0)</f>
        <v>15 - MISCELANEOS</v>
      </c>
      <c r="L231" s="2" t="str">
        <f>VLOOKUP(MONTH(Tabla1[[#This Row],[FECHA DE CONTEO INVENTARIO]]),Tabla2[],2,0)</f>
        <v>Jun</v>
      </c>
      <c r="M231" s="1">
        <f>YEAR(Tabla1[[#This Row],[FECHA DE CONTEO INVENTARIO]])</f>
        <v>2018</v>
      </c>
    </row>
    <row r="232" spans="1:13" x14ac:dyDescent="0.2">
      <c r="A232" s="1">
        <v>353723</v>
      </c>
      <c r="B232" s="1" t="s">
        <v>179</v>
      </c>
      <c r="C232" s="1" t="s">
        <v>884</v>
      </c>
      <c r="D232" s="1" t="s">
        <v>856</v>
      </c>
      <c r="E232" s="2">
        <v>43292</v>
      </c>
      <c r="F232" s="1">
        <v>36</v>
      </c>
      <c r="G232" s="1">
        <v>38</v>
      </c>
      <c r="H232" s="1">
        <f>Tabla1[[#This Row],[CANTIDAD SEGÚN SISTEMA]]-Tabla1[[#This Row],[CANTIDAD SEGÚN CONTEO]]</f>
        <v>-2</v>
      </c>
      <c r="I232" s="13">
        <f>1-ABS((Tabla1[[#This Row],[CANTIDAD SEGÚN SISTEMA]]-Tabla1[[#This Row],[CANTIDAD SEGÚN CONTEO]])/Tabla1[[#This Row],[CANTIDAD SEGÚN SISTEMA]])</f>
        <v>0.94444444444444442</v>
      </c>
      <c r="J23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32" s="13" t="str">
        <f>VLOOKUP(Tabla1[[#This Row],[COD MATERIAL]],Tabla1345[#All],3,0)</f>
        <v>15 - MISCELANEOS</v>
      </c>
      <c r="L232" s="2" t="str">
        <f>VLOOKUP(MONTH(Tabla1[[#This Row],[FECHA DE CONTEO INVENTARIO]]),Tabla2[],2,0)</f>
        <v>Jul</v>
      </c>
      <c r="M232" s="1">
        <f>YEAR(Tabla1[[#This Row],[FECHA DE CONTEO INVENTARIO]])</f>
        <v>2018</v>
      </c>
    </row>
    <row r="233" spans="1:13" x14ac:dyDescent="0.2">
      <c r="A233" s="1">
        <v>348540</v>
      </c>
      <c r="B233" s="1" t="s">
        <v>756</v>
      </c>
      <c r="C233" s="1" t="s">
        <v>886</v>
      </c>
      <c r="D233" s="1" t="s">
        <v>857</v>
      </c>
      <c r="E233" s="2">
        <v>43490</v>
      </c>
      <c r="F233" s="1">
        <v>63</v>
      </c>
      <c r="G233" s="1">
        <v>63</v>
      </c>
      <c r="H233" s="1">
        <f>Tabla1[[#This Row],[CANTIDAD SEGÚN SISTEMA]]-Tabla1[[#This Row],[CANTIDAD SEGÚN CONTEO]]</f>
        <v>0</v>
      </c>
      <c r="I233" s="13">
        <f>1-ABS((Tabla1[[#This Row],[CANTIDAD SEGÚN SISTEMA]]-Tabla1[[#This Row],[CANTIDAD SEGÚN CONTEO]])/Tabla1[[#This Row],[CANTIDAD SEGÚN SISTEMA]])</f>
        <v>1</v>
      </c>
      <c r="J23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33" s="13" t="str">
        <f>VLOOKUP(Tabla1[[#This Row],[COD MATERIAL]],Tabla1345[#All],3,0)</f>
        <v>15 - MISCELANEOS</v>
      </c>
      <c r="L233" s="2" t="str">
        <f>VLOOKUP(MONTH(Tabla1[[#This Row],[FECHA DE CONTEO INVENTARIO]]),Tabla2[],2,0)</f>
        <v>Ene</v>
      </c>
      <c r="M233" s="1">
        <f>YEAR(Tabla1[[#This Row],[FECHA DE CONTEO INVENTARIO]])</f>
        <v>2019</v>
      </c>
    </row>
    <row r="234" spans="1:13" x14ac:dyDescent="0.2">
      <c r="A234" s="1">
        <v>347820</v>
      </c>
      <c r="B234" s="1" t="s">
        <v>166</v>
      </c>
      <c r="C234" s="1" t="s">
        <v>887</v>
      </c>
      <c r="D234" s="1" t="s">
        <v>858</v>
      </c>
      <c r="E234" s="2">
        <v>43276</v>
      </c>
      <c r="F234" s="1">
        <v>160</v>
      </c>
      <c r="G234" s="1">
        <v>160</v>
      </c>
      <c r="H234" s="1">
        <f>Tabla1[[#This Row],[CANTIDAD SEGÚN SISTEMA]]-Tabla1[[#This Row],[CANTIDAD SEGÚN CONTEO]]</f>
        <v>0</v>
      </c>
      <c r="I234" s="13">
        <f>1-ABS((Tabla1[[#This Row],[CANTIDAD SEGÚN SISTEMA]]-Tabla1[[#This Row],[CANTIDAD SEGÚN CONTEO]])/Tabla1[[#This Row],[CANTIDAD SEGÚN SISTEMA]])</f>
        <v>1</v>
      </c>
      <c r="J23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34" s="13" t="str">
        <f>VLOOKUP(Tabla1[[#This Row],[COD MATERIAL]],Tabla1345[#All],3,0)</f>
        <v>09 - PARTES DE MOTOR</v>
      </c>
      <c r="L234" s="2" t="str">
        <f>VLOOKUP(MONTH(Tabla1[[#This Row],[FECHA DE CONTEO INVENTARIO]]),Tabla2[],2,0)</f>
        <v>Jun</v>
      </c>
      <c r="M234" s="1">
        <f>YEAR(Tabla1[[#This Row],[FECHA DE CONTEO INVENTARIO]])</f>
        <v>2018</v>
      </c>
    </row>
    <row r="235" spans="1:13" x14ac:dyDescent="0.2">
      <c r="A235" s="1">
        <v>348306</v>
      </c>
      <c r="B235" s="1" t="s">
        <v>765</v>
      </c>
      <c r="C235" s="1" t="s">
        <v>890</v>
      </c>
      <c r="D235" s="1" t="s">
        <v>861</v>
      </c>
      <c r="E235" s="2">
        <v>43308</v>
      </c>
      <c r="F235" s="1">
        <v>137</v>
      </c>
      <c r="G235" s="1">
        <v>137</v>
      </c>
      <c r="H235" s="1">
        <f>Tabla1[[#This Row],[CANTIDAD SEGÚN SISTEMA]]-Tabla1[[#This Row],[CANTIDAD SEGÚN CONTEO]]</f>
        <v>0</v>
      </c>
      <c r="I235" s="13">
        <f>1-ABS((Tabla1[[#This Row],[CANTIDAD SEGÚN SISTEMA]]-Tabla1[[#This Row],[CANTIDAD SEGÚN CONTEO]])/Tabla1[[#This Row],[CANTIDAD SEGÚN SISTEMA]])</f>
        <v>1</v>
      </c>
      <c r="J23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35" s="13" t="str">
        <f>VLOOKUP(Tabla1[[#This Row],[COD MATERIAL]],Tabla1345[#All],3,0)</f>
        <v>10 - PALANCAS Y CHICOTES</v>
      </c>
      <c r="L235" s="2" t="str">
        <f>VLOOKUP(MONTH(Tabla1[[#This Row],[FECHA DE CONTEO INVENTARIO]]),Tabla2[],2,0)</f>
        <v>Jul</v>
      </c>
      <c r="M235" s="1">
        <f>YEAR(Tabla1[[#This Row],[FECHA DE CONTEO INVENTARIO]])</f>
        <v>2018</v>
      </c>
    </row>
    <row r="236" spans="1:13" x14ac:dyDescent="0.2">
      <c r="A236" s="1">
        <v>347695</v>
      </c>
      <c r="B236" s="1" t="s">
        <v>200</v>
      </c>
      <c r="C236" s="1" t="s">
        <v>891</v>
      </c>
      <c r="D236" s="1" t="s">
        <v>862</v>
      </c>
      <c r="E236" s="2">
        <v>43295</v>
      </c>
      <c r="F236" s="1">
        <v>179</v>
      </c>
      <c r="G236" s="1">
        <v>179</v>
      </c>
      <c r="H236" s="1">
        <f>Tabla1[[#This Row],[CANTIDAD SEGÚN SISTEMA]]-Tabla1[[#This Row],[CANTIDAD SEGÚN CONTEO]]</f>
        <v>0</v>
      </c>
      <c r="I236" s="13">
        <f>1-ABS((Tabla1[[#This Row],[CANTIDAD SEGÚN SISTEMA]]-Tabla1[[#This Row],[CANTIDAD SEGÚN CONTEO]])/Tabla1[[#This Row],[CANTIDAD SEGÚN SISTEMA]])</f>
        <v>1</v>
      </c>
      <c r="J23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36" s="13" t="str">
        <f>VLOOKUP(Tabla1[[#This Row],[COD MATERIAL]],Tabla1345[#All],3,0)</f>
        <v>09 - PARTES DE MOTOR</v>
      </c>
      <c r="L236" s="2" t="str">
        <f>VLOOKUP(MONTH(Tabla1[[#This Row],[FECHA DE CONTEO INVENTARIO]]),Tabla2[],2,0)</f>
        <v>Jul</v>
      </c>
      <c r="M236" s="1">
        <f>YEAR(Tabla1[[#This Row],[FECHA DE CONTEO INVENTARIO]])</f>
        <v>2018</v>
      </c>
    </row>
    <row r="237" spans="1:13" x14ac:dyDescent="0.2">
      <c r="A237" s="1">
        <v>348298</v>
      </c>
      <c r="B237" s="1" t="s">
        <v>80</v>
      </c>
      <c r="C237" s="1" t="s">
        <v>888</v>
      </c>
      <c r="D237" s="1" t="s">
        <v>859</v>
      </c>
      <c r="E237" s="2">
        <v>43274</v>
      </c>
      <c r="F237" s="1">
        <v>21</v>
      </c>
      <c r="G237" s="1">
        <v>23</v>
      </c>
      <c r="H237" s="1">
        <f>Tabla1[[#This Row],[CANTIDAD SEGÚN SISTEMA]]-Tabla1[[#This Row],[CANTIDAD SEGÚN CONTEO]]</f>
        <v>-2</v>
      </c>
      <c r="I237" s="13">
        <f>1-ABS((Tabla1[[#This Row],[CANTIDAD SEGÚN SISTEMA]]-Tabla1[[#This Row],[CANTIDAD SEGÚN CONTEO]])/Tabla1[[#This Row],[CANTIDAD SEGÚN SISTEMA]])</f>
        <v>0.90476190476190477</v>
      </c>
      <c r="J23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37" s="13" t="str">
        <f>VLOOKUP(Tabla1[[#This Row],[COD MATERIAL]],Tabla1345[#All],3,0)</f>
        <v>10 - PALANCAS Y CHICOTES</v>
      </c>
      <c r="L237" s="2" t="str">
        <f>VLOOKUP(MONTH(Tabla1[[#This Row],[FECHA DE CONTEO INVENTARIO]]),Tabla2[],2,0)</f>
        <v>Jun</v>
      </c>
      <c r="M237" s="1">
        <f>YEAR(Tabla1[[#This Row],[FECHA DE CONTEO INVENTARIO]])</f>
        <v>2018</v>
      </c>
    </row>
    <row r="238" spans="1:13" x14ac:dyDescent="0.2">
      <c r="A238" s="1">
        <v>347731</v>
      </c>
      <c r="B238" s="1" t="s">
        <v>520</v>
      </c>
      <c r="C238" s="1" t="s">
        <v>888</v>
      </c>
      <c r="D238" s="1" t="s">
        <v>859</v>
      </c>
      <c r="E238" s="2">
        <v>43576</v>
      </c>
      <c r="F238" s="1">
        <v>120</v>
      </c>
      <c r="G238" s="1">
        <v>141</v>
      </c>
      <c r="H238" s="1">
        <f>Tabla1[[#This Row],[CANTIDAD SEGÚN SISTEMA]]-Tabla1[[#This Row],[CANTIDAD SEGÚN CONTEO]]</f>
        <v>-21</v>
      </c>
      <c r="I238" s="13">
        <f>1-ABS((Tabla1[[#This Row],[CANTIDAD SEGÚN SISTEMA]]-Tabla1[[#This Row],[CANTIDAD SEGÚN CONTEO]])/Tabla1[[#This Row],[CANTIDAD SEGÚN SISTEMA]])</f>
        <v>0.82499999999999996</v>
      </c>
      <c r="J23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38" s="13" t="str">
        <f>VLOOKUP(Tabla1[[#This Row],[COD MATERIAL]],Tabla1345[#All],3,0)</f>
        <v>09 - PARTES DE MOTOR</v>
      </c>
      <c r="L238" s="2" t="str">
        <f>VLOOKUP(MONTH(Tabla1[[#This Row],[FECHA DE CONTEO INVENTARIO]]),Tabla2[],2,0)</f>
        <v>Abr</v>
      </c>
      <c r="M238" s="1">
        <f>YEAR(Tabla1[[#This Row],[FECHA DE CONTEO INVENTARIO]])</f>
        <v>2019</v>
      </c>
    </row>
    <row r="239" spans="1:13" x14ac:dyDescent="0.2">
      <c r="A239" s="1">
        <v>348615</v>
      </c>
      <c r="B239" s="1" t="s">
        <v>754</v>
      </c>
      <c r="C239" s="1" t="s">
        <v>887</v>
      </c>
      <c r="D239" s="1" t="s">
        <v>858</v>
      </c>
      <c r="E239" s="2">
        <v>43235</v>
      </c>
      <c r="F239" s="1">
        <v>32</v>
      </c>
      <c r="G239" s="1">
        <v>35</v>
      </c>
      <c r="H239" s="1">
        <f>Tabla1[[#This Row],[CANTIDAD SEGÚN SISTEMA]]-Tabla1[[#This Row],[CANTIDAD SEGÚN CONTEO]]</f>
        <v>-3</v>
      </c>
      <c r="I239" s="13">
        <f>1-ABS((Tabla1[[#This Row],[CANTIDAD SEGÚN SISTEMA]]-Tabla1[[#This Row],[CANTIDAD SEGÚN CONTEO]])/Tabla1[[#This Row],[CANTIDAD SEGÚN SISTEMA]])</f>
        <v>0.90625</v>
      </c>
      <c r="J23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39" s="13" t="str">
        <f>VLOOKUP(Tabla1[[#This Row],[COD MATERIAL]],Tabla1345[#All],3,0)</f>
        <v>08 - ELECTRICO</v>
      </c>
      <c r="L239" s="2" t="str">
        <f>VLOOKUP(MONTH(Tabla1[[#This Row],[FECHA DE CONTEO INVENTARIO]]),Tabla2[],2,0)</f>
        <v>May</v>
      </c>
      <c r="M239" s="1">
        <f>YEAR(Tabla1[[#This Row],[FECHA DE CONTEO INVENTARIO]])</f>
        <v>2018</v>
      </c>
    </row>
    <row r="240" spans="1:13" x14ac:dyDescent="0.2">
      <c r="A240" s="1">
        <v>362717</v>
      </c>
      <c r="B240" s="1" t="s">
        <v>522</v>
      </c>
      <c r="C240" s="1" t="s">
        <v>885</v>
      </c>
      <c r="D240" s="1" t="s">
        <v>865</v>
      </c>
      <c r="E240" s="2">
        <v>43222</v>
      </c>
      <c r="F240" s="1">
        <v>182</v>
      </c>
      <c r="G240" s="1">
        <v>182</v>
      </c>
      <c r="H240" s="1">
        <f>Tabla1[[#This Row],[CANTIDAD SEGÚN SISTEMA]]-Tabla1[[#This Row],[CANTIDAD SEGÚN CONTEO]]</f>
        <v>0</v>
      </c>
      <c r="I240" s="13">
        <f>1-ABS((Tabla1[[#This Row],[CANTIDAD SEGÚN SISTEMA]]-Tabla1[[#This Row],[CANTIDAD SEGÚN CONTEO]])/Tabla1[[#This Row],[CANTIDAD SEGÚN SISTEMA]])</f>
        <v>1</v>
      </c>
      <c r="J24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40" s="13" t="str">
        <f>VLOOKUP(Tabla1[[#This Row],[COD MATERIAL]],Tabla1345[#All],3,0)</f>
        <v>05 - COLISION</v>
      </c>
      <c r="L240" s="2" t="str">
        <f>VLOOKUP(MONTH(Tabla1[[#This Row],[FECHA DE CONTEO INVENTARIO]]),Tabla2[],2,0)</f>
        <v>May</v>
      </c>
      <c r="M240" s="1">
        <f>YEAR(Tabla1[[#This Row],[FECHA DE CONTEO INVENTARIO]])</f>
        <v>2018</v>
      </c>
    </row>
    <row r="241" spans="1:13" x14ac:dyDescent="0.2">
      <c r="A241" s="1">
        <v>347994</v>
      </c>
      <c r="B241" s="1" t="s">
        <v>94</v>
      </c>
      <c r="C241" s="1" t="s">
        <v>884</v>
      </c>
      <c r="D241" s="1" t="s">
        <v>856</v>
      </c>
      <c r="E241" s="2">
        <v>43211</v>
      </c>
      <c r="F241" s="1">
        <v>113</v>
      </c>
      <c r="G241" s="1">
        <v>113</v>
      </c>
      <c r="H241" s="1">
        <f>Tabla1[[#This Row],[CANTIDAD SEGÚN SISTEMA]]-Tabla1[[#This Row],[CANTIDAD SEGÚN CONTEO]]</f>
        <v>0</v>
      </c>
      <c r="I241" s="13">
        <f>1-ABS((Tabla1[[#This Row],[CANTIDAD SEGÚN SISTEMA]]-Tabla1[[#This Row],[CANTIDAD SEGÚN CONTEO]])/Tabla1[[#This Row],[CANTIDAD SEGÚN SISTEMA]])</f>
        <v>1</v>
      </c>
      <c r="J24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41" s="13" t="str">
        <f>VLOOKUP(Tabla1[[#This Row],[COD MATERIAL]],Tabla1345[#All],3,0)</f>
        <v>10 - PALANCAS Y CHICOTES</v>
      </c>
      <c r="L241" s="2" t="str">
        <f>VLOOKUP(MONTH(Tabla1[[#This Row],[FECHA DE CONTEO INVENTARIO]]),Tabla2[],2,0)</f>
        <v>Abr</v>
      </c>
      <c r="M241" s="1">
        <f>YEAR(Tabla1[[#This Row],[FECHA DE CONTEO INVENTARIO]])</f>
        <v>2018</v>
      </c>
    </row>
    <row r="242" spans="1:13" x14ac:dyDescent="0.2">
      <c r="A242" s="1">
        <v>368038</v>
      </c>
      <c r="B242" s="1" t="s">
        <v>82</v>
      </c>
      <c r="C242" s="1" t="s">
        <v>893</v>
      </c>
      <c r="D242" s="1" t="s">
        <v>864</v>
      </c>
      <c r="E242" s="2">
        <v>43384</v>
      </c>
      <c r="F242" s="1">
        <v>164</v>
      </c>
      <c r="G242" s="1">
        <v>196</v>
      </c>
      <c r="H242" s="1">
        <f>Tabla1[[#This Row],[CANTIDAD SEGÚN SISTEMA]]-Tabla1[[#This Row],[CANTIDAD SEGÚN CONTEO]]</f>
        <v>-32</v>
      </c>
      <c r="I242" s="13">
        <f>1-ABS((Tabla1[[#This Row],[CANTIDAD SEGÚN SISTEMA]]-Tabla1[[#This Row],[CANTIDAD SEGÚN CONTEO]])/Tabla1[[#This Row],[CANTIDAD SEGÚN SISTEMA]])</f>
        <v>0.80487804878048785</v>
      </c>
      <c r="J24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42" s="13" t="str">
        <f>VLOOKUP(Tabla1[[#This Row],[COD MATERIAL]],Tabla1345[#All],3,0)</f>
        <v>08 - ELECTRICO</v>
      </c>
      <c r="L242" s="2" t="str">
        <f>VLOOKUP(MONTH(Tabla1[[#This Row],[FECHA DE CONTEO INVENTARIO]]),Tabla2[],2,0)</f>
        <v>Oct</v>
      </c>
      <c r="M242" s="1">
        <f>YEAR(Tabla1[[#This Row],[FECHA DE CONTEO INVENTARIO]])</f>
        <v>2018</v>
      </c>
    </row>
    <row r="243" spans="1:13" x14ac:dyDescent="0.2">
      <c r="A243" s="1">
        <v>348175</v>
      </c>
      <c r="B243" s="1" t="s">
        <v>422</v>
      </c>
      <c r="C243" s="1" t="s">
        <v>886</v>
      </c>
      <c r="D243" s="1" t="s">
        <v>857</v>
      </c>
      <c r="E243" s="2">
        <v>43219</v>
      </c>
      <c r="F243" s="1">
        <v>104</v>
      </c>
      <c r="G243" s="1">
        <v>104</v>
      </c>
      <c r="H243" s="1">
        <f>Tabla1[[#This Row],[CANTIDAD SEGÚN SISTEMA]]-Tabla1[[#This Row],[CANTIDAD SEGÚN CONTEO]]</f>
        <v>0</v>
      </c>
      <c r="I243" s="13">
        <f>1-ABS((Tabla1[[#This Row],[CANTIDAD SEGÚN SISTEMA]]-Tabla1[[#This Row],[CANTIDAD SEGÚN CONTEO]])/Tabla1[[#This Row],[CANTIDAD SEGÚN SISTEMA]])</f>
        <v>1</v>
      </c>
      <c r="J24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43" s="13" t="str">
        <f>VLOOKUP(Tabla1[[#This Row],[COD MATERIAL]],Tabla1345[#All],3,0)</f>
        <v>06 - AMORTIGUADORES</v>
      </c>
      <c r="L243" s="2" t="str">
        <f>VLOOKUP(MONTH(Tabla1[[#This Row],[FECHA DE CONTEO INVENTARIO]]),Tabla2[],2,0)</f>
        <v>Abr</v>
      </c>
      <c r="M243" s="1">
        <f>YEAR(Tabla1[[#This Row],[FECHA DE CONTEO INVENTARIO]])</f>
        <v>2018</v>
      </c>
    </row>
    <row r="244" spans="1:13" x14ac:dyDescent="0.2">
      <c r="A244" s="1">
        <v>348377</v>
      </c>
      <c r="B244" s="1" t="s">
        <v>298</v>
      </c>
      <c r="C244" s="1" t="s">
        <v>884</v>
      </c>
      <c r="D244" s="1" t="s">
        <v>856</v>
      </c>
      <c r="E244" s="2">
        <v>43379</v>
      </c>
      <c r="F244" s="1">
        <v>188</v>
      </c>
      <c r="G244" s="1">
        <v>206</v>
      </c>
      <c r="H244" s="1">
        <f>Tabla1[[#This Row],[CANTIDAD SEGÚN SISTEMA]]-Tabla1[[#This Row],[CANTIDAD SEGÚN CONTEO]]</f>
        <v>-18</v>
      </c>
      <c r="I244" s="13">
        <f>1-ABS((Tabla1[[#This Row],[CANTIDAD SEGÚN SISTEMA]]-Tabla1[[#This Row],[CANTIDAD SEGÚN CONTEO]])/Tabla1[[#This Row],[CANTIDAD SEGÚN SISTEMA]])</f>
        <v>0.9042553191489362</v>
      </c>
      <c r="J24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44" s="13" t="str">
        <f>VLOOKUP(Tabla1[[#This Row],[COD MATERIAL]],Tabla1345[#All],3,0)</f>
        <v>05 - COLISION</v>
      </c>
      <c r="L244" s="2" t="str">
        <f>VLOOKUP(MONTH(Tabla1[[#This Row],[FECHA DE CONTEO INVENTARIO]]),Tabla2[],2,0)</f>
        <v>Oct</v>
      </c>
      <c r="M244" s="1">
        <f>YEAR(Tabla1[[#This Row],[FECHA DE CONTEO INVENTARIO]])</f>
        <v>2018</v>
      </c>
    </row>
    <row r="245" spans="1:13" x14ac:dyDescent="0.2">
      <c r="A245" s="1">
        <v>348616</v>
      </c>
      <c r="B245" s="1" t="s">
        <v>417</v>
      </c>
      <c r="C245" s="1" t="s">
        <v>888</v>
      </c>
      <c r="D245" s="1" t="s">
        <v>859</v>
      </c>
      <c r="E245" s="2">
        <v>43448</v>
      </c>
      <c r="F245" s="1">
        <v>182</v>
      </c>
      <c r="G245" s="1">
        <v>203</v>
      </c>
      <c r="H245" s="1">
        <f>Tabla1[[#This Row],[CANTIDAD SEGÚN SISTEMA]]-Tabla1[[#This Row],[CANTIDAD SEGÚN CONTEO]]</f>
        <v>-21</v>
      </c>
      <c r="I245" s="13">
        <f>1-ABS((Tabla1[[#This Row],[CANTIDAD SEGÚN SISTEMA]]-Tabla1[[#This Row],[CANTIDAD SEGÚN CONTEO]])/Tabla1[[#This Row],[CANTIDAD SEGÚN SISTEMA]])</f>
        <v>0.88461538461538458</v>
      </c>
      <c r="J24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45" s="13" t="str">
        <f>VLOOKUP(Tabla1[[#This Row],[COD MATERIAL]],Tabla1345[#All],3,0)</f>
        <v>11 - LLANTAS Y HULES</v>
      </c>
      <c r="L245" s="2" t="str">
        <f>VLOOKUP(MONTH(Tabla1[[#This Row],[FECHA DE CONTEO INVENTARIO]]),Tabla2[],2,0)</f>
        <v>Dic</v>
      </c>
      <c r="M245" s="1">
        <f>YEAR(Tabla1[[#This Row],[FECHA DE CONTEO INVENTARIO]])</f>
        <v>2018</v>
      </c>
    </row>
    <row r="246" spans="1:13" x14ac:dyDescent="0.2">
      <c r="A246" s="1">
        <v>347615</v>
      </c>
      <c r="B246" s="1" t="s">
        <v>746</v>
      </c>
      <c r="C246" s="1" t="s">
        <v>891</v>
      </c>
      <c r="D246" s="1" t="s">
        <v>862</v>
      </c>
      <c r="E246" s="2">
        <v>43136</v>
      </c>
      <c r="F246" s="1">
        <v>72</v>
      </c>
      <c r="G246" s="1">
        <v>72</v>
      </c>
      <c r="H246" s="1">
        <f>Tabla1[[#This Row],[CANTIDAD SEGÚN SISTEMA]]-Tabla1[[#This Row],[CANTIDAD SEGÚN CONTEO]]</f>
        <v>0</v>
      </c>
      <c r="I246" s="13">
        <f>1-ABS((Tabla1[[#This Row],[CANTIDAD SEGÚN SISTEMA]]-Tabla1[[#This Row],[CANTIDAD SEGÚN CONTEO]])/Tabla1[[#This Row],[CANTIDAD SEGÚN SISTEMA]])</f>
        <v>1</v>
      </c>
      <c r="J24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46" s="13" t="str">
        <f>VLOOKUP(Tabla1[[#This Row],[COD MATERIAL]],Tabla1345[#All],3,0)</f>
        <v>09 - PARTES DE MOTOR</v>
      </c>
      <c r="L246" s="2" t="str">
        <f>VLOOKUP(MONTH(Tabla1[[#This Row],[FECHA DE CONTEO INVENTARIO]]),Tabla2[],2,0)</f>
        <v>Feb</v>
      </c>
      <c r="M246" s="1">
        <f>YEAR(Tabla1[[#This Row],[FECHA DE CONTEO INVENTARIO]])</f>
        <v>2018</v>
      </c>
    </row>
    <row r="247" spans="1:13" x14ac:dyDescent="0.2">
      <c r="A247" s="1">
        <v>348863</v>
      </c>
      <c r="B247" s="1" t="s">
        <v>107</v>
      </c>
      <c r="C247" s="1" t="s">
        <v>889</v>
      </c>
      <c r="D247" s="1" t="s">
        <v>860</v>
      </c>
      <c r="E247" s="2">
        <v>43278</v>
      </c>
      <c r="F247" s="1">
        <v>130</v>
      </c>
      <c r="G247" s="1">
        <v>154</v>
      </c>
      <c r="H247" s="1">
        <f>Tabla1[[#This Row],[CANTIDAD SEGÚN SISTEMA]]-Tabla1[[#This Row],[CANTIDAD SEGÚN CONTEO]]</f>
        <v>-24</v>
      </c>
      <c r="I247" s="13">
        <f>1-ABS((Tabla1[[#This Row],[CANTIDAD SEGÚN SISTEMA]]-Tabla1[[#This Row],[CANTIDAD SEGÚN CONTEO]])/Tabla1[[#This Row],[CANTIDAD SEGÚN SISTEMA]])</f>
        <v>0.81538461538461537</v>
      </c>
      <c r="J24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47" s="13" t="str">
        <f>VLOOKUP(Tabla1[[#This Row],[COD MATERIAL]],Tabla1345[#All],3,0)</f>
        <v>05 - COLISION</v>
      </c>
      <c r="L247" s="2" t="str">
        <f>VLOOKUP(MONTH(Tabla1[[#This Row],[FECHA DE CONTEO INVENTARIO]]),Tabla2[],2,0)</f>
        <v>Jun</v>
      </c>
      <c r="M247" s="1">
        <f>YEAR(Tabla1[[#This Row],[FECHA DE CONTEO INVENTARIO]])</f>
        <v>2018</v>
      </c>
    </row>
    <row r="248" spans="1:13" x14ac:dyDescent="0.2">
      <c r="A248" s="1">
        <v>353551</v>
      </c>
      <c r="B248" s="1" t="s">
        <v>478</v>
      </c>
      <c r="C248" s="1" t="s">
        <v>886</v>
      </c>
      <c r="D248" s="1" t="s">
        <v>857</v>
      </c>
      <c r="E248" s="2">
        <v>43228</v>
      </c>
      <c r="F248" s="1">
        <v>67</v>
      </c>
      <c r="G248" s="1">
        <v>79</v>
      </c>
      <c r="H248" s="1">
        <f>Tabla1[[#This Row],[CANTIDAD SEGÚN SISTEMA]]-Tabla1[[#This Row],[CANTIDAD SEGÚN CONTEO]]</f>
        <v>-12</v>
      </c>
      <c r="I248" s="13">
        <f>1-ABS((Tabla1[[#This Row],[CANTIDAD SEGÚN SISTEMA]]-Tabla1[[#This Row],[CANTIDAD SEGÚN CONTEO]])/Tabla1[[#This Row],[CANTIDAD SEGÚN SISTEMA]])</f>
        <v>0.82089552238805974</v>
      </c>
      <c r="J24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48" s="13" t="str">
        <f>VLOOKUP(Tabla1[[#This Row],[COD MATERIAL]],Tabla1345[#All],3,0)</f>
        <v>09 - PARTES DE MOTOR</v>
      </c>
      <c r="L248" s="2" t="str">
        <f>VLOOKUP(MONTH(Tabla1[[#This Row],[FECHA DE CONTEO INVENTARIO]]),Tabla2[],2,0)</f>
        <v>May</v>
      </c>
      <c r="M248" s="1">
        <f>YEAR(Tabla1[[#This Row],[FECHA DE CONTEO INVENTARIO]])</f>
        <v>2018</v>
      </c>
    </row>
    <row r="249" spans="1:13" x14ac:dyDescent="0.2">
      <c r="A249" s="1">
        <v>348519</v>
      </c>
      <c r="B249" s="1" t="s">
        <v>327</v>
      </c>
      <c r="C249" s="1" t="s">
        <v>889</v>
      </c>
      <c r="D249" s="1" t="s">
        <v>860</v>
      </c>
      <c r="E249" s="2">
        <v>43535</v>
      </c>
      <c r="F249" s="1">
        <v>187</v>
      </c>
      <c r="G249" s="1">
        <v>187</v>
      </c>
      <c r="H249" s="1">
        <f>Tabla1[[#This Row],[CANTIDAD SEGÚN SISTEMA]]-Tabla1[[#This Row],[CANTIDAD SEGÚN CONTEO]]</f>
        <v>0</v>
      </c>
      <c r="I249" s="13">
        <f>1-ABS((Tabla1[[#This Row],[CANTIDAD SEGÚN SISTEMA]]-Tabla1[[#This Row],[CANTIDAD SEGÚN CONTEO]])/Tabla1[[#This Row],[CANTIDAD SEGÚN SISTEMA]])</f>
        <v>1</v>
      </c>
      <c r="J24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49" s="13" t="str">
        <f>VLOOKUP(Tabla1[[#This Row],[COD MATERIAL]],Tabla1345[#All],3,0)</f>
        <v>09 - PARTES DE MOTOR</v>
      </c>
      <c r="L249" s="2" t="str">
        <f>VLOOKUP(MONTH(Tabla1[[#This Row],[FECHA DE CONTEO INVENTARIO]]),Tabla2[],2,0)</f>
        <v>Mar</v>
      </c>
      <c r="M249" s="1">
        <f>YEAR(Tabla1[[#This Row],[FECHA DE CONTEO INVENTARIO]])</f>
        <v>2019</v>
      </c>
    </row>
    <row r="250" spans="1:13" x14ac:dyDescent="0.2">
      <c r="A250" s="1">
        <v>348202</v>
      </c>
      <c r="B250" s="1" t="s">
        <v>568</v>
      </c>
      <c r="C250" s="1" t="s">
        <v>886</v>
      </c>
      <c r="D250" s="1" t="s">
        <v>857</v>
      </c>
      <c r="E250" s="2">
        <v>43416</v>
      </c>
      <c r="F250" s="1">
        <v>160</v>
      </c>
      <c r="G250" s="1">
        <v>164</v>
      </c>
      <c r="H250" s="1">
        <f>Tabla1[[#This Row],[CANTIDAD SEGÚN SISTEMA]]-Tabla1[[#This Row],[CANTIDAD SEGÚN CONTEO]]</f>
        <v>-4</v>
      </c>
      <c r="I250" s="13">
        <f>1-ABS((Tabla1[[#This Row],[CANTIDAD SEGÚN SISTEMA]]-Tabla1[[#This Row],[CANTIDAD SEGÚN CONTEO]])/Tabla1[[#This Row],[CANTIDAD SEGÚN SISTEMA]])</f>
        <v>0.97499999999999998</v>
      </c>
      <c r="J25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50" s="13" t="str">
        <f>VLOOKUP(Tabla1[[#This Row],[COD MATERIAL]],Tabla1345[#All],3,0)</f>
        <v>06 - AMORTIGUADORES</v>
      </c>
      <c r="L250" s="2" t="str">
        <f>VLOOKUP(MONTH(Tabla1[[#This Row],[FECHA DE CONTEO INVENTARIO]]),Tabla2[],2,0)</f>
        <v>Nov</v>
      </c>
      <c r="M250" s="1">
        <f>YEAR(Tabla1[[#This Row],[FECHA DE CONTEO INVENTARIO]])</f>
        <v>2018</v>
      </c>
    </row>
    <row r="251" spans="1:13" x14ac:dyDescent="0.2">
      <c r="A251" s="1">
        <v>367834</v>
      </c>
      <c r="B251" s="1" t="s">
        <v>775</v>
      </c>
      <c r="C251" s="1" t="s">
        <v>884</v>
      </c>
      <c r="D251" s="1" t="s">
        <v>856</v>
      </c>
      <c r="E251" s="2">
        <v>43292</v>
      </c>
      <c r="F251" s="1">
        <v>193</v>
      </c>
      <c r="G251" s="1">
        <v>225</v>
      </c>
      <c r="H251" s="1">
        <f>Tabla1[[#This Row],[CANTIDAD SEGÚN SISTEMA]]-Tabla1[[#This Row],[CANTIDAD SEGÚN CONTEO]]</f>
        <v>-32</v>
      </c>
      <c r="I251" s="13">
        <f>1-ABS((Tabla1[[#This Row],[CANTIDAD SEGÚN SISTEMA]]-Tabla1[[#This Row],[CANTIDAD SEGÚN CONTEO]])/Tabla1[[#This Row],[CANTIDAD SEGÚN SISTEMA]])</f>
        <v>0.83419689119170981</v>
      </c>
      <c r="J25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51" s="13" t="str">
        <f>VLOOKUP(Tabla1[[#This Row],[COD MATERIAL]],Tabla1345[#All],3,0)</f>
        <v>05 - COLISION</v>
      </c>
      <c r="L251" s="2" t="str">
        <f>VLOOKUP(MONTH(Tabla1[[#This Row],[FECHA DE CONTEO INVENTARIO]]),Tabla2[],2,0)</f>
        <v>Jul</v>
      </c>
      <c r="M251" s="1">
        <f>YEAR(Tabla1[[#This Row],[FECHA DE CONTEO INVENTARIO]])</f>
        <v>2018</v>
      </c>
    </row>
    <row r="252" spans="1:13" x14ac:dyDescent="0.2">
      <c r="A252" s="1">
        <v>347866</v>
      </c>
      <c r="B252" s="1" t="s">
        <v>47</v>
      </c>
      <c r="C252" s="1" t="s">
        <v>884</v>
      </c>
      <c r="D252" s="1" t="s">
        <v>856</v>
      </c>
      <c r="E252" s="2">
        <v>43522</v>
      </c>
      <c r="F252" s="1">
        <v>166</v>
      </c>
      <c r="G252" s="1">
        <v>162</v>
      </c>
      <c r="H252" s="1">
        <f>Tabla1[[#This Row],[CANTIDAD SEGÚN SISTEMA]]-Tabla1[[#This Row],[CANTIDAD SEGÚN CONTEO]]</f>
        <v>4</v>
      </c>
      <c r="I252" s="13">
        <f>1-ABS((Tabla1[[#This Row],[CANTIDAD SEGÚN SISTEMA]]-Tabla1[[#This Row],[CANTIDAD SEGÚN CONTEO]])/Tabla1[[#This Row],[CANTIDAD SEGÚN SISTEMA]])</f>
        <v>0.97590361445783136</v>
      </c>
      <c r="J25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252" s="13" t="str">
        <f>VLOOKUP(Tabla1[[#This Row],[COD MATERIAL]],Tabla1345[#All],3,0)</f>
        <v>01 - BATERIAS</v>
      </c>
      <c r="L252" s="2" t="str">
        <f>VLOOKUP(MONTH(Tabla1[[#This Row],[FECHA DE CONTEO INVENTARIO]]),Tabla2[],2,0)</f>
        <v>Feb</v>
      </c>
      <c r="M252" s="1">
        <f>YEAR(Tabla1[[#This Row],[FECHA DE CONTEO INVENTARIO]])</f>
        <v>2019</v>
      </c>
    </row>
    <row r="253" spans="1:13" x14ac:dyDescent="0.2">
      <c r="A253" s="1">
        <v>348568</v>
      </c>
      <c r="B253" s="1" t="s">
        <v>211</v>
      </c>
      <c r="C253" s="1" t="s">
        <v>888</v>
      </c>
      <c r="D253" s="1" t="s">
        <v>859</v>
      </c>
      <c r="E253" s="2">
        <v>43414</v>
      </c>
      <c r="F253" s="1">
        <v>56</v>
      </c>
      <c r="G253" s="1">
        <v>56</v>
      </c>
      <c r="H253" s="1">
        <f>Tabla1[[#This Row],[CANTIDAD SEGÚN SISTEMA]]-Tabla1[[#This Row],[CANTIDAD SEGÚN CONTEO]]</f>
        <v>0</v>
      </c>
      <c r="I253" s="13">
        <f>1-ABS((Tabla1[[#This Row],[CANTIDAD SEGÚN SISTEMA]]-Tabla1[[#This Row],[CANTIDAD SEGÚN CONTEO]])/Tabla1[[#This Row],[CANTIDAD SEGÚN SISTEMA]])</f>
        <v>1</v>
      </c>
      <c r="J25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53" s="13" t="str">
        <f>VLOOKUP(Tabla1[[#This Row],[COD MATERIAL]],Tabla1345[#All],3,0)</f>
        <v>04 - FRENOS Y EMBRAGUES</v>
      </c>
      <c r="L253" s="2" t="str">
        <f>VLOOKUP(MONTH(Tabla1[[#This Row],[FECHA DE CONTEO INVENTARIO]]),Tabla2[],2,0)</f>
        <v>Nov</v>
      </c>
      <c r="M253" s="1">
        <f>YEAR(Tabla1[[#This Row],[FECHA DE CONTEO INVENTARIO]])</f>
        <v>2018</v>
      </c>
    </row>
    <row r="254" spans="1:13" x14ac:dyDescent="0.2">
      <c r="A254" s="1">
        <v>348538</v>
      </c>
      <c r="B254" s="1" t="s">
        <v>191</v>
      </c>
      <c r="C254" s="1" t="s">
        <v>892</v>
      </c>
      <c r="D254" s="1" t="s">
        <v>863</v>
      </c>
      <c r="E254" s="2">
        <v>43160</v>
      </c>
      <c r="F254" s="1">
        <v>174</v>
      </c>
      <c r="G254" s="1">
        <v>174</v>
      </c>
      <c r="H254" s="1">
        <f>Tabla1[[#This Row],[CANTIDAD SEGÚN SISTEMA]]-Tabla1[[#This Row],[CANTIDAD SEGÚN CONTEO]]</f>
        <v>0</v>
      </c>
      <c r="I254" s="13">
        <f>1-ABS((Tabla1[[#This Row],[CANTIDAD SEGÚN SISTEMA]]-Tabla1[[#This Row],[CANTIDAD SEGÚN CONTEO]])/Tabla1[[#This Row],[CANTIDAD SEGÚN SISTEMA]])</f>
        <v>1</v>
      </c>
      <c r="J25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54" s="13" t="str">
        <f>VLOOKUP(Tabla1[[#This Row],[COD MATERIAL]],Tabla1345[#All],3,0)</f>
        <v>09 - PARTES DE MOTOR</v>
      </c>
      <c r="L254" s="2" t="str">
        <f>VLOOKUP(MONTH(Tabla1[[#This Row],[FECHA DE CONTEO INVENTARIO]]),Tabla2[],2,0)</f>
        <v>Mar</v>
      </c>
      <c r="M254" s="1">
        <f>YEAR(Tabla1[[#This Row],[FECHA DE CONTEO INVENTARIO]])</f>
        <v>2018</v>
      </c>
    </row>
    <row r="255" spans="1:13" x14ac:dyDescent="0.2">
      <c r="A255" s="1">
        <v>362797</v>
      </c>
      <c r="B255" s="1" t="s">
        <v>427</v>
      </c>
      <c r="C255" s="1" t="s">
        <v>884</v>
      </c>
      <c r="D255" s="1" t="s">
        <v>856</v>
      </c>
      <c r="E255" s="2">
        <v>43224</v>
      </c>
      <c r="F255" s="1">
        <v>179</v>
      </c>
      <c r="G255" s="1">
        <v>179</v>
      </c>
      <c r="H255" s="1">
        <f>Tabla1[[#This Row],[CANTIDAD SEGÚN SISTEMA]]-Tabla1[[#This Row],[CANTIDAD SEGÚN CONTEO]]</f>
        <v>0</v>
      </c>
      <c r="I255" s="13">
        <f>1-ABS((Tabla1[[#This Row],[CANTIDAD SEGÚN SISTEMA]]-Tabla1[[#This Row],[CANTIDAD SEGÚN CONTEO]])/Tabla1[[#This Row],[CANTIDAD SEGÚN SISTEMA]])</f>
        <v>1</v>
      </c>
      <c r="J25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55" s="13" t="str">
        <f>VLOOKUP(Tabla1[[#This Row],[COD MATERIAL]],Tabla1345[#All],3,0)</f>
        <v>05 - COLISION</v>
      </c>
      <c r="L255" s="2" t="str">
        <f>VLOOKUP(MONTH(Tabla1[[#This Row],[FECHA DE CONTEO INVENTARIO]]),Tabla2[],2,0)</f>
        <v>May</v>
      </c>
      <c r="M255" s="1">
        <f>YEAR(Tabla1[[#This Row],[FECHA DE CONTEO INVENTARIO]])</f>
        <v>2018</v>
      </c>
    </row>
    <row r="256" spans="1:13" x14ac:dyDescent="0.2">
      <c r="A256" s="1">
        <v>348775</v>
      </c>
      <c r="B256" s="1" t="s">
        <v>218</v>
      </c>
      <c r="C256" s="1" t="s">
        <v>885</v>
      </c>
      <c r="D256" s="1" t="s">
        <v>865</v>
      </c>
      <c r="E256" s="2">
        <v>43456</v>
      </c>
      <c r="F256" s="1">
        <v>15</v>
      </c>
      <c r="G256" s="1">
        <v>17</v>
      </c>
      <c r="H256" s="1">
        <f>Tabla1[[#This Row],[CANTIDAD SEGÚN SISTEMA]]-Tabla1[[#This Row],[CANTIDAD SEGÚN CONTEO]]</f>
        <v>-2</v>
      </c>
      <c r="I256" s="13">
        <f>1-ABS((Tabla1[[#This Row],[CANTIDAD SEGÚN SISTEMA]]-Tabla1[[#This Row],[CANTIDAD SEGÚN CONTEO]])/Tabla1[[#This Row],[CANTIDAD SEGÚN SISTEMA]])</f>
        <v>0.8666666666666667</v>
      </c>
      <c r="J25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56" s="13" t="str">
        <f>VLOOKUP(Tabla1[[#This Row],[COD MATERIAL]],Tabla1345[#All],3,0)</f>
        <v>05 - COLISION</v>
      </c>
      <c r="L256" s="2" t="str">
        <f>VLOOKUP(MONTH(Tabla1[[#This Row],[FECHA DE CONTEO INVENTARIO]]),Tabla2[],2,0)</f>
        <v>Dic</v>
      </c>
      <c r="M256" s="1">
        <f>YEAR(Tabla1[[#This Row],[FECHA DE CONTEO INVENTARIO]])</f>
        <v>2018</v>
      </c>
    </row>
    <row r="257" spans="1:13" x14ac:dyDescent="0.2">
      <c r="A257" s="1">
        <v>348404</v>
      </c>
      <c r="B257" s="1" t="s">
        <v>241</v>
      </c>
      <c r="C257" s="1" t="s">
        <v>889</v>
      </c>
      <c r="D257" s="1" t="s">
        <v>860</v>
      </c>
      <c r="E257" s="2">
        <v>43436</v>
      </c>
      <c r="F257" s="1">
        <v>33</v>
      </c>
      <c r="G257" s="1">
        <v>38</v>
      </c>
      <c r="H257" s="1">
        <f>Tabla1[[#This Row],[CANTIDAD SEGÚN SISTEMA]]-Tabla1[[#This Row],[CANTIDAD SEGÚN CONTEO]]</f>
        <v>-5</v>
      </c>
      <c r="I257" s="13">
        <f>1-ABS((Tabla1[[#This Row],[CANTIDAD SEGÚN SISTEMA]]-Tabla1[[#This Row],[CANTIDAD SEGÚN CONTEO]])/Tabla1[[#This Row],[CANTIDAD SEGÚN SISTEMA]])</f>
        <v>0.84848484848484851</v>
      </c>
      <c r="J25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57" s="13" t="str">
        <f>VLOOKUP(Tabla1[[#This Row],[COD MATERIAL]],Tabla1345[#All],3,0)</f>
        <v>05 - COLISION</v>
      </c>
      <c r="L257" s="2" t="str">
        <f>VLOOKUP(MONTH(Tabla1[[#This Row],[FECHA DE CONTEO INVENTARIO]]),Tabla2[],2,0)</f>
        <v>Dic</v>
      </c>
      <c r="M257" s="1">
        <f>YEAR(Tabla1[[#This Row],[FECHA DE CONTEO INVENTARIO]])</f>
        <v>2018</v>
      </c>
    </row>
    <row r="258" spans="1:13" x14ac:dyDescent="0.2">
      <c r="A258" s="1">
        <v>348778</v>
      </c>
      <c r="B258" s="1" t="s">
        <v>112</v>
      </c>
      <c r="C258" s="1" t="s">
        <v>885</v>
      </c>
      <c r="D258" s="1" t="s">
        <v>865</v>
      </c>
      <c r="E258" s="2">
        <v>43319</v>
      </c>
      <c r="F258" s="1">
        <v>119</v>
      </c>
      <c r="G258" s="1">
        <v>138</v>
      </c>
      <c r="H258" s="1">
        <f>Tabla1[[#This Row],[CANTIDAD SEGÚN SISTEMA]]-Tabla1[[#This Row],[CANTIDAD SEGÚN CONTEO]]</f>
        <v>-19</v>
      </c>
      <c r="I258" s="13">
        <f>1-ABS((Tabla1[[#This Row],[CANTIDAD SEGÚN SISTEMA]]-Tabla1[[#This Row],[CANTIDAD SEGÚN CONTEO]])/Tabla1[[#This Row],[CANTIDAD SEGÚN SISTEMA]])</f>
        <v>0.84033613445378152</v>
      </c>
      <c r="J25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58" s="13" t="str">
        <f>VLOOKUP(Tabla1[[#This Row],[COD MATERIAL]],Tabla1345[#All],3,0)</f>
        <v>05 - COLISION</v>
      </c>
      <c r="L258" s="2" t="str">
        <f>VLOOKUP(MONTH(Tabla1[[#This Row],[FECHA DE CONTEO INVENTARIO]]),Tabla2[],2,0)</f>
        <v>Ago</v>
      </c>
      <c r="M258" s="1">
        <f>YEAR(Tabla1[[#This Row],[FECHA DE CONTEO INVENTARIO]])</f>
        <v>2018</v>
      </c>
    </row>
    <row r="259" spans="1:13" x14ac:dyDescent="0.2">
      <c r="A259" s="1">
        <v>347742</v>
      </c>
      <c r="B259" s="1" t="s">
        <v>430</v>
      </c>
      <c r="C259" s="1" t="s">
        <v>884</v>
      </c>
      <c r="D259" s="1" t="s">
        <v>856</v>
      </c>
      <c r="E259" s="2">
        <v>43276</v>
      </c>
      <c r="F259" s="1">
        <v>1</v>
      </c>
      <c r="G259" s="1">
        <v>1</v>
      </c>
      <c r="H259" s="1">
        <f>Tabla1[[#This Row],[CANTIDAD SEGÚN SISTEMA]]-Tabla1[[#This Row],[CANTIDAD SEGÚN CONTEO]]</f>
        <v>0</v>
      </c>
      <c r="I259" s="13">
        <f>1-ABS((Tabla1[[#This Row],[CANTIDAD SEGÚN SISTEMA]]-Tabla1[[#This Row],[CANTIDAD SEGÚN CONTEO]])/Tabla1[[#This Row],[CANTIDAD SEGÚN SISTEMA]])</f>
        <v>1</v>
      </c>
      <c r="J25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59" s="13" t="str">
        <f>VLOOKUP(Tabla1[[#This Row],[COD MATERIAL]],Tabla1345[#All],3,0)</f>
        <v>09 - PARTES DE MOTOR</v>
      </c>
      <c r="L259" s="2" t="str">
        <f>VLOOKUP(MONTH(Tabla1[[#This Row],[FECHA DE CONTEO INVENTARIO]]),Tabla2[],2,0)</f>
        <v>Jun</v>
      </c>
      <c r="M259" s="1">
        <f>YEAR(Tabla1[[#This Row],[FECHA DE CONTEO INVENTARIO]])</f>
        <v>2018</v>
      </c>
    </row>
    <row r="260" spans="1:13" x14ac:dyDescent="0.2">
      <c r="A260" s="1">
        <v>348639</v>
      </c>
      <c r="B260" s="1" t="s">
        <v>480</v>
      </c>
      <c r="C260" s="1" t="s">
        <v>889</v>
      </c>
      <c r="D260" s="1" t="s">
        <v>860</v>
      </c>
      <c r="E260" s="2">
        <v>43108</v>
      </c>
      <c r="F260" s="1">
        <v>4</v>
      </c>
      <c r="G260" s="1">
        <v>4</v>
      </c>
      <c r="H260" s="1">
        <f>Tabla1[[#This Row],[CANTIDAD SEGÚN SISTEMA]]-Tabla1[[#This Row],[CANTIDAD SEGÚN CONTEO]]</f>
        <v>0</v>
      </c>
      <c r="I260" s="13">
        <f>1-ABS((Tabla1[[#This Row],[CANTIDAD SEGÚN SISTEMA]]-Tabla1[[#This Row],[CANTIDAD SEGÚN CONTEO]])/Tabla1[[#This Row],[CANTIDAD SEGÚN SISTEMA]])</f>
        <v>1</v>
      </c>
      <c r="J26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60" s="13" t="str">
        <f>VLOOKUP(Tabla1[[#This Row],[COD MATERIAL]],Tabla1345[#All],3,0)</f>
        <v>15 - MISCELANEOS</v>
      </c>
      <c r="L260" s="2" t="str">
        <f>VLOOKUP(MONTH(Tabla1[[#This Row],[FECHA DE CONTEO INVENTARIO]]),Tabla2[],2,0)</f>
        <v>Ene</v>
      </c>
      <c r="M260" s="1">
        <f>YEAR(Tabla1[[#This Row],[FECHA DE CONTEO INVENTARIO]])</f>
        <v>2018</v>
      </c>
    </row>
    <row r="261" spans="1:13" x14ac:dyDescent="0.2">
      <c r="A261" s="1">
        <v>348341</v>
      </c>
      <c r="B261" s="1" t="s">
        <v>53</v>
      </c>
      <c r="C261" s="1" t="s">
        <v>891</v>
      </c>
      <c r="D261" s="1" t="s">
        <v>862</v>
      </c>
      <c r="E261" s="2">
        <v>43111</v>
      </c>
      <c r="F261" s="1">
        <v>89</v>
      </c>
      <c r="G261" s="1">
        <v>89</v>
      </c>
      <c r="H261" s="1">
        <f>Tabla1[[#This Row],[CANTIDAD SEGÚN SISTEMA]]-Tabla1[[#This Row],[CANTIDAD SEGÚN CONTEO]]</f>
        <v>0</v>
      </c>
      <c r="I261" s="13">
        <f>1-ABS((Tabla1[[#This Row],[CANTIDAD SEGÚN SISTEMA]]-Tabla1[[#This Row],[CANTIDAD SEGÚN CONTEO]])/Tabla1[[#This Row],[CANTIDAD SEGÚN SISTEMA]])</f>
        <v>1</v>
      </c>
      <c r="J26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61" s="13" t="str">
        <f>VLOOKUP(Tabla1[[#This Row],[COD MATERIAL]],Tabla1345[#All],3,0)</f>
        <v>10 - PALANCAS Y CHICOTES</v>
      </c>
      <c r="L261" s="2" t="str">
        <f>VLOOKUP(MONTH(Tabla1[[#This Row],[FECHA DE CONTEO INVENTARIO]]),Tabla2[],2,0)</f>
        <v>Ene</v>
      </c>
      <c r="M261" s="1">
        <f>YEAR(Tabla1[[#This Row],[FECHA DE CONTEO INVENTARIO]])</f>
        <v>2018</v>
      </c>
    </row>
    <row r="262" spans="1:13" x14ac:dyDescent="0.2">
      <c r="A262" s="1">
        <v>348047</v>
      </c>
      <c r="B262" s="1" t="s">
        <v>550</v>
      </c>
      <c r="C262" s="1" t="s">
        <v>891</v>
      </c>
      <c r="D262" s="1" t="s">
        <v>862</v>
      </c>
      <c r="E262" s="2">
        <v>43482</v>
      </c>
      <c r="F262" s="1">
        <v>173</v>
      </c>
      <c r="G262" s="1">
        <v>193</v>
      </c>
      <c r="H262" s="1">
        <f>Tabla1[[#This Row],[CANTIDAD SEGÚN SISTEMA]]-Tabla1[[#This Row],[CANTIDAD SEGÚN CONTEO]]</f>
        <v>-20</v>
      </c>
      <c r="I262" s="13">
        <f>1-ABS((Tabla1[[#This Row],[CANTIDAD SEGÚN SISTEMA]]-Tabla1[[#This Row],[CANTIDAD SEGÚN CONTEO]])/Tabla1[[#This Row],[CANTIDAD SEGÚN SISTEMA]])</f>
        <v>0.88439306358381509</v>
      </c>
      <c r="J26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62" s="13" t="str">
        <f>VLOOKUP(Tabla1[[#This Row],[COD MATERIAL]],Tabla1345[#All],3,0)</f>
        <v>11 - LLANTAS Y HULES</v>
      </c>
      <c r="L262" s="2" t="str">
        <f>VLOOKUP(MONTH(Tabla1[[#This Row],[FECHA DE CONTEO INVENTARIO]]),Tabla2[],2,0)</f>
        <v>Ene</v>
      </c>
      <c r="M262" s="1">
        <f>YEAR(Tabla1[[#This Row],[FECHA DE CONTEO INVENTARIO]])</f>
        <v>2019</v>
      </c>
    </row>
    <row r="263" spans="1:13" x14ac:dyDescent="0.2">
      <c r="A263" s="1">
        <v>362709</v>
      </c>
      <c r="B263" s="1" t="s">
        <v>428</v>
      </c>
      <c r="C263" s="1" t="s">
        <v>886</v>
      </c>
      <c r="D263" s="1" t="s">
        <v>857</v>
      </c>
      <c r="E263" s="2">
        <v>43260</v>
      </c>
      <c r="F263" s="1">
        <v>56</v>
      </c>
      <c r="G263" s="1">
        <v>50</v>
      </c>
      <c r="H263" s="1">
        <f>Tabla1[[#This Row],[CANTIDAD SEGÚN SISTEMA]]-Tabla1[[#This Row],[CANTIDAD SEGÚN CONTEO]]</f>
        <v>6</v>
      </c>
      <c r="I263" s="13">
        <f>1-ABS((Tabla1[[#This Row],[CANTIDAD SEGÚN SISTEMA]]-Tabla1[[#This Row],[CANTIDAD SEGÚN CONTEO]])/Tabla1[[#This Row],[CANTIDAD SEGÚN SISTEMA]])</f>
        <v>0.8928571428571429</v>
      </c>
      <c r="J26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263" s="13" t="str">
        <f>VLOOKUP(Tabla1[[#This Row],[COD MATERIAL]],Tabla1345[#All],3,0)</f>
        <v>05 - COLISION</v>
      </c>
      <c r="L263" s="2" t="str">
        <f>VLOOKUP(MONTH(Tabla1[[#This Row],[FECHA DE CONTEO INVENTARIO]]),Tabla2[],2,0)</f>
        <v>Jun</v>
      </c>
      <c r="M263" s="1">
        <f>YEAR(Tabla1[[#This Row],[FECHA DE CONTEO INVENTARIO]])</f>
        <v>2018</v>
      </c>
    </row>
    <row r="264" spans="1:13" x14ac:dyDescent="0.2">
      <c r="A264" s="1">
        <v>348226</v>
      </c>
      <c r="B264" s="1" t="s">
        <v>151</v>
      </c>
      <c r="C264" s="1" t="s">
        <v>885</v>
      </c>
      <c r="D264" s="1" t="s">
        <v>865</v>
      </c>
      <c r="E264" s="2">
        <v>43517</v>
      </c>
      <c r="F264" s="1">
        <v>138</v>
      </c>
      <c r="G264" s="1">
        <v>149</v>
      </c>
      <c r="H264" s="1">
        <f>Tabla1[[#This Row],[CANTIDAD SEGÚN SISTEMA]]-Tabla1[[#This Row],[CANTIDAD SEGÚN CONTEO]]</f>
        <v>-11</v>
      </c>
      <c r="I264" s="13">
        <f>1-ABS((Tabla1[[#This Row],[CANTIDAD SEGÚN SISTEMA]]-Tabla1[[#This Row],[CANTIDAD SEGÚN CONTEO]])/Tabla1[[#This Row],[CANTIDAD SEGÚN SISTEMA]])</f>
        <v>0.92028985507246375</v>
      </c>
      <c r="J26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64" s="13" t="str">
        <f>VLOOKUP(Tabla1[[#This Row],[COD MATERIAL]],Tabla1345[#All],3,0)</f>
        <v>11 - LLANTAS Y HULES</v>
      </c>
      <c r="L264" s="2" t="str">
        <f>VLOOKUP(MONTH(Tabla1[[#This Row],[FECHA DE CONTEO INVENTARIO]]),Tabla2[],2,0)</f>
        <v>Feb</v>
      </c>
      <c r="M264" s="1">
        <f>YEAR(Tabla1[[#This Row],[FECHA DE CONTEO INVENTARIO]])</f>
        <v>2019</v>
      </c>
    </row>
    <row r="265" spans="1:13" x14ac:dyDescent="0.2">
      <c r="A265" s="1">
        <v>348878</v>
      </c>
      <c r="B265" s="1" t="s">
        <v>453</v>
      </c>
      <c r="C265" s="1" t="s">
        <v>889</v>
      </c>
      <c r="D265" s="1" t="s">
        <v>860</v>
      </c>
      <c r="E265" s="2">
        <v>43293</v>
      </c>
      <c r="F265" s="1">
        <v>30</v>
      </c>
      <c r="G265" s="1">
        <v>36</v>
      </c>
      <c r="H265" s="1">
        <f>Tabla1[[#This Row],[CANTIDAD SEGÚN SISTEMA]]-Tabla1[[#This Row],[CANTIDAD SEGÚN CONTEO]]</f>
        <v>-6</v>
      </c>
      <c r="I265" s="13">
        <f>1-ABS((Tabla1[[#This Row],[CANTIDAD SEGÚN SISTEMA]]-Tabla1[[#This Row],[CANTIDAD SEGÚN CONTEO]])/Tabla1[[#This Row],[CANTIDAD SEGÚN SISTEMA]])</f>
        <v>0.8</v>
      </c>
      <c r="J26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65" s="13" t="str">
        <f>VLOOKUP(Tabla1[[#This Row],[COD MATERIAL]],Tabla1345[#All],3,0)</f>
        <v>05 - COLISION</v>
      </c>
      <c r="L265" s="2" t="str">
        <f>VLOOKUP(MONTH(Tabla1[[#This Row],[FECHA DE CONTEO INVENTARIO]]),Tabla2[],2,0)</f>
        <v>Jul</v>
      </c>
      <c r="M265" s="1">
        <f>YEAR(Tabla1[[#This Row],[FECHA DE CONTEO INVENTARIO]])</f>
        <v>2018</v>
      </c>
    </row>
    <row r="266" spans="1:13" x14ac:dyDescent="0.2">
      <c r="A266" s="1">
        <v>347604</v>
      </c>
      <c r="B266" s="1" t="s">
        <v>193</v>
      </c>
      <c r="C266" s="1" t="s">
        <v>888</v>
      </c>
      <c r="D266" s="1" t="s">
        <v>859</v>
      </c>
      <c r="E266" s="2">
        <v>43324</v>
      </c>
      <c r="F266" s="1">
        <v>77</v>
      </c>
      <c r="G266" s="1">
        <v>91</v>
      </c>
      <c r="H266" s="1">
        <f>Tabla1[[#This Row],[CANTIDAD SEGÚN SISTEMA]]-Tabla1[[#This Row],[CANTIDAD SEGÚN CONTEO]]</f>
        <v>-14</v>
      </c>
      <c r="I266" s="13">
        <f>1-ABS((Tabla1[[#This Row],[CANTIDAD SEGÚN SISTEMA]]-Tabla1[[#This Row],[CANTIDAD SEGÚN CONTEO]])/Tabla1[[#This Row],[CANTIDAD SEGÚN SISTEMA]])</f>
        <v>0.81818181818181812</v>
      </c>
      <c r="J26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66" s="13" t="str">
        <f>VLOOKUP(Tabla1[[#This Row],[COD MATERIAL]],Tabla1345[#All],3,0)</f>
        <v>09 - PARTES DE MOTOR</v>
      </c>
      <c r="L266" s="2" t="str">
        <f>VLOOKUP(MONTH(Tabla1[[#This Row],[FECHA DE CONTEO INVENTARIO]]),Tabla2[],2,0)</f>
        <v>Ago</v>
      </c>
      <c r="M266" s="1">
        <f>YEAR(Tabla1[[#This Row],[FECHA DE CONTEO INVENTARIO]])</f>
        <v>2018</v>
      </c>
    </row>
    <row r="267" spans="1:13" x14ac:dyDescent="0.2">
      <c r="A267" s="1">
        <v>367707</v>
      </c>
      <c r="B267" s="1" t="s">
        <v>189</v>
      </c>
      <c r="C267" s="1" t="s">
        <v>887</v>
      </c>
      <c r="D267" s="1" t="s">
        <v>858</v>
      </c>
      <c r="E267" s="2">
        <v>43201</v>
      </c>
      <c r="F267" s="1">
        <v>68</v>
      </c>
      <c r="G267" s="1">
        <v>73</v>
      </c>
      <c r="H267" s="1">
        <f>Tabla1[[#This Row],[CANTIDAD SEGÚN SISTEMA]]-Tabla1[[#This Row],[CANTIDAD SEGÚN CONTEO]]</f>
        <v>-5</v>
      </c>
      <c r="I267" s="13">
        <f>1-ABS((Tabla1[[#This Row],[CANTIDAD SEGÚN SISTEMA]]-Tabla1[[#This Row],[CANTIDAD SEGÚN CONTEO]])/Tabla1[[#This Row],[CANTIDAD SEGÚN SISTEMA]])</f>
        <v>0.92647058823529416</v>
      </c>
      <c r="J26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67" s="13" t="str">
        <f>VLOOKUP(Tabla1[[#This Row],[COD MATERIAL]],Tabla1345[#All],3,0)</f>
        <v>07 - PEDALES Y POSAPIES</v>
      </c>
      <c r="L267" s="2" t="str">
        <f>VLOOKUP(MONTH(Tabla1[[#This Row],[FECHA DE CONTEO INVENTARIO]]),Tabla2[],2,0)</f>
        <v>Abr</v>
      </c>
      <c r="M267" s="1">
        <f>YEAR(Tabla1[[#This Row],[FECHA DE CONTEO INVENTARIO]])</f>
        <v>2018</v>
      </c>
    </row>
    <row r="268" spans="1:13" x14ac:dyDescent="0.2">
      <c r="A268" s="1">
        <v>348607</v>
      </c>
      <c r="B268" s="1" t="s">
        <v>54</v>
      </c>
      <c r="C268" s="1" t="s">
        <v>884</v>
      </c>
      <c r="D268" s="1" t="s">
        <v>856</v>
      </c>
      <c r="E268" s="2">
        <v>43472</v>
      </c>
      <c r="F268" s="1">
        <v>195</v>
      </c>
      <c r="G268" s="1">
        <v>206</v>
      </c>
      <c r="H268" s="1">
        <f>Tabla1[[#This Row],[CANTIDAD SEGÚN SISTEMA]]-Tabla1[[#This Row],[CANTIDAD SEGÚN CONTEO]]</f>
        <v>-11</v>
      </c>
      <c r="I268" s="13">
        <f>1-ABS((Tabla1[[#This Row],[CANTIDAD SEGÚN SISTEMA]]-Tabla1[[#This Row],[CANTIDAD SEGÚN CONTEO]])/Tabla1[[#This Row],[CANTIDAD SEGÚN SISTEMA]])</f>
        <v>0.94358974358974357</v>
      </c>
      <c r="J26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68" s="13" t="str">
        <f>VLOOKUP(Tabla1[[#This Row],[COD MATERIAL]],Tabla1345[#All],3,0)</f>
        <v>08 - ELECTRICO</v>
      </c>
      <c r="L268" s="2" t="str">
        <f>VLOOKUP(MONTH(Tabla1[[#This Row],[FECHA DE CONTEO INVENTARIO]]),Tabla2[],2,0)</f>
        <v>Ene</v>
      </c>
      <c r="M268" s="1">
        <f>YEAR(Tabla1[[#This Row],[FECHA DE CONTEO INVENTARIO]])</f>
        <v>2019</v>
      </c>
    </row>
    <row r="269" spans="1:13" x14ac:dyDescent="0.2">
      <c r="A269" s="1">
        <v>362704</v>
      </c>
      <c r="B269" s="1" t="s">
        <v>719</v>
      </c>
      <c r="C269" s="1" t="s">
        <v>884</v>
      </c>
      <c r="D269" s="1" t="s">
        <v>856</v>
      </c>
      <c r="E269" s="2">
        <v>43614</v>
      </c>
      <c r="F269" s="1">
        <v>35</v>
      </c>
      <c r="G269" s="1">
        <v>35</v>
      </c>
      <c r="H269" s="1">
        <f>Tabla1[[#This Row],[CANTIDAD SEGÚN SISTEMA]]-Tabla1[[#This Row],[CANTIDAD SEGÚN CONTEO]]</f>
        <v>0</v>
      </c>
      <c r="I269" s="13">
        <f>1-ABS((Tabla1[[#This Row],[CANTIDAD SEGÚN SISTEMA]]-Tabla1[[#This Row],[CANTIDAD SEGÚN CONTEO]])/Tabla1[[#This Row],[CANTIDAD SEGÚN SISTEMA]])</f>
        <v>1</v>
      </c>
      <c r="J26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69" s="13" t="str">
        <f>VLOOKUP(Tabla1[[#This Row],[COD MATERIAL]],Tabla1345[#All],3,0)</f>
        <v>13 - TRACCION</v>
      </c>
      <c r="L269" s="2" t="str">
        <f>VLOOKUP(MONTH(Tabla1[[#This Row],[FECHA DE CONTEO INVENTARIO]]),Tabla2[],2,0)</f>
        <v>May</v>
      </c>
      <c r="M269" s="1">
        <f>YEAR(Tabla1[[#This Row],[FECHA DE CONTEO INVENTARIO]])</f>
        <v>2019</v>
      </c>
    </row>
    <row r="270" spans="1:13" x14ac:dyDescent="0.2">
      <c r="A270" s="1">
        <v>362800</v>
      </c>
      <c r="B270" s="1" t="s">
        <v>446</v>
      </c>
      <c r="C270" s="1" t="s">
        <v>889</v>
      </c>
      <c r="D270" s="1" t="s">
        <v>860</v>
      </c>
      <c r="E270" s="2">
        <v>43463</v>
      </c>
      <c r="F270" s="1">
        <v>94</v>
      </c>
      <c r="G270" s="1">
        <v>101</v>
      </c>
      <c r="H270" s="1">
        <f>Tabla1[[#This Row],[CANTIDAD SEGÚN SISTEMA]]-Tabla1[[#This Row],[CANTIDAD SEGÚN CONTEO]]</f>
        <v>-7</v>
      </c>
      <c r="I270" s="13">
        <f>1-ABS((Tabla1[[#This Row],[CANTIDAD SEGÚN SISTEMA]]-Tabla1[[#This Row],[CANTIDAD SEGÚN CONTEO]])/Tabla1[[#This Row],[CANTIDAD SEGÚN SISTEMA]])</f>
        <v>0.92553191489361697</v>
      </c>
      <c r="J27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70" s="13" t="str">
        <f>VLOOKUP(Tabla1[[#This Row],[COD MATERIAL]],Tabla1345[#All],3,0)</f>
        <v>05 - COLISION</v>
      </c>
      <c r="L270" s="2" t="str">
        <f>VLOOKUP(MONTH(Tabla1[[#This Row],[FECHA DE CONTEO INVENTARIO]]),Tabla2[],2,0)</f>
        <v>Dic</v>
      </c>
      <c r="M270" s="1">
        <f>YEAR(Tabla1[[#This Row],[FECHA DE CONTEO INVENTARIO]])</f>
        <v>2018</v>
      </c>
    </row>
    <row r="271" spans="1:13" x14ac:dyDescent="0.2">
      <c r="A271" s="1">
        <v>367978</v>
      </c>
      <c r="B271" s="1" t="s">
        <v>694</v>
      </c>
      <c r="C271" s="1" t="s">
        <v>887</v>
      </c>
      <c r="D271" s="1" t="s">
        <v>858</v>
      </c>
      <c r="E271" s="2">
        <v>43481</v>
      </c>
      <c r="F271" s="1">
        <v>175</v>
      </c>
      <c r="G271" s="1">
        <v>175</v>
      </c>
      <c r="H271" s="1">
        <f>Tabla1[[#This Row],[CANTIDAD SEGÚN SISTEMA]]-Tabla1[[#This Row],[CANTIDAD SEGÚN CONTEO]]</f>
        <v>0</v>
      </c>
      <c r="I271" s="13">
        <f>1-ABS((Tabla1[[#This Row],[CANTIDAD SEGÚN SISTEMA]]-Tabla1[[#This Row],[CANTIDAD SEGÚN CONTEO]])/Tabla1[[#This Row],[CANTIDAD SEGÚN SISTEMA]])</f>
        <v>1</v>
      </c>
      <c r="J27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71" s="13" t="str">
        <f>VLOOKUP(Tabla1[[#This Row],[COD MATERIAL]],Tabla1345[#All],3,0)</f>
        <v>05 - COLISION</v>
      </c>
      <c r="L271" s="2" t="str">
        <f>VLOOKUP(MONTH(Tabla1[[#This Row],[FECHA DE CONTEO INVENTARIO]]),Tabla2[],2,0)</f>
        <v>Ene</v>
      </c>
      <c r="M271" s="1">
        <f>YEAR(Tabla1[[#This Row],[FECHA DE CONTEO INVENTARIO]])</f>
        <v>2019</v>
      </c>
    </row>
    <row r="272" spans="1:13" x14ac:dyDescent="0.2">
      <c r="A272" s="1">
        <v>347745</v>
      </c>
      <c r="B272" s="1" t="s">
        <v>353</v>
      </c>
      <c r="C272" s="1" t="s">
        <v>884</v>
      </c>
      <c r="D272" s="1" t="s">
        <v>856</v>
      </c>
      <c r="E272" s="2">
        <v>43390</v>
      </c>
      <c r="F272" s="1">
        <v>180</v>
      </c>
      <c r="G272" s="1">
        <v>180</v>
      </c>
      <c r="H272" s="1">
        <f>Tabla1[[#This Row],[CANTIDAD SEGÚN SISTEMA]]-Tabla1[[#This Row],[CANTIDAD SEGÚN CONTEO]]</f>
        <v>0</v>
      </c>
      <c r="I272" s="13">
        <f>1-ABS((Tabla1[[#This Row],[CANTIDAD SEGÚN SISTEMA]]-Tabla1[[#This Row],[CANTIDAD SEGÚN CONTEO]])/Tabla1[[#This Row],[CANTIDAD SEGÚN SISTEMA]])</f>
        <v>1</v>
      </c>
      <c r="J27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72" s="13" t="str">
        <f>VLOOKUP(Tabla1[[#This Row],[COD MATERIAL]],Tabla1345[#All],3,0)</f>
        <v>09 - PARTES DE MOTOR</v>
      </c>
      <c r="L272" s="2" t="str">
        <f>VLOOKUP(MONTH(Tabla1[[#This Row],[FECHA DE CONTEO INVENTARIO]]),Tabla2[],2,0)</f>
        <v>Oct</v>
      </c>
      <c r="M272" s="1">
        <f>YEAR(Tabla1[[#This Row],[FECHA DE CONTEO INVENTARIO]])</f>
        <v>2018</v>
      </c>
    </row>
    <row r="273" spans="1:13" x14ac:dyDescent="0.2">
      <c r="A273" s="1">
        <v>347879</v>
      </c>
      <c r="B273" s="1" t="s">
        <v>103</v>
      </c>
      <c r="C273" s="1" t="s">
        <v>893</v>
      </c>
      <c r="D273" s="1" t="s">
        <v>864</v>
      </c>
      <c r="E273" s="2">
        <v>43201</v>
      </c>
      <c r="F273" s="1">
        <v>19</v>
      </c>
      <c r="G273" s="1">
        <v>19</v>
      </c>
      <c r="H273" s="1">
        <f>Tabla1[[#This Row],[CANTIDAD SEGÚN SISTEMA]]-Tabla1[[#This Row],[CANTIDAD SEGÚN CONTEO]]</f>
        <v>0</v>
      </c>
      <c r="I273" s="13">
        <f>1-ABS((Tabla1[[#This Row],[CANTIDAD SEGÚN SISTEMA]]-Tabla1[[#This Row],[CANTIDAD SEGÚN CONTEO]])/Tabla1[[#This Row],[CANTIDAD SEGÚN SISTEMA]])</f>
        <v>1</v>
      </c>
      <c r="J27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73" s="13" t="str">
        <f>VLOOKUP(Tabla1[[#This Row],[COD MATERIAL]],Tabla1345[#All],3,0)</f>
        <v>08 - ELECTRICO</v>
      </c>
      <c r="L273" s="2" t="str">
        <f>VLOOKUP(MONTH(Tabla1[[#This Row],[FECHA DE CONTEO INVENTARIO]]),Tabla2[],2,0)</f>
        <v>Abr</v>
      </c>
      <c r="M273" s="1">
        <f>YEAR(Tabla1[[#This Row],[FECHA DE CONTEO INVENTARIO]])</f>
        <v>2018</v>
      </c>
    </row>
    <row r="274" spans="1:13" x14ac:dyDescent="0.2">
      <c r="A274" s="1">
        <v>368070</v>
      </c>
      <c r="B274" s="1" t="s">
        <v>739</v>
      </c>
      <c r="C274" s="1" t="s">
        <v>891</v>
      </c>
      <c r="D274" s="1" t="s">
        <v>862</v>
      </c>
      <c r="E274" s="2">
        <v>43138</v>
      </c>
      <c r="F274" s="1">
        <v>8</v>
      </c>
      <c r="G274" s="1">
        <v>8</v>
      </c>
      <c r="H274" s="1">
        <f>Tabla1[[#This Row],[CANTIDAD SEGÚN SISTEMA]]-Tabla1[[#This Row],[CANTIDAD SEGÚN CONTEO]]</f>
        <v>0</v>
      </c>
      <c r="I274" s="13">
        <f>1-ABS((Tabla1[[#This Row],[CANTIDAD SEGÚN SISTEMA]]-Tabla1[[#This Row],[CANTIDAD SEGÚN CONTEO]])/Tabla1[[#This Row],[CANTIDAD SEGÚN SISTEMA]])</f>
        <v>1</v>
      </c>
      <c r="J27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74" s="13" t="str">
        <f>VLOOKUP(Tabla1[[#This Row],[COD MATERIAL]],Tabla1345[#All],3,0)</f>
        <v>14 - LUCES</v>
      </c>
      <c r="L274" s="2" t="str">
        <f>VLOOKUP(MONTH(Tabla1[[#This Row],[FECHA DE CONTEO INVENTARIO]]),Tabla2[],2,0)</f>
        <v>Feb</v>
      </c>
      <c r="M274" s="1">
        <f>YEAR(Tabla1[[#This Row],[FECHA DE CONTEO INVENTARIO]])</f>
        <v>2018</v>
      </c>
    </row>
    <row r="275" spans="1:13" x14ac:dyDescent="0.2">
      <c r="A275" s="1">
        <v>348224</v>
      </c>
      <c r="B275" s="1" t="s">
        <v>732</v>
      </c>
      <c r="C275" s="1" t="s">
        <v>893</v>
      </c>
      <c r="D275" s="1" t="s">
        <v>864</v>
      </c>
      <c r="E275" s="2">
        <v>43506</v>
      </c>
      <c r="F275" s="1">
        <v>54</v>
      </c>
      <c r="G275" s="1">
        <v>51</v>
      </c>
      <c r="H275" s="1">
        <f>Tabla1[[#This Row],[CANTIDAD SEGÚN SISTEMA]]-Tabla1[[#This Row],[CANTIDAD SEGÚN CONTEO]]</f>
        <v>3</v>
      </c>
      <c r="I275" s="13">
        <f>1-ABS((Tabla1[[#This Row],[CANTIDAD SEGÚN SISTEMA]]-Tabla1[[#This Row],[CANTIDAD SEGÚN CONTEO]])/Tabla1[[#This Row],[CANTIDAD SEGÚN SISTEMA]])</f>
        <v>0.94444444444444442</v>
      </c>
      <c r="J27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275" s="13" t="str">
        <f>VLOOKUP(Tabla1[[#This Row],[COD MATERIAL]],Tabla1345[#All],3,0)</f>
        <v>11 - LLANTAS Y HULES</v>
      </c>
      <c r="L275" s="2" t="str">
        <f>VLOOKUP(MONTH(Tabla1[[#This Row],[FECHA DE CONTEO INVENTARIO]]),Tabla2[],2,0)</f>
        <v>Feb</v>
      </c>
      <c r="M275" s="1">
        <f>YEAR(Tabla1[[#This Row],[FECHA DE CONTEO INVENTARIO]])</f>
        <v>2019</v>
      </c>
    </row>
    <row r="276" spans="1:13" x14ac:dyDescent="0.2">
      <c r="A276" s="1">
        <v>366754</v>
      </c>
      <c r="B276" s="1" t="s">
        <v>722</v>
      </c>
      <c r="C276" s="1" t="s">
        <v>890</v>
      </c>
      <c r="D276" s="1" t="s">
        <v>861</v>
      </c>
      <c r="E276" s="2">
        <v>43141</v>
      </c>
      <c r="F276" s="1">
        <v>141</v>
      </c>
      <c r="G276" s="1">
        <v>141</v>
      </c>
      <c r="H276" s="1">
        <f>Tabla1[[#This Row],[CANTIDAD SEGÚN SISTEMA]]-Tabla1[[#This Row],[CANTIDAD SEGÚN CONTEO]]</f>
        <v>0</v>
      </c>
      <c r="I276" s="13">
        <f>1-ABS((Tabla1[[#This Row],[CANTIDAD SEGÚN SISTEMA]]-Tabla1[[#This Row],[CANTIDAD SEGÚN CONTEO]])/Tabla1[[#This Row],[CANTIDAD SEGÚN SISTEMA]])</f>
        <v>1</v>
      </c>
      <c r="J27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76" s="13" t="str">
        <f>VLOOKUP(Tabla1[[#This Row],[COD MATERIAL]],Tabla1345[#All],3,0)</f>
        <v>09 - PARTES DE MOTOR</v>
      </c>
      <c r="L276" s="2" t="str">
        <f>VLOOKUP(MONTH(Tabla1[[#This Row],[FECHA DE CONTEO INVENTARIO]]),Tabla2[],2,0)</f>
        <v>Feb</v>
      </c>
      <c r="M276" s="1">
        <f>YEAR(Tabla1[[#This Row],[FECHA DE CONTEO INVENTARIO]])</f>
        <v>2018</v>
      </c>
    </row>
    <row r="277" spans="1:13" x14ac:dyDescent="0.2">
      <c r="A277" s="1">
        <v>362796</v>
      </c>
      <c r="B277" s="1" t="s">
        <v>445</v>
      </c>
      <c r="C277" s="1" t="s">
        <v>887</v>
      </c>
      <c r="D277" s="1" t="s">
        <v>858</v>
      </c>
      <c r="E277" s="2">
        <v>43309</v>
      </c>
      <c r="F277" s="1">
        <v>29</v>
      </c>
      <c r="G277" s="1">
        <v>34</v>
      </c>
      <c r="H277" s="1">
        <f>Tabla1[[#This Row],[CANTIDAD SEGÚN SISTEMA]]-Tabla1[[#This Row],[CANTIDAD SEGÚN CONTEO]]</f>
        <v>-5</v>
      </c>
      <c r="I277" s="13">
        <f>1-ABS((Tabla1[[#This Row],[CANTIDAD SEGÚN SISTEMA]]-Tabla1[[#This Row],[CANTIDAD SEGÚN CONTEO]])/Tabla1[[#This Row],[CANTIDAD SEGÚN SISTEMA]])</f>
        <v>0.82758620689655171</v>
      </c>
      <c r="J27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77" s="13" t="str">
        <f>VLOOKUP(Tabla1[[#This Row],[COD MATERIAL]],Tabla1345[#All],3,0)</f>
        <v>05 - COLISION</v>
      </c>
      <c r="L277" s="2" t="str">
        <f>VLOOKUP(MONTH(Tabla1[[#This Row],[FECHA DE CONTEO INVENTARIO]]),Tabla2[],2,0)</f>
        <v>Jul</v>
      </c>
      <c r="M277" s="1">
        <f>YEAR(Tabla1[[#This Row],[FECHA DE CONTEO INVENTARIO]])</f>
        <v>2018</v>
      </c>
    </row>
    <row r="278" spans="1:13" x14ac:dyDescent="0.2">
      <c r="A278" s="1">
        <v>347658</v>
      </c>
      <c r="B278" s="1" t="s">
        <v>280</v>
      </c>
      <c r="C278" s="1" t="s">
        <v>890</v>
      </c>
      <c r="D278" s="1" t="s">
        <v>861</v>
      </c>
      <c r="E278" s="2">
        <v>43218</v>
      </c>
      <c r="F278" s="1">
        <v>130</v>
      </c>
      <c r="G278" s="1">
        <v>137</v>
      </c>
      <c r="H278" s="1">
        <f>Tabla1[[#This Row],[CANTIDAD SEGÚN SISTEMA]]-Tabla1[[#This Row],[CANTIDAD SEGÚN CONTEO]]</f>
        <v>-7</v>
      </c>
      <c r="I278" s="13">
        <f>1-ABS((Tabla1[[#This Row],[CANTIDAD SEGÚN SISTEMA]]-Tabla1[[#This Row],[CANTIDAD SEGÚN CONTEO]])/Tabla1[[#This Row],[CANTIDAD SEGÚN SISTEMA]])</f>
        <v>0.94615384615384612</v>
      </c>
      <c r="J27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78" s="13" t="str">
        <f>VLOOKUP(Tabla1[[#This Row],[COD MATERIAL]],Tabla1345[#All],3,0)</f>
        <v>09 - PARTES DE MOTOR</v>
      </c>
      <c r="L278" s="2" t="str">
        <f>VLOOKUP(MONTH(Tabla1[[#This Row],[FECHA DE CONTEO INVENTARIO]]),Tabla2[],2,0)</f>
        <v>Abr</v>
      </c>
      <c r="M278" s="1">
        <f>YEAR(Tabla1[[#This Row],[FECHA DE CONTEO INVENTARIO]])</f>
        <v>2018</v>
      </c>
    </row>
    <row r="279" spans="1:13" x14ac:dyDescent="0.2">
      <c r="A279" s="1">
        <v>347584</v>
      </c>
      <c r="B279" s="1" t="s">
        <v>223</v>
      </c>
      <c r="C279" s="1" t="s">
        <v>891</v>
      </c>
      <c r="D279" s="1" t="s">
        <v>862</v>
      </c>
      <c r="E279" s="2">
        <v>43329</v>
      </c>
      <c r="F279" s="1">
        <v>90</v>
      </c>
      <c r="G279" s="1">
        <v>95</v>
      </c>
      <c r="H279" s="1">
        <f>Tabla1[[#This Row],[CANTIDAD SEGÚN SISTEMA]]-Tabla1[[#This Row],[CANTIDAD SEGÚN CONTEO]]</f>
        <v>-5</v>
      </c>
      <c r="I279" s="13">
        <f>1-ABS((Tabla1[[#This Row],[CANTIDAD SEGÚN SISTEMA]]-Tabla1[[#This Row],[CANTIDAD SEGÚN CONTEO]])/Tabla1[[#This Row],[CANTIDAD SEGÚN SISTEMA]])</f>
        <v>0.94444444444444442</v>
      </c>
      <c r="J27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79" s="13" t="str">
        <f>VLOOKUP(Tabla1[[#This Row],[COD MATERIAL]],Tabla1345[#All],3,0)</f>
        <v>09 - PARTES DE MOTOR</v>
      </c>
      <c r="L279" s="2" t="str">
        <f>VLOOKUP(MONTH(Tabla1[[#This Row],[FECHA DE CONTEO INVENTARIO]]),Tabla2[],2,0)</f>
        <v>Ago</v>
      </c>
      <c r="M279" s="1">
        <f>YEAR(Tabla1[[#This Row],[FECHA DE CONTEO INVENTARIO]])</f>
        <v>2018</v>
      </c>
    </row>
    <row r="280" spans="1:13" x14ac:dyDescent="0.2">
      <c r="A280" s="1">
        <v>368042</v>
      </c>
      <c r="B280" s="1" t="s">
        <v>103</v>
      </c>
      <c r="C280" s="1" t="s">
        <v>891</v>
      </c>
      <c r="D280" s="1" t="s">
        <v>862</v>
      </c>
      <c r="E280" s="2">
        <v>43300</v>
      </c>
      <c r="F280" s="1">
        <v>93</v>
      </c>
      <c r="G280" s="1">
        <v>83</v>
      </c>
      <c r="H280" s="1">
        <f>Tabla1[[#This Row],[CANTIDAD SEGÚN SISTEMA]]-Tabla1[[#This Row],[CANTIDAD SEGÚN CONTEO]]</f>
        <v>10</v>
      </c>
      <c r="I280" s="13">
        <f>1-ABS((Tabla1[[#This Row],[CANTIDAD SEGÚN SISTEMA]]-Tabla1[[#This Row],[CANTIDAD SEGÚN CONTEO]])/Tabla1[[#This Row],[CANTIDAD SEGÚN SISTEMA]])</f>
        <v>0.89247311827956988</v>
      </c>
      <c r="J28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280" s="13" t="str">
        <f>VLOOKUP(Tabla1[[#This Row],[COD MATERIAL]],Tabla1345[#All],3,0)</f>
        <v>08 - ELECTRICO</v>
      </c>
      <c r="L280" s="2" t="str">
        <f>VLOOKUP(MONTH(Tabla1[[#This Row],[FECHA DE CONTEO INVENTARIO]]),Tabla2[],2,0)</f>
        <v>Jul</v>
      </c>
      <c r="M280" s="1">
        <f>YEAR(Tabla1[[#This Row],[FECHA DE CONTEO INVENTARIO]])</f>
        <v>2018</v>
      </c>
    </row>
    <row r="281" spans="1:13" x14ac:dyDescent="0.2">
      <c r="A281" s="1">
        <v>366745</v>
      </c>
      <c r="B281" s="1" t="s">
        <v>737</v>
      </c>
      <c r="C281" s="1" t="s">
        <v>890</v>
      </c>
      <c r="D281" s="1" t="s">
        <v>861</v>
      </c>
      <c r="E281" s="2">
        <v>43226</v>
      </c>
      <c r="F281" s="1">
        <v>34</v>
      </c>
      <c r="G281" s="1">
        <v>34</v>
      </c>
      <c r="H281" s="1">
        <f>Tabla1[[#This Row],[CANTIDAD SEGÚN SISTEMA]]-Tabla1[[#This Row],[CANTIDAD SEGÚN CONTEO]]</f>
        <v>0</v>
      </c>
      <c r="I281" s="13">
        <f>1-ABS((Tabla1[[#This Row],[CANTIDAD SEGÚN SISTEMA]]-Tabla1[[#This Row],[CANTIDAD SEGÚN CONTEO]])/Tabla1[[#This Row],[CANTIDAD SEGÚN SISTEMA]])</f>
        <v>1</v>
      </c>
      <c r="J28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81" s="13" t="str">
        <f>VLOOKUP(Tabla1[[#This Row],[COD MATERIAL]],Tabla1345[#All],3,0)</f>
        <v>08 - ELECTRICO</v>
      </c>
      <c r="L281" s="2" t="str">
        <f>VLOOKUP(MONTH(Tabla1[[#This Row],[FECHA DE CONTEO INVENTARIO]]),Tabla2[],2,0)</f>
        <v>May</v>
      </c>
      <c r="M281" s="1">
        <f>YEAR(Tabla1[[#This Row],[FECHA DE CONTEO INVENTARIO]])</f>
        <v>2018</v>
      </c>
    </row>
    <row r="282" spans="1:13" x14ac:dyDescent="0.2">
      <c r="A282" s="1">
        <v>348637</v>
      </c>
      <c r="B282" s="1" t="s">
        <v>71</v>
      </c>
      <c r="C282" s="1" t="s">
        <v>893</v>
      </c>
      <c r="D282" s="1" t="s">
        <v>864</v>
      </c>
      <c r="E282" s="2">
        <v>43123</v>
      </c>
      <c r="F282" s="1">
        <v>102</v>
      </c>
      <c r="G282" s="1">
        <v>107</v>
      </c>
      <c r="H282" s="1">
        <f>Tabla1[[#This Row],[CANTIDAD SEGÚN SISTEMA]]-Tabla1[[#This Row],[CANTIDAD SEGÚN CONTEO]]</f>
        <v>-5</v>
      </c>
      <c r="I282" s="13">
        <f>1-ABS((Tabla1[[#This Row],[CANTIDAD SEGÚN SISTEMA]]-Tabla1[[#This Row],[CANTIDAD SEGÚN CONTEO]])/Tabla1[[#This Row],[CANTIDAD SEGÚN SISTEMA]])</f>
        <v>0.9509803921568627</v>
      </c>
      <c r="J28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82" s="13" t="str">
        <f>VLOOKUP(Tabla1[[#This Row],[COD MATERIAL]],Tabla1345[#All],3,0)</f>
        <v>09 - PARTES DE MOTOR</v>
      </c>
      <c r="L282" s="2" t="str">
        <f>VLOOKUP(MONTH(Tabla1[[#This Row],[FECHA DE CONTEO INVENTARIO]]),Tabla2[],2,0)</f>
        <v>Ene</v>
      </c>
      <c r="M282" s="1">
        <f>YEAR(Tabla1[[#This Row],[FECHA DE CONTEO INVENTARIO]])</f>
        <v>2018</v>
      </c>
    </row>
    <row r="283" spans="1:13" x14ac:dyDescent="0.2">
      <c r="A283" s="1">
        <v>348882</v>
      </c>
      <c r="B283" s="1" t="s">
        <v>134</v>
      </c>
      <c r="C283" s="1" t="s">
        <v>886</v>
      </c>
      <c r="D283" s="1" t="s">
        <v>857</v>
      </c>
      <c r="E283" s="2">
        <v>43183</v>
      </c>
      <c r="F283" s="1">
        <v>9</v>
      </c>
      <c r="G283" s="1">
        <v>10</v>
      </c>
      <c r="H283" s="1">
        <f>Tabla1[[#This Row],[CANTIDAD SEGÚN SISTEMA]]-Tabla1[[#This Row],[CANTIDAD SEGÚN CONTEO]]</f>
        <v>-1</v>
      </c>
      <c r="I283" s="13">
        <f>1-ABS((Tabla1[[#This Row],[CANTIDAD SEGÚN SISTEMA]]-Tabla1[[#This Row],[CANTIDAD SEGÚN CONTEO]])/Tabla1[[#This Row],[CANTIDAD SEGÚN SISTEMA]])</f>
        <v>0.88888888888888884</v>
      </c>
      <c r="J28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83" s="13" t="str">
        <f>VLOOKUP(Tabla1[[#This Row],[COD MATERIAL]],Tabla1345[#All],3,0)</f>
        <v>05 - COLISION</v>
      </c>
      <c r="L283" s="2" t="str">
        <f>VLOOKUP(MONTH(Tabla1[[#This Row],[FECHA DE CONTEO INVENTARIO]]),Tabla2[],2,0)</f>
        <v>Mar</v>
      </c>
      <c r="M283" s="1">
        <f>YEAR(Tabla1[[#This Row],[FECHA DE CONTEO INVENTARIO]])</f>
        <v>2018</v>
      </c>
    </row>
    <row r="284" spans="1:13" x14ac:dyDescent="0.2">
      <c r="A284" s="1">
        <v>348162</v>
      </c>
      <c r="B284" s="1" t="s">
        <v>251</v>
      </c>
      <c r="C284" s="1" t="s">
        <v>888</v>
      </c>
      <c r="D284" s="1" t="s">
        <v>859</v>
      </c>
      <c r="E284" s="2">
        <v>43111</v>
      </c>
      <c r="F284" s="1">
        <v>180</v>
      </c>
      <c r="G284" s="1">
        <v>169</v>
      </c>
      <c r="H284" s="1">
        <f>Tabla1[[#This Row],[CANTIDAD SEGÚN SISTEMA]]-Tabla1[[#This Row],[CANTIDAD SEGÚN CONTEO]]</f>
        <v>11</v>
      </c>
      <c r="I284" s="13">
        <f>1-ABS((Tabla1[[#This Row],[CANTIDAD SEGÚN SISTEMA]]-Tabla1[[#This Row],[CANTIDAD SEGÚN CONTEO]])/Tabla1[[#This Row],[CANTIDAD SEGÚN SISTEMA]])</f>
        <v>0.93888888888888888</v>
      </c>
      <c r="J28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284" s="13" t="str">
        <f>VLOOKUP(Tabla1[[#This Row],[COD MATERIAL]],Tabla1345[#All],3,0)</f>
        <v>15 - MISCELANEOS</v>
      </c>
      <c r="L284" s="2" t="str">
        <f>VLOOKUP(MONTH(Tabla1[[#This Row],[FECHA DE CONTEO INVENTARIO]]),Tabla2[],2,0)</f>
        <v>Ene</v>
      </c>
      <c r="M284" s="1">
        <f>YEAR(Tabla1[[#This Row],[FECHA DE CONTEO INVENTARIO]])</f>
        <v>2018</v>
      </c>
    </row>
    <row r="285" spans="1:13" x14ac:dyDescent="0.2">
      <c r="A285" s="1">
        <v>368038</v>
      </c>
      <c r="B285" s="1" t="s">
        <v>82</v>
      </c>
      <c r="C285" s="1" t="s">
        <v>884</v>
      </c>
      <c r="D285" s="1" t="s">
        <v>856</v>
      </c>
      <c r="E285" s="2">
        <v>43287</v>
      </c>
      <c r="F285" s="1">
        <v>136</v>
      </c>
      <c r="G285" s="1">
        <v>160</v>
      </c>
      <c r="H285" s="1">
        <f>Tabla1[[#This Row],[CANTIDAD SEGÚN SISTEMA]]-Tabla1[[#This Row],[CANTIDAD SEGÚN CONTEO]]</f>
        <v>-24</v>
      </c>
      <c r="I285" s="13">
        <f>1-ABS((Tabla1[[#This Row],[CANTIDAD SEGÚN SISTEMA]]-Tabla1[[#This Row],[CANTIDAD SEGÚN CONTEO]])/Tabla1[[#This Row],[CANTIDAD SEGÚN SISTEMA]])</f>
        <v>0.82352941176470584</v>
      </c>
      <c r="J28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85" s="13" t="str">
        <f>VLOOKUP(Tabla1[[#This Row],[COD MATERIAL]],Tabla1345[#All],3,0)</f>
        <v>08 - ELECTRICO</v>
      </c>
      <c r="L285" s="2" t="str">
        <f>VLOOKUP(MONTH(Tabla1[[#This Row],[FECHA DE CONTEO INVENTARIO]]),Tabla2[],2,0)</f>
        <v>Jul</v>
      </c>
      <c r="M285" s="1">
        <f>YEAR(Tabla1[[#This Row],[FECHA DE CONTEO INVENTARIO]])</f>
        <v>2018</v>
      </c>
    </row>
    <row r="286" spans="1:13" x14ac:dyDescent="0.2">
      <c r="A286" s="1">
        <v>348049</v>
      </c>
      <c r="B286" s="1" t="s">
        <v>198</v>
      </c>
      <c r="C286" s="1" t="s">
        <v>887</v>
      </c>
      <c r="D286" s="1" t="s">
        <v>858</v>
      </c>
      <c r="E286" s="2">
        <v>43538</v>
      </c>
      <c r="F286" s="1">
        <v>142</v>
      </c>
      <c r="G286" s="1">
        <v>147</v>
      </c>
      <c r="H286" s="1">
        <f>Tabla1[[#This Row],[CANTIDAD SEGÚN SISTEMA]]-Tabla1[[#This Row],[CANTIDAD SEGÚN CONTEO]]</f>
        <v>-5</v>
      </c>
      <c r="I286" s="13">
        <f>1-ABS((Tabla1[[#This Row],[CANTIDAD SEGÚN SISTEMA]]-Tabla1[[#This Row],[CANTIDAD SEGÚN CONTEO]])/Tabla1[[#This Row],[CANTIDAD SEGÚN SISTEMA]])</f>
        <v>0.96478873239436624</v>
      </c>
      <c r="J28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86" s="13" t="str">
        <f>VLOOKUP(Tabla1[[#This Row],[COD MATERIAL]],Tabla1345[#All],3,0)</f>
        <v>13 - TRACCION</v>
      </c>
      <c r="L286" s="2" t="str">
        <f>VLOOKUP(MONTH(Tabla1[[#This Row],[FECHA DE CONTEO INVENTARIO]]),Tabla2[],2,0)</f>
        <v>Mar</v>
      </c>
      <c r="M286" s="1">
        <f>YEAR(Tabla1[[#This Row],[FECHA DE CONTEO INVENTARIO]])</f>
        <v>2019</v>
      </c>
    </row>
    <row r="287" spans="1:13" x14ac:dyDescent="0.2">
      <c r="A287" s="1">
        <v>362661</v>
      </c>
      <c r="B287" s="1" t="s">
        <v>491</v>
      </c>
      <c r="C287" s="1" t="s">
        <v>886</v>
      </c>
      <c r="D287" s="1" t="s">
        <v>857</v>
      </c>
      <c r="E287" s="2">
        <v>43512</v>
      </c>
      <c r="F287" s="1">
        <v>149</v>
      </c>
      <c r="G287" s="1">
        <v>149</v>
      </c>
      <c r="H287" s="1">
        <f>Tabla1[[#This Row],[CANTIDAD SEGÚN SISTEMA]]-Tabla1[[#This Row],[CANTIDAD SEGÚN CONTEO]]</f>
        <v>0</v>
      </c>
      <c r="I287" s="13">
        <f>1-ABS((Tabla1[[#This Row],[CANTIDAD SEGÚN SISTEMA]]-Tabla1[[#This Row],[CANTIDAD SEGÚN CONTEO]])/Tabla1[[#This Row],[CANTIDAD SEGÚN SISTEMA]])</f>
        <v>1</v>
      </c>
      <c r="J28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87" s="13" t="str">
        <f>VLOOKUP(Tabla1[[#This Row],[COD MATERIAL]],Tabla1345[#All],3,0)</f>
        <v>05 - COLISION</v>
      </c>
      <c r="L287" s="2" t="str">
        <f>VLOOKUP(MONTH(Tabla1[[#This Row],[FECHA DE CONTEO INVENTARIO]]),Tabla2[],2,0)</f>
        <v>Feb</v>
      </c>
      <c r="M287" s="1">
        <f>YEAR(Tabla1[[#This Row],[FECHA DE CONTEO INVENTARIO]])</f>
        <v>2019</v>
      </c>
    </row>
    <row r="288" spans="1:13" x14ac:dyDescent="0.2">
      <c r="A288" s="1">
        <v>348498</v>
      </c>
      <c r="B288" s="1" t="s">
        <v>485</v>
      </c>
      <c r="C288" s="1" t="s">
        <v>889</v>
      </c>
      <c r="D288" s="1" t="s">
        <v>860</v>
      </c>
      <c r="E288" s="2">
        <v>43292</v>
      </c>
      <c r="F288" s="1">
        <v>178</v>
      </c>
      <c r="G288" s="1">
        <v>178</v>
      </c>
      <c r="H288" s="1">
        <f>Tabla1[[#This Row],[CANTIDAD SEGÚN SISTEMA]]-Tabla1[[#This Row],[CANTIDAD SEGÚN CONTEO]]</f>
        <v>0</v>
      </c>
      <c r="I288" s="13">
        <f>1-ABS((Tabla1[[#This Row],[CANTIDAD SEGÚN SISTEMA]]-Tabla1[[#This Row],[CANTIDAD SEGÚN CONTEO]])/Tabla1[[#This Row],[CANTIDAD SEGÚN SISTEMA]])</f>
        <v>1</v>
      </c>
      <c r="J28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88" s="13" t="str">
        <f>VLOOKUP(Tabla1[[#This Row],[COD MATERIAL]],Tabla1345[#All],3,0)</f>
        <v>11 - LLANTAS Y HULES</v>
      </c>
      <c r="L288" s="2" t="str">
        <f>VLOOKUP(MONTH(Tabla1[[#This Row],[FECHA DE CONTEO INVENTARIO]]),Tabla2[],2,0)</f>
        <v>Jul</v>
      </c>
      <c r="M288" s="1">
        <f>YEAR(Tabla1[[#This Row],[FECHA DE CONTEO INVENTARIO]])</f>
        <v>2018</v>
      </c>
    </row>
    <row r="289" spans="1:13" x14ac:dyDescent="0.2">
      <c r="A289" s="1">
        <v>362724</v>
      </c>
      <c r="B289" s="1" t="s">
        <v>470</v>
      </c>
      <c r="C289" s="1" t="s">
        <v>892</v>
      </c>
      <c r="D289" s="1" t="s">
        <v>863</v>
      </c>
      <c r="E289" s="2">
        <v>43226</v>
      </c>
      <c r="F289" s="1">
        <v>103</v>
      </c>
      <c r="G289" s="1">
        <v>108</v>
      </c>
      <c r="H289" s="1">
        <f>Tabla1[[#This Row],[CANTIDAD SEGÚN SISTEMA]]-Tabla1[[#This Row],[CANTIDAD SEGÚN CONTEO]]</f>
        <v>-5</v>
      </c>
      <c r="I289" s="13">
        <f>1-ABS((Tabla1[[#This Row],[CANTIDAD SEGÚN SISTEMA]]-Tabla1[[#This Row],[CANTIDAD SEGÚN CONTEO]])/Tabla1[[#This Row],[CANTIDAD SEGÚN SISTEMA]])</f>
        <v>0.95145631067961167</v>
      </c>
      <c r="J28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89" s="13" t="str">
        <f>VLOOKUP(Tabla1[[#This Row],[COD MATERIAL]],Tabla1345[#All],3,0)</f>
        <v>05 - COLISION</v>
      </c>
      <c r="L289" s="2" t="str">
        <f>VLOOKUP(MONTH(Tabla1[[#This Row],[FECHA DE CONTEO INVENTARIO]]),Tabla2[],2,0)</f>
        <v>May</v>
      </c>
      <c r="M289" s="1">
        <f>YEAR(Tabla1[[#This Row],[FECHA DE CONTEO INVENTARIO]])</f>
        <v>2018</v>
      </c>
    </row>
    <row r="290" spans="1:13" x14ac:dyDescent="0.2">
      <c r="A290" s="1">
        <v>347830</v>
      </c>
      <c r="B290" s="1" t="s">
        <v>177</v>
      </c>
      <c r="C290" s="1" t="s">
        <v>886</v>
      </c>
      <c r="D290" s="1" t="s">
        <v>857</v>
      </c>
      <c r="E290" s="2">
        <v>43438</v>
      </c>
      <c r="F290" s="1">
        <v>113</v>
      </c>
      <c r="G290" s="1">
        <v>113</v>
      </c>
      <c r="H290" s="1">
        <f>Tabla1[[#This Row],[CANTIDAD SEGÚN SISTEMA]]-Tabla1[[#This Row],[CANTIDAD SEGÚN CONTEO]]</f>
        <v>0</v>
      </c>
      <c r="I290" s="13">
        <f>1-ABS((Tabla1[[#This Row],[CANTIDAD SEGÚN SISTEMA]]-Tabla1[[#This Row],[CANTIDAD SEGÚN CONTEO]])/Tabla1[[#This Row],[CANTIDAD SEGÚN SISTEMA]])</f>
        <v>1</v>
      </c>
      <c r="J29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90" s="13" t="str">
        <f>VLOOKUP(Tabla1[[#This Row],[COD MATERIAL]],Tabla1345[#All],3,0)</f>
        <v>03 - FILTROS</v>
      </c>
      <c r="L290" s="2" t="str">
        <f>VLOOKUP(MONTH(Tabla1[[#This Row],[FECHA DE CONTEO INVENTARIO]]),Tabla2[],2,0)</f>
        <v>Dic</v>
      </c>
      <c r="M290" s="1">
        <f>YEAR(Tabla1[[#This Row],[FECHA DE CONTEO INVENTARIO]])</f>
        <v>2018</v>
      </c>
    </row>
    <row r="291" spans="1:13" x14ac:dyDescent="0.2">
      <c r="A291" s="1">
        <v>347683</v>
      </c>
      <c r="B291" s="1" t="s">
        <v>328</v>
      </c>
      <c r="C291" s="1" t="s">
        <v>884</v>
      </c>
      <c r="D291" s="1" t="s">
        <v>856</v>
      </c>
      <c r="E291" s="2">
        <v>43338</v>
      </c>
      <c r="F291" s="1">
        <v>197</v>
      </c>
      <c r="G291" s="1">
        <v>197</v>
      </c>
      <c r="H291" s="1">
        <f>Tabla1[[#This Row],[CANTIDAD SEGÚN SISTEMA]]-Tabla1[[#This Row],[CANTIDAD SEGÚN CONTEO]]</f>
        <v>0</v>
      </c>
      <c r="I291" s="13">
        <f>1-ABS((Tabla1[[#This Row],[CANTIDAD SEGÚN SISTEMA]]-Tabla1[[#This Row],[CANTIDAD SEGÚN CONTEO]])/Tabla1[[#This Row],[CANTIDAD SEGÚN SISTEMA]])</f>
        <v>1</v>
      </c>
      <c r="J29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91" s="13" t="str">
        <f>VLOOKUP(Tabla1[[#This Row],[COD MATERIAL]],Tabla1345[#All],3,0)</f>
        <v>03 - FILTROS</v>
      </c>
      <c r="L291" s="2" t="str">
        <f>VLOOKUP(MONTH(Tabla1[[#This Row],[FECHA DE CONTEO INVENTARIO]]),Tabla2[],2,0)</f>
        <v>Ago</v>
      </c>
      <c r="M291" s="1">
        <f>YEAR(Tabla1[[#This Row],[FECHA DE CONTEO INVENTARIO]])</f>
        <v>2018</v>
      </c>
    </row>
    <row r="292" spans="1:13" x14ac:dyDescent="0.2">
      <c r="A292" s="1">
        <v>347797</v>
      </c>
      <c r="B292" s="1" t="s">
        <v>729</v>
      </c>
      <c r="C292" s="1" t="s">
        <v>886</v>
      </c>
      <c r="D292" s="1" t="s">
        <v>857</v>
      </c>
      <c r="E292" s="2">
        <v>43445</v>
      </c>
      <c r="F292" s="1">
        <v>134</v>
      </c>
      <c r="G292" s="1">
        <v>152</v>
      </c>
      <c r="H292" s="1">
        <f>Tabla1[[#This Row],[CANTIDAD SEGÚN SISTEMA]]-Tabla1[[#This Row],[CANTIDAD SEGÚN CONTEO]]</f>
        <v>-18</v>
      </c>
      <c r="I292" s="13">
        <f>1-ABS((Tabla1[[#This Row],[CANTIDAD SEGÚN SISTEMA]]-Tabla1[[#This Row],[CANTIDAD SEGÚN CONTEO]])/Tabla1[[#This Row],[CANTIDAD SEGÚN SISTEMA]])</f>
        <v>0.86567164179104483</v>
      </c>
      <c r="J29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92" s="13" t="str">
        <f>VLOOKUP(Tabla1[[#This Row],[COD MATERIAL]],Tabla1345[#All],3,0)</f>
        <v>15 - MISCELANEOS</v>
      </c>
      <c r="L292" s="2" t="str">
        <f>VLOOKUP(MONTH(Tabla1[[#This Row],[FECHA DE CONTEO INVENTARIO]]),Tabla2[],2,0)</f>
        <v>Dic</v>
      </c>
      <c r="M292" s="1">
        <f>YEAR(Tabla1[[#This Row],[FECHA DE CONTEO INVENTARIO]])</f>
        <v>2018</v>
      </c>
    </row>
    <row r="293" spans="1:13" x14ac:dyDescent="0.2">
      <c r="A293" s="1">
        <v>348170</v>
      </c>
      <c r="B293" s="1" t="s">
        <v>306</v>
      </c>
      <c r="C293" s="1" t="s">
        <v>888</v>
      </c>
      <c r="D293" s="1" t="s">
        <v>859</v>
      </c>
      <c r="E293" s="2">
        <v>43261</v>
      </c>
      <c r="F293" s="1">
        <v>20</v>
      </c>
      <c r="G293" s="1">
        <v>21</v>
      </c>
      <c r="H293" s="1">
        <f>Tabla1[[#This Row],[CANTIDAD SEGÚN SISTEMA]]-Tabla1[[#This Row],[CANTIDAD SEGÚN CONTEO]]</f>
        <v>-1</v>
      </c>
      <c r="I293" s="13">
        <f>1-ABS((Tabla1[[#This Row],[CANTIDAD SEGÚN SISTEMA]]-Tabla1[[#This Row],[CANTIDAD SEGÚN CONTEO]])/Tabla1[[#This Row],[CANTIDAD SEGÚN SISTEMA]])</f>
        <v>0.95</v>
      </c>
      <c r="J29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93" s="13" t="str">
        <f>VLOOKUP(Tabla1[[#This Row],[COD MATERIAL]],Tabla1345[#All],3,0)</f>
        <v>15 - MISCELANEOS</v>
      </c>
      <c r="L293" s="2" t="str">
        <f>VLOOKUP(MONTH(Tabla1[[#This Row],[FECHA DE CONTEO INVENTARIO]]),Tabla2[],2,0)</f>
        <v>Jun</v>
      </c>
      <c r="M293" s="1">
        <f>YEAR(Tabla1[[#This Row],[FECHA DE CONTEO INVENTARIO]])</f>
        <v>2018</v>
      </c>
    </row>
    <row r="294" spans="1:13" x14ac:dyDescent="0.2">
      <c r="A294" s="1">
        <v>348242</v>
      </c>
      <c r="B294" s="1" t="s">
        <v>308</v>
      </c>
      <c r="C294" s="1" t="s">
        <v>890</v>
      </c>
      <c r="D294" s="1" t="s">
        <v>861</v>
      </c>
      <c r="E294" s="2">
        <v>43613</v>
      </c>
      <c r="F294" s="1">
        <v>8</v>
      </c>
      <c r="G294" s="1">
        <v>8</v>
      </c>
      <c r="H294" s="1">
        <f>Tabla1[[#This Row],[CANTIDAD SEGÚN SISTEMA]]-Tabla1[[#This Row],[CANTIDAD SEGÚN CONTEO]]</f>
        <v>0</v>
      </c>
      <c r="I294" s="13">
        <f>1-ABS((Tabla1[[#This Row],[CANTIDAD SEGÚN SISTEMA]]-Tabla1[[#This Row],[CANTIDAD SEGÚN CONTEO]])/Tabla1[[#This Row],[CANTIDAD SEGÚN SISTEMA]])</f>
        <v>1</v>
      </c>
      <c r="J29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94" s="13" t="str">
        <f>VLOOKUP(Tabla1[[#This Row],[COD MATERIAL]],Tabla1345[#All],3,0)</f>
        <v>11 - LLANTAS Y HULES</v>
      </c>
      <c r="L294" s="2" t="str">
        <f>VLOOKUP(MONTH(Tabla1[[#This Row],[FECHA DE CONTEO INVENTARIO]]),Tabla2[],2,0)</f>
        <v>May</v>
      </c>
      <c r="M294" s="1">
        <f>YEAR(Tabla1[[#This Row],[FECHA DE CONTEO INVENTARIO]])</f>
        <v>2019</v>
      </c>
    </row>
    <row r="295" spans="1:13" x14ac:dyDescent="0.2">
      <c r="A295" s="1">
        <v>348383</v>
      </c>
      <c r="B295" s="1" t="s">
        <v>748</v>
      </c>
      <c r="C295" s="1" t="s">
        <v>887</v>
      </c>
      <c r="D295" s="1" t="s">
        <v>858</v>
      </c>
      <c r="E295" s="2">
        <v>43499</v>
      </c>
      <c r="F295" s="1">
        <v>199</v>
      </c>
      <c r="G295" s="1">
        <v>187</v>
      </c>
      <c r="H295" s="1">
        <f>Tabla1[[#This Row],[CANTIDAD SEGÚN SISTEMA]]-Tabla1[[#This Row],[CANTIDAD SEGÚN CONTEO]]</f>
        <v>12</v>
      </c>
      <c r="I295" s="13">
        <f>1-ABS((Tabla1[[#This Row],[CANTIDAD SEGÚN SISTEMA]]-Tabla1[[#This Row],[CANTIDAD SEGÚN CONTEO]])/Tabla1[[#This Row],[CANTIDAD SEGÚN SISTEMA]])</f>
        <v>0.93969849246231152</v>
      </c>
      <c r="J29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295" s="13" t="str">
        <f>VLOOKUP(Tabla1[[#This Row],[COD MATERIAL]],Tabla1345[#All],3,0)</f>
        <v>05 - COLISION</v>
      </c>
      <c r="L295" s="2" t="str">
        <f>VLOOKUP(MONTH(Tabla1[[#This Row],[FECHA DE CONTEO INVENTARIO]]),Tabla2[],2,0)</f>
        <v>Feb</v>
      </c>
      <c r="M295" s="1">
        <f>YEAR(Tabla1[[#This Row],[FECHA DE CONTEO INVENTARIO]])</f>
        <v>2019</v>
      </c>
    </row>
    <row r="296" spans="1:13" x14ac:dyDescent="0.2">
      <c r="A296" s="1">
        <v>347946</v>
      </c>
      <c r="B296" s="1" t="s">
        <v>102</v>
      </c>
      <c r="C296" s="1" t="s">
        <v>890</v>
      </c>
      <c r="D296" s="1" t="s">
        <v>861</v>
      </c>
      <c r="E296" s="2">
        <v>43396</v>
      </c>
      <c r="F296" s="1">
        <v>90</v>
      </c>
      <c r="G296" s="1">
        <v>90</v>
      </c>
      <c r="H296" s="1">
        <f>Tabla1[[#This Row],[CANTIDAD SEGÚN SISTEMA]]-Tabla1[[#This Row],[CANTIDAD SEGÚN CONTEO]]</f>
        <v>0</v>
      </c>
      <c r="I296" s="13">
        <f>1-ABS((Tabla1[[#This Row],[CANTIDAD SEGÚN SISTEMA]]-Tabla1[[#This Row],[CANTIDAD SEGÚN CONTEO]])/Tabla1[[#This Row],[CANTIDAD SEGÚN SISTEMA]])</f>
        <v>1</v>
      </c>
      <c r="J29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96" s="13" t="str">
        <f>VLOOKUP(Tabla1[[#This Row],[COD MATERIAL]],Tabla1345[#All],3,0)</f>
        <v>14 - LUCES</v>
      </c>
      <c r="L296" s="2" t="str">
        <f>VLOOKUP(MONTH(Tabla1[[#This Row],[FECHA DE CONTEO INVENTARIO]]),Tabla2[],2,0)</f>
        <v>Oct</v>
      </c>
      <c r="M296" s="1">
        <f>YEAR(Tabla1[[#This Row],[FECHA DE CONTEO INVENTARIO]])</f>
        <v>2018</v>
      </c>
    </row>
    <row r="297" spans="1:13" x14ac:dyDescent="0.2">
      <c r="A297" s="1">
        <v>348345</v>
      </c>
      <c r="B297" s="1" t="s">
        <v>215</v>
      </c>
      <c r="C297" s="1" t="s">
        <v>890</v>
      </c>
      <c r="D297" s="1" t="s">
        <v>861</v>
      </c>
      <c r="E297" s="2">
        <v>43488</v>
      </c>
      <c r="F297" s="1">
        <v>135</v>
      </c>
      <c r="G297" s="1">
        <v>135</v>
      </c>
      <c r="H297" s="1">
        <f>Tabla1[[#This Row],[CANTIDAD SEGÚN SISTEMA]]-Tabla1[[#This Row],[CANTIDAD SEGÚN CONTEO]]</f>
        <v>0</v>
      </c>
      <c r="I297" s="13">
        <f>1-ABS((Tabla1[[#This Row],[CANTIDAD SEGÚN SISTEMA]]-Tabla1[[#This Row],[CANTIDAD SEGÚN CONTEO]])/Tabla1[[#This Row],[CANTIDAD SEGÚN SISTEMA]])</f>
        <v>1</v>
      </c>
      <c r="J29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97" s="13" t="str">
        <f>VLOOKUP(Tabla1[[#This Row],[COD MATERIAL]],Tabla1345[#All],3,0)</f>
        <v>15 - MISCELANEOS</v>
      </c>
      <c r="L297" s="2" t="str">
        <f>VLOOKUP(MONTH(Tabla1[[#This Row],[FECHA DE CONTEO INVENTARIO]]),Tabla2[],2,0)</f>
        <v>Ene</v>
      </c>
      <c r="M297" s="1">
        <f>YEAR(Tabla1[[#This Row],[FECHA DE CONTEO INVENTARIO]])</f>
        <v>2019</v>
      </c>
    </row>
    <row r="298" spans="1:13" x14ac:dyDescent="0.2">
      <c r="A298" s="1">
        <v>348468</v>
      </c>
      <c r="B298" s="1" t="s">
        <v>321</v>
      </c>
      <c r="C298" s="1" t="s">
        <v>892</v>
      </c>
      <c r="D298" s="1" t="s">
        <v>863</v>
      </c>
      <c r="E298" s="2">
        <v>43110</v>
      </c>
      <c r="F298" s="1">
        <v>95</v>
      </c>
      <c r="G298" s="1">
        <v>95</v>
      </c>
      <c r="H298" s="1">
        <f>Tabla1[[#This Row],[CANTIDAD SEGÚN SISTEMA]]-Tabla1[[#This Row],[CANTIDAD SEGÚN CONTEO]]</f>
        <v>0</v>
      </c>
      <c r="I298" s="13">
        <f>1-ABS((Tabla1[[#This Row],[CANTIDAD SEGÚN SISTEMA]]-Tabla1[[#This Row],[CANTIDAD SEGÚN CONTEO]])/Tabla1[[#This Row],[CANTIDAD SEGÚN SISTEMA]])</f>
        <v>1</v>
      </c>
      <c r="J29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298" s="13" t="str">
        <f>VLOOKUP(Tabla1[[#This Row],[COD MATERIAL]],Tabla1345[#All],3,0)</f>
        <v>13 - TRACCION</v>
      </c>
      <c r="L298" s="2" t="str">
        <f>VLOOKUP(MONTH(Tabla1[[#This Row],[FECHA DE CONTEO INVENTARIO]]),Tabla2[],2,0)</f>
        <v>Ene</v>
      </c>
      <c r="M298" s="1">
        <f>YEAR(Tabla1[[#This Row],[FECHA DE CONTEO INVENTARIO]])</f>
        <v>2018</v>
      </c>
    </row>
    <row r="299" spans="1:13" x14ac:dyDescent="0.2">
      <c r="A299" s="1">
        <v>347739</v>
      </c>
      <c r="B299" s="1" t="s">
        <v>582</v>
      </c>
      <c r="C299" s="1" t="s">
        <v>884</v>
      </c>
      <c r="D299" s="1" t="s">
        <v>856</v>
      </c>
      <c r="E299" s="2">
        <v>43143</v>
      </c>
      <c r="F299" s="1">
        <v>191</v>
      </c>
      <c r="G299" s="1">
        <v>213</v>
      </c>
      <c r="H299" s="1">
        <f>Tabla1[[#This Row],[CANTIDAD SEGÚN SISTEMA]]-Tabla1[[#This Row],[CANTIDAD SEGÚN CONTEO]]</f>
        <v>-22</v>
      </c>
      <c r="I299" s="13">
        <f>1-ABS((Tabla1[[#This Row],[CANTIDAD SEGÚN SISTEMA]]-Tabla1[[#This Row],[CANTIDAD SEGÚN CONTEO]])/Tabla1[[#This Row],[CANTIDAD SEGÚN SISTEMA]])</f>
        <v>0.88481675392670156</v>
      </c>
      <c r="J29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299" s="13" t="str">
        <f>VLOOKUP(Tabla1[[#This Row],[COD MATERIAL]],Tabla1345[#All],3,0)</f>
        <v>09 - PARTES DE MOTOR</v>
      </c>
      <c r="L299" s="2" t="str">
        <f>VLOOKUP(MONTH(Tabla1[[#This Row],[FECHA DE CONTEO INVENTARIO]]),Tabla2[],2,0)</f>
        <v>Feb</v>
      </c>
      <c r="M299" s="1">
        <f>YEAR(Tabla1[[#This Row],[FECHA DE CONTEO INVENTARIO]])</f>
        <v>2018</v>
      </c>
    </row>
    <row r="300" spans="1:13" x14ac:dyDescent="0.2">
      <c r="A300" s="1">
        <v>348425</v>
      </c>
      <c r="B300" s="1" t="s">
        <v>667</v>
      </c>
      <c r="C300" s="1" t="s">
        <v>888</v>
      </c>
      <c r="D300" s="1" t="s">
        <v>859</v>
      </c>
      <c r="E300" s="2">
        <v>43353</v>
      </c>
      <c r="F300" s="1">
        <v>67</v>
      </c>
      <c r="G300" s="1">
        <v>61</v>
      </c>
      <c r="H300" s="1">
        <f>Tabla1[[#This Row],[CANTIDAD SEGÚN SISTEMA]]-Tabla1[[#This Row],[CANTIDAD SEGÚN CONTEO]]</f>
        <v>6</v>
      </c>
      <c r="I300" s="13">
        <f>1-ABS((Tabla1[[#This Row],[CANTIDAD SEGÚN SISTEMA]]-Tabla1[[#This Row],[CANTIDAD SEGÚN CONTEO]])/Tabla1[[#This Row],[CANTIDAD SEGÚN SISTEMA]])</f>
        <v>0.91044776119402981</v>
      </c>
      <c r="J30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00" s="13" t="str">
        <f>VLOOKUP(Tabla1[[#This Row],[COD MATERIAL]],Tabla1345[#All],3,0)</f>
        <v>07 - PEDALES Y POSAPIES</v>
      </c>
      <c r="L300" s="2" t="str">
        <f>VLOOKUP(MONTH(Tabla1[[#This Row],[FECHA DE CONTEO INVENTARIO]]),Tabla2[],2,0)</f>
        <v>Set</v>
      </c>
      <c r="M300" s="1">
        <f>YEAR(Tabla1[[#This Row],[FECHA DE CONTEO INVENTARIO]])</f>
        <v>2018</v>
      </c>
    </row>
    <row r="301" spans="1:13" x14ac:dyDescent="0.2">
      <c r="A301" s="1">
        <v>369672</v>
      </c>
      <c r="B301" s="1" t="s">
        <v>703</v>
      </c>
      <c r="C301" s="1" t="s">
        <v>885</v>
      </c>
      <c r="D301" s="1" t="s">
        <v>865</v>
      </c>
      <c r="E301" s="2">
        <v>43428</v>
      </c>
      <c r="F301" s="1">
        <v>95</v>
      </c>
      <c r="G301" s="1">
        <v>95</v>
      </c>
      <c r="H301" s="1">
        <f>Tabla1[[#This Row],[CANTIDAD SEGÚN SISTEMA]]-Tabla1[[#This Row],[CANTIDAD SEGÚN CONTEO]]</f>
        <v>0</v>
      </c>
      <c r="I301" s="13">
        <f>1-ABS((Tabla1[[#This Row],[CANTIDAD SEGÚN SISTEMA]]-Tabla1[[#This Row],[CANTIDAD SEGÚN CONTEO]])/Tabla1[[#This Row],[CANTIDAD SEGÚN SISTEMA]])</f>
        <v>1</v>
      </c>
      <c r="J30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01" s="13" t="str">
        <f>VLOOKUP(Tabla1[[#This Row],[COD MATERIAL]],Tabla1345[#All],3,0)</f>
        <v>05 - COLISION</v>
      </c>
      <c r="L301" s="2" t="str">
        <f>VLOOKUP(MONTH(Tabla1[[#This Row],[FECHA DE CONTEO INVENTARIO]]),Tabla2[],2,0)</f>
        <v>Nov</v>
      </c>
      <c r="M301" s="1">
        <f>YEAR(Tabla1[[#This Row],[FECHA DE CONTEO INVENTARIO]])</f>
        <v>2018</v>
      </c>
    </row>
    <row r="302" spans="1:13" x14ac:dyDescent="0.2">
      <c r="A302" s="1">
        <v>348591</v>
      </c>
      <c r="B302" s="1" t="s">
        <v>383</v>
      </c>
      <c r="C302" s="1" t="s">
        <v>892</v>
      </c>
      <c r="D302" s="1" t="s">
        <v>863</v>
      </c>
      <c r="E302" s="2">
        <v>43549</v>
      </c>
      <c r="F302" s="1">
        <v>177</v>
      </c>
      <c r="G302" s="1">
        <v>166</v>
      </c>
      <c r="H302" s="1">
        <f>Tabla1[[#This Row],[CANTIDAD SEGÚN SISTEMA]]-Tabla1[[#This Row],[CANTIDAD SEGÚN CONTEO]]</f>
        <v>11</v>
      </c>
      <c r="I302" s="13">
        <f>1-ABS((Tabla1[[#This Row],[CANTIDAD SEGÚN SISTEMA]]-Tabla1[[#This Row],[CANTIDAD SEGÚN CONTEO]])/Tabla1[[#This Row],[CANTIDAD SEGÚN SISTEMA]])</f>
        <v>0.93785310734463279</v>
      </c>
      <c r="J30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02" s="13" t="str">
        <f>VLOOKUP(Tabla1[[#This Row],[COD MATERIAL]],Tabla1345[#All],3,0)</f>
        <v>09 - PARTES DE MOTOR</v>
      </c>
      <c r="L302" s="2" t="str">
        <f>VLOOKUP(MONTH(Tabla1[[#This Row],[FECHA DE CONTEO INVENTARIO]]),Tabla2[],2,0)</f>
        <v>Mar</v>
      </c>
      <c r="M302" s="1">
        <f>YEAR(Tabla1[[#This Row],[FECHA DE CONTEO INVENTARIO]])</f>
        <v>2019</v>
      </c>
    </row>
    <row r="303" spans="1:13" x14ac:dyDescent="0.2">
      <c r="A303" s="1">
        <v>347997</v>
      </c>
      <c r="B303" s="1" t="s">
        <v>679</v>
      </c>
      <c r="C303" s="1" t="s">
        <v>889</v>
      </c>
      <c r="D303" s="1" t="s">
        <v>860</v>
      </c>
      <c r="E303" s="2">
        <v>43335</v>
      </c>
      <c r="F303" s="1">
        <v>84</v>
      </c>
      <c r="G303" s="1">
        <v>98</v>
      </c>
      <c r="H303" s="1">
        <f>Tabla1[[#This Row],[CANTIDAD SEGÚN SISTEMA]]-Tabla1[[#This Row],[CANTIDAD SEGÚN CONTEO]]</f>
        <v>-14</v>
      </c>
      <c r="I303" s="13">
        <f>1-ABS((Tabla1[[#This Row],[CANTIDAD SEGÚN SISTEMA]]-Tabla1[[#This Row],[CANTIDAD SEGÚN CONTEO]])/Tabla1[[#This Row],[CANTIDAD SEGÚN SISTEMA]])</f>
        <v>0.83333333333333337</v>
      </c>
      <c r="J30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03" s="13" t="str">
        <f>VLOOKUP(Tabla1[[#This Row],[COD MATERIAL]],Tabla1345[#All],3,0)</f>
        <v>10 - PALANCAS Y CHICOTES</v>
      </c>
      <c r="L303" s="2" t="str">
        <f>VLOOKUP(MONTH(Tabla1[[#This Row],[FECHA DE CONTEO INVENTARIO]]),Tabla2[],2,0)</f>
        <v>Ago</v>
      </c>
      <c r="M303" s="1">
        <f>YEAR(Tabla1[[#This Row],[FECHA DE CONTEO INVENTARIO]])</f>
        <v>2018</v>
      </c>
    </row>
    <row r="304" spans="1:13" x14ac:dyDescent="0.2">
      <c r="A304" s="1">
        <v>367978</v>
      </c>
      <c r="B304" s="1" t="s">
        <v>694</v>
      </c>
      <c r="C304" s="1" t="s">
        <v>884</v>
      </c>
      <c r="D304" s="1" t="s">
        <v>856</v>
      </c>
      <c r="E304" s="2">
        <v>43568</v>
      </c>
      <c r="F304" s="1">
        <v>87</v>
      </c>
      <c r="G304" s="1">
        <v>101</v>
      </c>
      <c r="H304" s="1">
        <f>Tabla1[[#This Row],[CANTIDAD SEGÚN SISTEMA]]-Tabla1[[#This Row],[CANTIDAD SEGÚN CONTEO]]</f>
        <v>-14</v>
      </c>
      <c r="I304" s="13">
        <f>1-ABS((Tabla1[[#This Row],[CANTIDAD SEGÚN SISTEMA]]-Tabla1[[#This Row],[CANTIDAD SEGÚN CONTEO]])/Tabla1[[#This Row],[CANTIDAD SEGÚN SISTEMA]])</f>
        <v>0.83908045977011492</v>
      </c>
      <c r="J30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04" s="13" t="str">
        <f>VLOOKUP(Tabla1[[#This Row],[COD MATERIAL]],Tabla1345[#All],3,0)</f>
        <v>05 - COLISION</v>
      </c>
      <c r="L304" s="2" t="str">
        <f>VLOOKUP(MONTH(Tabla1[[#This Row],[FECHA DE CONTEO INVENTARIO]]),Tabla2[],2,0)</f>
        <v>Abr</v>
      </c>
      <c r="M304" s="1">
        <f>YEAR(Tabla1[[#This Row],[FECHA DE CONTEO INVENTARIO]])</f>
        <v>2019</v>
      </c>
    </row>
    <row r="305" spans="1:13" x14ac:dyDescent="0.2">
      <c r="A305" s="1">
        <v>348216</v>
      </c>
      <c r="B305" s="1" t="s">
        <v>376</v>
      </c>
      <c r="C305" s="1" t="s">
        <v>893</v>
      </c>
      <c r="D305" s="1" t="s">
        <v>864</v>
      </c>
      <c r="E305" s="2">
        <v>43327</v>
      </c>
      <c r="F305" s="1">
        <v>192</v>
      </c>
      <c r="G305" s="1">
        <v>178</v>
      </c>
      <c r="H305" s="1">
        <f>Tabla1[[#This Row],[CANTIDAD SEGÚN SISTEMA]]-Tabla1[[#This Row],[CANTIDAD SEGÚN CONTEO]]</f>
        <v>14</v>
      </c>
      <c r="I305" s="13">
        <f>1-ABS((Tabla1[[#This Row],[CANTIDAD SEGÚN SISTEMA]]-Tabla1[[#This Row],[CANTIDAD SEGÚN CONTEO]])/Tabla1[[#This Row],[CANTIDAD SEGÚN SISTEMA]])</f>
        <v>0.92708333333333337</v>
      </c>
      <c r="J30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05" s="13" t="str">
        <f>VLOOKUP(Tabla1[[#This Row],[COD MATERIAL]],Tabla1345[#All],3,0)</f>
        <v>06 - AMORTIGUADORES</v>
      </c>
      <c r="L305" s="2" t="str">
        <f>VLOOKUP(MONTH(Tabla1[[#This Row],[FECHA DE CONTEO INVENTARIO]]),Tabla2[],2,0)</f>
        <v>Ago</v>
      </c>
      <c r="M305" s="1">
        <f>YEAR(Tabla1[[#This Row],[FECHA DE CONTEO INVENTARIO]])</f>
        <v>2018</v>
      </c>
    </row>
    <row r="306" spans="1:13" x14ac:dyDescent="0.2">
      <c r="A306" s="1">
        <v>366813</v>
      </c>
      <c r="B306" s="1" t="s">
        <v>766</v>
      </c>
      <c r="C306" s="1" t="s">
        <v>885</v>
      </c>
      <c r="D306" s="1" t="s">
        <v>865</v>
      </c>
      <c r="E306" s="2">
        <v>43165</v>
      </c>
      <c r="F306" s="1">
        <v>150</v>
      </c>
      <c r="G306" s="1">
        <v>180</v>
      </c>
      <c r="H306" s="1">
        <f>Tabla1[[#This Row],[CANTIDAD SEGÚN SISTEMA]]-Tabla1[[#This Row],[CANTIDAD SEGÚN CONTEO]]</f>
        <v>-30</v>
      </c>
      <c r="I306" s="13">
        <f>1-ABS((Tabla1[[#This Row],[CANTIDAD SEGÚN SISTEMA]]-Tabla1[[#This Row],[CANTIDAD SEGÚN CONTEO]])/Tabla1[[#This Row],[CANTIDAD SEGÚN SISTEMA]])</f>
        <v>0.8</v>
      </c>
      <c r="J30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06" s="13" t="str">
        <f>VLOOKUP(Tabla1[[#This Row],[COD MATERIAL]],Tabla1345[#All],3,0)</f>
        <v>14 - LUCES</v>
      </c>
      <c r="L306" s="2" t="str">
        <f>VLOOKUP(MONTH(Tabla1[[#This Row],[FECHA DE CONTEO INVENTARIO]]),Tabla2[],2,0)</f>
        <v>Mar</v>
      </c>
      <c r="M306" s="1">
        <f>YEAR(Tabla1[[#This Row],[FECHA DE CONTEO INVENTARIO]])</f>
        <v>2018</v>
      </c>
    </row>
    <row r="307" spans="1:13" x14ac:dyDescent="0.2">
      <c r="A307" s="1">
        <v>348818</v>
      </c>
      <c r="B307" s="1" t="s">
        <v>228</v>
      </c>
      <c r="C307" s="1" t="s">
        <v>884</v>
      </c>
      <c r="D307" s="1" t="s">
        <v>856</v>
      </c>
      <c r="E307" s="2">
        <v>43301</v>
      </c>
      <c r="F307" s="1">
        <v>82</v>
      </c>
      <c r="G307" s="1">
        <v>82</v>
      </c>
      <c r="H307" s="1">
        <f>Tabla1[[#This Row],[CANTIDAD SEGÚN SISTEMA]]-Tabla1[[#This Row],[CANTIDAD SEGÚN CONTEO]]</f>
        <v>0</v>
      </c>
      <c r="I307" s="13">
        <f>1-ABS((Tabla1[[#This Row],[CANTIDAD SEGÚN SISTEMA]]-Tabla1[[#This Row],[CANTIDAD SEGÚN CONTEO]])/Tabla1[[#This Row],[CANTIDAD SEGÚN SISTEMA]])</f>
        <v>1</v>
      </c>
      <c r="J30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07" s="13" t="str">
        <f>VLOOKUP(Tabla1[[#This Row],[COD MATERIAL]],Tabla1345[#All],3,0)</f>
        <v>05 - COLISION</v>
      </c>
      <c r="L307" s="2" t="str">
        <f>VLOOKUP(MONTH(Tabla1[[#This Row],[FECHA DE CONTEO INVENTARIO]]),Tabla2[],2,0)</f>
        <v>Jul</v>
      </c>
      <c r="M307" s="1">
        <f>YEAR(Tabla1[[#This Row],[FECHA DE CONTEO INVENTARIO]])</f>
        <v>2018</v>
      </c>
    </row>
    <row r="308" spans="1:13" x14ac:dyDescent="0.2">
      <c r="A308" s="1">
        <v>348442</v>
      </c>
      <c r="B308" s="1" t="s">
        <v>642</v>
      </c>
      <c r="C308" s="1" t="s">
        <v>892</v>
      </c>
      <c r="D308" s="1" t="s">
        <v>863</v>
      </c>
      <c r="E308" s="2">
        <v>43544</v>
      </c>
      <c r="F308" s="1">
        <v>144</v>
      </c>
      <c r="G308" s="1">
        <v>144</v>
      </c>
      <c r="H308" s="1">
        <f>Tabla1[[#This Row],[CANTIDAD SEGÚN SISTEMA]]-Tabla1[[#This Row],[CANTIDAD SEGÚN CONTEO]]</f>
        <v>0</v>
      </c>
      <c r="I308" s="13">
        <f>1-ABS((Tabla1[[#This Row],[CANTIDAD SEGÚN SISTEMA]]-Tabla1[[#This Row],[CANTIDAD SEGÚN CONTEO]])/Tabla1[[#This Row],[CANTIDAD SEGÚN SISTEMA]])</f>
        <v>1</v>
      </c>
      <c r="J30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08" s="13" t="str">
        <f>VLOOKUP(Tabla1[[#This Row],[COD MATERIAL]],Tabla1345[#All],3,0)</f>
        <v>13 - TRACCION</v>
      </c>
      <c r="L308" s="2" t="str">
        <f>VLOOKUP(MONTH(Tabla1[[#This Row],[FECHA DE CONTEO INVENTARIO]]),Tabla2[],2,0)</f>
        <v>Mar</v>
      </c>
      <c r="M308" s="1">
        <f>YEAR(Tabla1[[#This Row],[FECHA DE CONTEO INVENTARIO]])</f>
        <v>2019</v>
      </c>
    </row>
    <row r="309" spans="1:13" x14ac:dyDescent="0.2">
      <c r="A309" s="1">
        <v>348438</v>
      </c>
      <c r="B309" s="1" t="s">
        <v>121</v>
      </c>
      <c r="C309" s="1" t="s">
        <v>892</v>
      </c>
      <c r="D309" s="1" t="s">
        <v>863</v>
      </c>
      <c r="E309" s="2">
        <v>43299</v>
      </c>
      <c r="F309" s="1">
        <v>18</v>
      </c>
      <c r="G309" s="1">
        <v>18</v>
      </c>
      <c r="H309" s="1">
        <f>Tabla1[[#This Row],[CANTIDAD SEGÚN SISTEMA]]-Tabla1[[#This Row],[CANTIDAD SEGÚN CONTEO]]</f>
        <v>0</v>
      </c>
      <c r="I309" s="13">
        <f>1-ABS((Tabla1[[#This Row],[CANTIDAD SEGÚN SISTEMA]]-Tabla1[[#This Row],[CANTIDAD SEGÚN CONTEO]])/Tabla1[[#This Row],[CANTIDAD SEGÚN SISTEMA]])</f>
        <v>1</v>
      </c>
      <c r="J30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09" s="13" t="str">
        <f>VLOOKUP(Tabla1[[#This Row],[COD MATERIAL]],Tabla1345[#All],3,0)</f>
        <v>05 - COLISION</v>
      </c>
      <c r="L309" s="2" t="str">
        <f>VLOOKUP(MONTH(Tabla1[[#This Row],[FECHA DE CONTEO INVENTARIO]]),Tabla2[],2,0)</f>
        <v>Jul</v>
      </c>
      <c r="M309" s="1">
        <f>YEAR(Tabla1[[#This Row],[FECHA DE CONTEO INVENTARIO]])</f>
        <v>2018</v>
      </c>
    </row>
    <row r="310" spans="1:13" x14ac:dyDescent="0.2">
      <c r="A310" s="1">
        <v>348062</v>
      </c>
      <c r="B310" s="1" t="s">
        <v>666</v>
      </c>
      <c r="C310" s="1" t="s">
        <v>886</v>
      </c>
      <c r="D310" s="1" t="s">
        <v>857</v>
      </c>
      <c r="E310" s="2">
        <v>43233</v>
      </c>
      <c r="F310" s="1">
        <v>148</v>
      </c>
      <c r="G310" s="1">
        <v>174</v>
      </c>
      <c r="H310" s="1">
        <f>Tabla1[[#This Row],[CANTIDAD SEGÚN SISTEMA]]-Tabla1[[#This Row],[CANTIDAD SEGÚN CONTEO]]</f>
        <v>-26</v>
      </c>
      <c r="I310" s="13">
        <f>1-ABS((Tabla1[[#This Row],[CANTIDAD SEGÚN SISTEMA]]-Tabla1[[#This Row],[CANTIDAD SEGÚN CONTEO]])/Tabla1[[#This Row],[CANTIDAD SEGÚN SISTEMA]])</f>
        <v>0.82432432432432434</v>
      </c>
      <c r="J31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10" s="13" t="str">
        <f>VLOOKUP(Tabla1[[#This Row],[COD MATERIAL]],Tabla1345[#All],3,0)</f>
        <v>13 - TRACCION</v>
      </c>
      <c r="L310" s="2" t="str">
        <f>VLOOKUP(MONTH(Tabla1[[#This Row],[FECHA DE CONTEO INVENTARIO]]),Tabla2[],2,0)</f>
        <v>May</v>
      </c>
      <c r="M310" s="1">
        <f>YEAR(Tabla1[[#This Row],[FECHA DE CONTEO INVENTARIO]])</f>
        <v>2018</v>
      </c>
    </row>
    <row r="311" spans="1:13" x14ac:dyDescent="0.2">
      <c r="A311" s="1">
        <v>347625</v>
      </c>
      <c r="B311" s="1" t="s">
        <v>159</v>
      </c>
      <c r="C311" s="1" t="s">
        <v>887</v>
      </c>
      <c r="D311" s="1" t="s">
        <v>858</v>
      </c>
      <c r="E311" s="2">
        <v>43184</v>
      </c>
      <c r="F311" s="1">
        <v>103</v>
      </c>
      <c r="G311" s="1">
        <v>103</v>
      </c>
      <c r="H311" s="1">
        <f>Tabla1[[#This Row],[CANTIDAD SEGÚN SISTEMA]]-Tabla1[[#This Row],[CANTIDAD SEGÚN CONTEO]]</f>
        <v>0</v>
      </c>
      <c r="I311" s="13">
        <f>1-ABS((Tabla1[[#This Row],[CANTIDAD SEGÚN SISTEMA]]-Tabla1[[#This Row],[CANTIDAD SEGÚN CONTEO]])/Tabla1[[#This Row],[CANTIDAD SEGÚN SISTEMA]])</f>
        <v>1</v>
      </c>
      <c r="J31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11" s="13" t="str">
        <f>VLOOKUP(Tabla1[[#This Row],[COD MATERIAL]],Tabla1345[#All],3,0)</f>
        <v>13 - TRACCION</v>
      </c>
      <c r="L311" s="2" t="str">
        <f>VLOOKUP(MONTH(Tabla1[[#This Row],[FECHA DE CONTEO INVENTARIO]]),Tabla2[],2,0)</f>
        <v>Mar</v>
      </c>
      <c r="M311" s="1">
        <f>YEAR(Tabla1[[#This Row],[FECHA DE CONTEO INVENTARIO]])</f>
        <v>2018</v>
      </c>
    </row>
    <row r="312" spans="1:13" x14ac:dyDescent="0.2">
      <c r="A312" s="1">
        <v>348634</v>
      </c>
      <c r="B312" s="1" t="s">
        <v>373</v>
      </c>
      <c r="C312" s="1" t="s">
        <v>893</v>
      </c>
      <c r="D312" s="1" t="s">
        <v>864</v>
      </c>
      <c r="E312" s="2">
        <v>43485</v>
      </c>
      <c r="F312" s="1">
        <v>163</v>
      </c>
      <c r="G312" s="1">
        <v>163</v>
      </c>
      <c r="H312" s="1">
        <f>Tabla1[[#This Row],[CANTIDAD SEGÚN SISTEMA]]-Tabla1[[#This Row],[CANTIDAD SEGÚN CONTEO]]</f>
        <v>0</v>
      </c>
      <c r="I312" s="13">
        <f>1-ABS((Tabla1[[#This Row],[CANTIDAD SEGÚN SISTEMA]]-Tabla1[[#This Row],[CANTIDAD SEGÚN CONTEO]])/Tabla1[[#This Row],[CANTIDAD SEGÚN SISTEMA]])</f>
        <v>1</v>
      </c>
      <c r="J31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12" s="13" t="str">
        <f>VLOOKUP(Tabla1[[#This Row],[COD MATERIAL]],Tabla1345[#All],3,0)</f>
        <v>09 - PARTES DE MOTOR</v>
      </c>
      <c r="L312" s="2" t="str">
        <f>VLOOKUP(MONTH(Tabla1[[#This Row],[FECHA DE CONTEO INVENTARIO]]),Tabla2[],2,0)</f>
        <v>Ene</v>
      </c>
      <c r="M312" s="1">
        <f>YEAR(Tabla1[[#This Row],[FECHA DE CONTEO INVENTARIO]])</f>
        <v>2019</v>
      </c>
    </row>
    <row r="313" spans="1:13" x14ac:dyDescent="0.2">
      <c r="A313" s="1">
        <v>348544</v>
      </c>
      <c r="B313" s="1" t="s">
        <v>793</v>
      </c>
      <c r="C313" s="1" t="s">
        <v>891</v>
      </c>
      <c r="D313" s="1" t="s">
        <v>862</v>
      </c>
      <c r="E313" s="2">
        <v>43499</v>
      </c>
      <c r="F313" s="1">
        <v>106</v>
      </c>
      <c r="G313" s="1">
        <v>106</v>
      </c>
      <c r="H313" s="1">
        <f>Tabla1[[#This Row],[CANTIDAD SEGÚN SISTEMA]]-Tabla1[[#This Row],[CANTIDAD SEGÚN CONTEO]]</f>
        <v>0</v>
      </c>
      <c r="I313" s="13">
        <f>1-ABS((Tabla1[[#This Row],[CANTIDAD SEGÚN SISTEMA]]-Tabla1[[#This Row],[CANTIDAD SEGÚN CONTEO]])/Tabla1[[#This Row],[CANTIDAD SEGÚN SISTEMA]])</f>
        <v>1</v>
      </c>
      <c r="J31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13" s="13" t="str">
        <f>VLOOKUP(Tabla1[[#This Row],[COD MATERIAL]],Tabla1345[#All],3,0)</f>
        <v>15 - MISCELANEOS</v>
      </c>
      <c r="L313" s="2" t="str">
        <f>VLOOKUP(MONTH(Tabla1[[#This Row],[FECHA DE CONTEO INVENTARIO]]),Tabla2[],2,0)</f>
        <v>Feb</v>
      </c>
      <c r="M313" s="1">
        <f>YEAR(Tabla1[[#This Row],[FECHA DE CONTEO INVENTARIO]])</f>
        <v>2019</v>
      </c>
    </row>
    <row r="314" spans="1:13" x14ac:dyDescent="0.2">
      <c r="A314" s="1">
        <v>347918</v>
      </c>
      <c r="B314" s="1" t="s">
        <v>210</v>
      </c>
      <c r="C314" s="1" t="s">
        <v>888</v>
      </c>
      <c r="D314" s="1" t="s">
        <v>859</v>
      </c>
      <c r="E314" s="2">
        <v>43445</v>
      </c>
      <c r="F314" s="1">
        <v>122</v>
      </c>
      <c r="G314" s="1">
        <v>122</v>
      </c>
      <c r="H314" s="1">
        <f>Tabla1[[#This Row],[CANTIDAD SEGÚN SISTEMA]]-Tabla1[[#This Row],[CANTIDAD SEGÚN CONTEO]]</f>
        <v>0</v>
      </c>
      <c r="I314" s="13">
        <f>1-ABS((Tabla1[[#This Row],[CANTIDAD SEGÚN SISTEMA]]-Tabla1[[#This Row],[CANTIDAD SEGÚN CONTEO]])/Tabla1[[#This Row],[CANTIDAD SEGÚN SISTEMA]])</f>
        <v>1</v>
      </c>
      <c r="J31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14" s="13" t="str">
        <f>VLOOKUP(Tabla1[[#This Row],[COD MATERIAL]],Tabla1345[#All],3,0)</f>
        <v>14 - LUCES</v>
      </c>
      <c r="L314" s="2" t="str">
        <f>VLOOKUP(MONTH(Tabla1[[#This Row],[FECHA DE CONTEO INVENTARIO]]),Tabla2[],2,0)</f>
        <v>Dic</v>
      </c>
      <c r="M314" s="1">
        <f>YEAR(Tabla1[[#This Row],[FECHA DE CONTEO INVENTARIO]])</f>
        <v>2018</v>
      </c>
    </row>
    <row r="315" spans="1:13" x14ac:dyDescent="0.2">
      <c r="A315" s="1">
        <v>348086</v>
      </c>
      <c r="B315" s="1" t="s">
        <v>36</v>
      </c>
      <c r="C315" s="1" t="s">
        <v>893</v>
      </c>
      <c r="D315" s="1" t="s">
        <v>864</v>
      </c>
      <c r="E315" s="2">
        <v>43559</v>
      </c>
      <c r="F315" s="1">
        <v>92</v>
      </c>
      <c r="G315" s="1">
        <v>92</v>
      </c>
      <c r="H315" s="1">
        <f>Tabla1[[#This Row],[CANTIDAD SEGÚN SISTEMA]]-Tabla1[[#This Row],[CANTIDAD SEGÚN CONTEO]]</f>
        <v>0</v>
      </c>
      <c r="I315" s="13">
        <f>1-ABS((Tabla1[[#This Row],[CANTIDAD SEGÚN SISTEMA]]-Tabla1[[#This Row],[CANTIDAD SEGÚN CONTEO]])/Tabla1[[#This Row],[CANTIDAD SEGÚN SISTEMA]])</f>
        <v>1</v>
      </c>
      <c r="J31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15" s="13" t="str">
        <f>VLOOKUP(Tabla1[[#This Row],[COD MATERIAL]],Tabla1345[#All],3,0)</f>
        <v>13 - TRACCION</v>
      </c>
      <c r="L315" s="2" t="str">
        <f>VLOOKUP(MONTH(Tabla1[[#This Row],[FECHA DE CONTEO INVENTARIO]]),Tabla2[],2,0)</f>
        <v>Abr</v>
      </c>
      <c r="M315" s="1">
        <f>YEAR(Tabla1[[#This Row],[FECHA DE CONTEO INVENTARIO]])</f>
        <v>2019</v>
      </c>
    </row>
    <row r="316" spans="1:13" x14ac:dyDescent="0.2">
      <c r="A316" s="1">
        <v>347592</v>
      </c>
      <c r="B316" s="1" t="s">
        <v>500</v>
      </c>
      <c r="C316" s="1" t="s">
        <v>886</v>
      </c>
      <c r="D316" s="1" t="s">
        <v>857</v>
      </c>
      <c r="E316" s="2">
        <v>43139</v>
      </c>
      <c r="F316" s="1">
        <v>39</v>
      </c>
      <c r="G316" s="1">
        <v>35</v>
      </c>
      <c r="H316" s="1">
        <f>Tabla1[[#This Row],[CANTIDAD SEGÚN SISTEMA]]-Tabla1[[#This Row],[CANTIDAD SEGÚN CONTEO]]</f>
        <v>4</v>
      </c>
      <c r="I316" s="13">
        <f>1-ABS((Tabla1[[#This Row],[CANTIDAD SEGÚN SISTEMA]]-Tabla1[[#This Row],[CANTIDAD SEGÚN CONTEO]])/Tabla1[[#This Row],[CANTIDAD SEGÚN SISTEMA]])</f>
        <v>0.89743589743589747</v>
      </c>
      <c r="J31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16" s="13" t="str">
        <f>VLOOKUP(Tabla1[[#This Row],[COD MATERIAL]],Tabla1345[#All],3,0)</f>
        <v>09 - PARTES DE MOTOR</v>
      </c>
      <c r="L316" s="2" t="str">
        <f>VLOOKUP(MONTH(Tabla1[[#This Row],[FECHA DE CONTEO INVENTARIO]]),Tabla2[],2,0)</f>
        <v>Feb</v>
      </c>
      <c r="M316" s="1">
        <f>YEAR(Tabla1[[#This Row],[FECHA DE CONTEO INVENTARIO]])</f>
        <v>2018</v>
      </c>
    </row>
    <row r="317" spans="1:13" x14ac:dyDescent="0.2">
      <c r="A317" s="1">
        <v>347856</v>
      </c>
      <c r="B317" s="1" t="s">
        <v>67</v>
      </c>
      <c r="C317" s="1" t="s">
        <v>891</v>
      </c>
      <c r="D317" s="1" t="s">
        <v>862</v>
      </c>
      <c r="E317" s="2">
        <v>43582</v>
      </c>
      <c r="F317" s="1">
        <v>36</v>
      </c>
      <c r="G317" s="1">
        <v>42</v>
      </c>
      <c r="H317" s="1">
        <f>Tabla1[[#This Row],[CANTIDAD SEGÚN SISTEMA]]-Tabla1[[#This Row],[CANTIDAD SEGÚN CONTEO]]</f>
        <v>-6</v>
      </c>
      <c r="I317" s="13">
        <f>1-ABS((Tabla1[[#This Row],[CANTIDAD SEGÚN SISTEMA]]-Tabla1[[#This Row],[CANTIDAD SEGÚN CONTEO]])/Tabla1[[#This Row],[CANTIDAD SEGÚN SISTEMA]])</f>
        <v>0.83333333333333337</v>
      </c>
      <c r="J31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17" s="13" t="str">
        <f>VLOOKUP(Tabla1[[#This Row],[COD MATERIAL]],Tabla1345[#All],3,0)</f>
        <v>13 - TRACCION</v>
      </c>
      <c r="L317" s="2" t="str">
        <f>VLOOKUP(MONTH(Tabla1[[#This Row],[FECHA DE CONTEO INVENTARIO]]),Tabla2[],2,0)</f>
        <v>Abr</v>
      </c>
      <c r="M317" s="1">
        <f>YEAR(Tabla1[[#This Row],[FECHA DE CONTEO INVENTARIO]])</f>
        <v>2019</v>
      </c>
    </row>
    <row r="318" spans="1:13" x14ac:dyDescent="0.2">
      <c r="A318" s="1">
        <v>368073</v>
      </c>
      <c r="B318" s="1" t="s">
        <v>635</v>
      </c>
      <c r="C318" s="1" t="s">
        <v>885</v>
      </c>
      <c r="D318" s="1" t="s">
        <v>865</v>
      </c>
      <c r="E318" s="2">
        <v>43292</v>
      </c>
      <c r="F318" s="1">
        <v>124</v>
      </c>
      <c r="G318" s="1">
        <v>111</v>
      </c>
      <c r="H318" s="1">
        <f>Tabla1[[#This Row],[CANTIDAD SEGÚN SISTEMA]]-Tabla1[[#This Row],[CANTIDAD SEGÚN CONTEO]]</f>
        <v>13</v>
      </c>
      <c r="I318" s="13">
        <f>1-ABS((Tabla1[[#This Row],[CANTIDAD SEGÚN SISTEMA]]-Tabla1[[#This Row],[CANTIDAD SEGÚN CONTEO]])/Tabla1[[#This Row],[CANTIDAD SEGÚN SISTEMA]])</f>
        <v>0.89516129032258063</v>
      </c>
      <c r="J31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18" s="13" t="str">
        <f>VLOOKUP(Tabla1[[#This Row],[COD MATERIAL]],Tabla1345[#All],3,0)</f>
        <v>14 - LUCES</v>
      </c>
      <c r="L318" s="2" t="str">
        <f>VLOOKUP(MONTH(Tabla1[[#This Row],[FECHA DE CONTEO INVENTARIO]]),Tabla2[],2,0)</f>
        <v>Jul</v>
      </c>
      <c r="M318" s="1">
        <f>YEAR(Tabla1[[#This Row],[FECHA DE CONTEO INVENTARIO]])</f>
        <v>2018</v>
      </c>
    </row>
    <row r="319" spans="1:13" x14ac:dyDescent="0.2">
      <c r="A319" s="1">
        <v>348798</v>
      </c>
      <c r="B319" s="1" t="s">
        <v>710</v>
      </c>
      <c r="C319" s="1" t="s">
        <v>893</v>
      </c>
      <c r="D319" s="1" t="s">
        <v>864</v>
      </c>
      <c r="E319" s="2">
        <v>43407</v>
      </c>
      <c r="F319" s="1">
        <v>180</v>
      </c>
      <c r="G319" s="1">
        <v>162</v>
      </c>
      <c r="H319" s="1">
        <f>Tabla1[[#This Row],[CANTIDAD SEGÚN SISTEMA]]-Tabla1[[#This Row],[CANTIDAD SEGÚN CONTEO]]</f>
        <v>18</v>
      </c>
      <c r="I319" s="13">
        <f>1-ABS((Tabla1[[#This Row],[CANTIDAD SEGÚN SISTEMA]]-Tabla1[[#This Row],[CANTIDAD SEGÚN CONTEO]])/Tabla1[[#This Row],[CANTIDAD SEGÚN SISTEMA]])</f>
        <v>0.9</v>
      </c>
      <c r="J31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19" s="13" t="str">
        <f>VLOOKUP(Tabla1[[#This Row],[COD MATERIAL]],Tabla1345[#All],3,0)</f>
        <v>13 - TRACCION</v>
      </c>
      <c r="L319" s="2" t="str">
        <f>VLOOKUP(MONTH(Tabla1[[#This Row],[FECHA DE CONTEO INVENTARIO]]),Tabla2[],2,0)</f>
        <v>Nov</v>
      </c>
      <c r="M319" s="1">
        <f>YEAR(Tabla1[[#This Row],[FECHA DE CONTEO INVENTARIO]])</f>
        <v>2018</v>
      </c>
    </row>
    <row r="320" spans="1:13" x14ac:dyDescent="0.2">
      <c r="A320" s="1">
        <v>347629</v>
      </c>
      <c r="B320" s="1" t="s">
        <v>195</v>
      </c>
      <c r="C320" s="1" t="s">
        <v>893</v>
      </c>
      <c r="D320" s="1" t="s">
        <v>864</v>
      </c>
      <c r="E320" s="2">
        <v>43129</v>
      </c>
      <c r="F320" s="1">
        <v>82</v>
      </c>
      <c r="G320" s="1">
        <v>84</v>
      </c>
      <c r="H320" s="1">
        <f>Tabla1[[#This Row],[CANTIDAD SEGÚN SISTEMA]]-Tabla1[[#This Row],[CANTIDAD SEGÚN CONTEO]]</f>
        <v>-2</v>
      </c>
      <c r="I320" s="13">
        <f>1-ABS((Tabla1[[#This Row],[CANTIDAD SEGÚN SISTEMA]]-Tabla1[[#This Row],[CANTIDAD SEGÚN CONTEO]])/Tabla1[[#This Row],[CANTIDAD SEGÚN SISTEMA]])</f>
        <v>0.97560975609756095</v>
      </c>
      <c r="J32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20" s="13" t="str">
        <f>VLOOKUP(Tabla1[[#This Row],[COD MATERIAL]],Tabla1345[#All],3,0)</f>
        <v>09 - PARTES DE MOTOR</v>
      </c>
      <c r="L320" s="2" t="str">
        <f>VLOOKUP(MONTH(Tabla1[[#This Row],[FECHA DE CONTEO INVENTARIO]]),Tabla2[],2,0)</f>
        <v>Ene</v>
      </c>
      <c r="M320" s="1">
        <f>YEAR(Tabla1[[#This Row],[FECHA DE CONTEO INVENTARIO]])</f>
        <v>2018</v>
      </c>
    </row>
    <row r="321" spans="1:13" x14ac:dyDescent="0.2">
      <c r="A321" s="1">
        <v>348578</v>
      </c>
      <c r="B321" s="1" t="s">
        <v>690</v>
      </c>
      <c r="C321" s="1" t="s">
        <v>893</v>
      </c>
      <c r="D321" s="1" t="s">
        <v>864</v>
      </c>
      <c r="E321" s="2">
        <v>43473</v>
      </c>
      <c r="F321" s="1">
        <v>1</v>
      </c>
      <c r="G321" s="1">
        <v>1</v>
      </c>
      <c r="H321" s="1">
        <f>Tabla1[[#This Row],[CANTIDAD SEGÚN SISTEMA]]-Tabla1[[#This Row],[CANTIDAD SEGÚN CONTEO]]</f>
        <v>0</v>
      </c>
      <c r="I321" s="13">
        <f>1-ABS((Tabla1[[#This Row],[CANTIDAD SEGÚN SISTEMA]]-Tabla1[[#This Row],[CANTIDAD SEGÚN CONTEO]])/Tabla1[[#This Row],[CANTIDAD SEGÚN SISTEMA]])</f>
        <v>1</v>
      </c>
      <c r="J32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21" s="13" t="str">
        <f>VLOOKUP(Tabla1[[#This Row],[COD MATERIAL]],Tabla1345[#All],3,0)</f>
        <v>15 - MISCELANEOS</v>
      </c>
      <c r="L321" s="2" t="str">
        <f>VLOOKUP(MONTH(Tabla1[[#This Row],[FECHA DE CONTEO INVENTARIO]]),Tabla2[],2,0)</f>
        <v>Ene</v>
      </c>
      <c r="M321" s="1">
        <f>YEAR(Tabla1[[#This Row],[FECHA DE CONTEO INVENTARIO]])</f>
        <v>2019</v>
      </c>
    </row>
    <row r="322" spans="1:13" x14ac:dyDescent="0.2">
      <c r="A322" s="1">
        <v>362725</v>
      </c>
      <c r="B322" s="1" t="s">
        <v>563</v>
      </c>
      <c r="C322" s="1" t="s">
        <v>889</v>
      </c>
      <c r="D322" s="1" t="s">
        <v>860</v>
      </c>
      <c r="E322" s="2">
        <v>43126</v>
      </c>
      <c r="F322" s="1">
        <v>126</v>
      </c>
      <c r="G322" s="1">
        <v>123</v>
      </c>
      <c r="H322" s="1">
        <f>Tabla1[[#This Row],[CANTIDAD SEGÚN SISTEMA]]-Tabla1[[#This Row],[CANTIDAD SEGÚN CONTEO]]</f>
        <v>3</v>
      </c>
      <c r="I322" s="13">
        <f>1-ABS((Tabla1[[#This Row],[CANTIDAD SEGÚN SISTEMA]]-Tabla1[[#This Row],[CANTIDAD SEGÚN CONTEO]])/Tabla1[[#This Row],[CANTIDAD SEGÚN SISTEMA]])</f>
        <v>0.97619047619047616</v>
      </c>
      <c r="J32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22" s="13" t="str">
        <f>VLOOKUP(Tabla1[[#This Row],[COD MATERIAL]],Tabla1345[#All],3,0)</f>
        <v>05 - COLISION</v>
      </c>
      <c r="L322" s="2" t="str">
        <f>VLOOKUP(MONTH(Tabla1[[#This Row],[FECHA DE CONTEO INVENTARIO]]),Tabla2[],2,0)</f>
        <v>Ene</v>
      </c>
      <c r="M322" s="1">
        <f>YEAR(Tabla1[[#This Row],[FECHA DE CONTEO INVENTARIO]])</f>
        <v>2018</v>
      </c>
    </row>
    <row r="323" spans="1:13" x14ac:dyDescent="0.2">
      <c r="A323" s="1">
        <v>347634</v>
      </c>
      <c r="B323" s="1" t="s">
        <v>73</v>
      </c>
      <c r="C323" s="1" t="s">
        <v>893</v>
      </c>
      <c r="D323" s="1" t="s">
        <v>864</v>
      </c>
      <c r="E323" s="2">
        <v>43218</v>
      </c>
      <c r="F323" s="1">
        <v>115</v>
      </c>
      <c r="G323" s="1">
        <v>115</v>
      </c>
      <c r="H323" s="1">
        <f>Tabla1[[#This Row],[CANTIDAD SEGÚN SISTEMA]]-Tabla1[[#This Row],[CANTIDAD SEGÚN CONTEO]]</f>
        <v>0</v>
      </c>
      <c r="I323" s="13">
        <f>1-ABS((Tabla1[[#This Row],[CANTIDAD SEGÚN SISTEMA]]-Tabla1[[#This Row],[CANTIDAD SEGÚN CONTEO]])/Tabla1[[#This Row],[CANTIDAD SEGÚN SISTEMA]])</f>
        <v>1</v>
      </c>
      <c r="J32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23" s="13" t="str">
        <f>VLOOKUP(Tabla1[[#This Row],[COD MATERIAL]],Tabla1345[#All],3,0)</f>
        <v>09 - PARTES DE MOTOR</v>
      </c>
      <c r="L323" s="2" t="str">
        <f>VLOOKUP(MONTH(Tabla1[[#This Row],[FECHA DE CONTEO INVENTARIO]]),Tabla2[],2,0)</f>
        <v>Abr</v>
      </c>
      <c r="M323" s="1">
        <f>YEAR(Tabla1[[#This Row],[FECHA DE CONTEO INVENTARIO]])</f>
        <v>2018</v>
      </c>
    </row>
    <row r="324" spans="1:13" x14ac:dyDescent="0.2">
      <c r="A324" s="1">
        <v>348415</v>
      </c>
      <c r="B324" s="1" t="s">
        <v>244</v>
      </c>
      <c r="C324" s="1" t="s">
        <v>889</v>
      </c>
      <c r="D324" s="1" t="s">
        <v>860</v>
      </c>
      <c r="E324" s="2">
        <v>43503</v>
      </c>
      <c r="F324" s="1">
        <v>95</v>
      </c>
      <c r="G324" s="1">
        <v>108</v>
      </c>
      <c r="H324" s="1">
        <f>Tabla1[[#This Row],[CANTIDAD SEGÚN SISTEMA]]-Tabla1[[#This Row],[CANTIDAD SEGÚN CONTEO]]</f>
        <v>-13</v>
      </c>
      <c r="I324" s="13">
        <f>1-ABS((Tabla1[[#This Row],[CANTIDAD SEGÚN SISTEMA]]-Tabla1[[#This Row],[CANTIDAD SEGÚN CONTEO]])/Tabla1[[#This Row],[CANTIDAD SEGÚN SISTEMA]])</f>
        <v>0.86315789473684212</v>
      </c>
      <c r="J32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24" s="13" t="str">
        <f>VLOOKUP(Tabla1[[#This Row],[COD MATERIAL]],Tabla1345[#All],3,0)</f>
        <v>05 - COLISION</v>
      </c>
      <c r="L324" s="2" t="str">
        <f>VLOOKUP(MONTH(Tabla1[[#This Row],[FECHA DE CONTEO INVENTARIO]]),Tabla2[],2,0)</f>
        <v>Feb</v>
      </c>
      <c r="M324" s="1">
        <f>YEAR(Tabla1[[#This Row],[FECHA DE CONTEO INVENTARIO]])</f>
        <v>2019</v>
      </c>
    </row>
    <row r="325" spans="1:13" x14ac:dyDescent="0.2">
      <c r="A325" s="1">
        <v>348309</v>
      </c>
      <c r="B325" s="1" t="s">
        <v>131</v>
      </c>
      <c r="C325" s="1" t="s">
        <v>891</v>
      </c>
      <c r="D325" s="1" t="s">
        <v>862</v>
      </c>
      <c r="E325" s="2">
        <v>43358</v>
      </c>
      <c r="F325" s="1">
        <v>132</v>
      </c>
      <c r="G325" s="1">
        <v>132</v>
      </c>
      <c r="H325" s="1">
        <f>Tabla1[[#This Row],[CANTIDAD SEGÚN SISTEMA]]-Tabla1[[#This Row],[CANTIDAD SEGÚN CONTEO]]</f>
        <v>0</v>
      </c>
      <c r="I325" s="13">
        <f>1-ABS((Tabla1[[#This Row],[CANTIDAD SEGÚN SISTEMA]]-Tabla1[[#This Row],[CANTIDAD SEGÚN CONTEO]])/Tabla1[[#This Row],[CANTIDAD SEGÚN SISTEMA]])</f>
        <v>1</v>
      </c>
      <c r="J32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25" s="13" t="str">
        <f>VLOOKUP(Tabla1[[#This Row],[COD MATERIAL]],Tabla1345[#All],3,0)</f>
        <v>06 - AMORTIGUADORES</v>
      </c>
      <c r="L325" s="2" t="str">
        <f>VLOOKUP(MONTH(Tabla1[[#This Row],[FECHA DE CONTEO INVENTARIO]]),Tabla2[],2,0)</f>
        <v>Set</v>
      </c>
      <c r="M325" s="1">
        <f>YEAR(Tabla1[[#This Row],[FECHA DE CONTEO INVENTARIO]])</f>
        <v>2018</v>
      </c>
    </row>
    <row r="326" spans="1:13" x14ac:dyDescent="0.2">
      <c r="A326" s="1">
        <v>347640</v>
      </c>
      <c r="B326" s="1" t="s">
        <v>201</v>
      </c>
      <c r="C326" s="1" t="s">
        <v>886</v>
      </c>
      <c r="D326" s="1" t="s">
        <v>857</v>
      </c>
      <c r="E326" s="2">
        <v>43557</v>
      </c>
      <c r="F326" s="1">
        <v>109</v>
      </c>
      <c r="G326" s="1">
        <v>102</v>
      </c>
      <c r="H326" s="1">
        <f>Tabla1[[#This Row],[CANTIDAD SEGÚN SISTEMA]]-Tabla1[[#This Row],[CANTIDAD SEGÚN CONTEO]]</f>
        <v>7</v>
      </c>
      <c r="I326" s="13">
        <f>1-ABS((Tabla1[[#This Row],[CANTIDAD SEGÚN SISTEMA]]-Tabla1[[#This Row],[CANTIDAD SEGÚN CONTEO]])/Tabla1[[#This Row],[CANTIDAD SEGÚN SISTEMA]])</f>
        <v>0.93577981651376141</v>
      </c>
      <c r="J32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26" s="13" t="str">
        <f>VLOOKUP(Tabla1[[#This Row],[COD MATERIAL]],Tabla1345[#All],3,0)</f>
        <v>09 - PARTES DE MOTOR</v>
      </c>
      <c r="L326" s="2" t="str">
        <f>VLOOKUP(MONTH(Tabla1[[#This Row],[FECHA DE CONTEO INVENTARIO]]),Tabla2[],2,0)</f>
        <v>Abr</v>
      </c>
      <c r="M326" s="1">
        <f>YEAR(Tabla1[[#This Row],[FECHA DE CONTEO INVENTARIO]])</f>
        <v>2019</v>
      </c>
    </row>
    <row r="327" spans="1:13" x14ac:dyDescent="0.2">
      <c r="A327" s="1">
        <v>348607</v>
      </c>
      <c r="B327" s="1" t="s">
        <v>54</v>
      </c>
      <c r="C327" s="1" t="s">
        <v>892</v>
      </c>
      <c r="D327" s="1" t="s">
        <v>863</v>
      </c>
      <c r="E327" s="2">
        <v>43321</v>
      </c>
      <c r="F327" s="1">
        <v>62</v>
      </c>
      <c r="G327" s="1">
        <v>70</v>
      </c>
      <c r="H327" s="1">
        <f>Tabla1[[#This Row],[CANTIDAD SEGÚN SISTEMA]]-Tabla1[[#This Row],[CANTIDAD SEGÚN CONTEO]]</f>
        <v>-8</v>
      </c>
      <c r="I327" s="13">
        <f>1-ABS((Tabla1[[#This Row],[CANTIDAD SEGÚN SISTEMA]]-Tabla1[[#This Row],[CANTIDAD SEGÚN CONTEO]])/Tabla1[[#This Row],[CANTIDAD SEGÚN SISTEMA]])</f>
        <v>0.87096774193548387</v>
      </c>
      <c r="J32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27" s="13" t="str">
        <f>VLOOKUP(Tabla1[[#This Row],[COD MATERIAL]],Tabla1345[#All],3,0)</f>
        <v>08 - ELECTRICO</v>
      </c>
      <c r="L327" s="2" t="str">
        <f>VLOOKUP(MONTH(Tabla1[[#This Row],[FECHA DE CONTEO INVENTARIO]]),Tabla2[],2,0)</f>
        <v>Ago</v>
      </c>
      <c r="M327" s="1">
        <f>YEAR(Tabla1[[#This Row],[FECHA DE CONTEO INVENTARIO]])</f>
        <v>2018</v>
      </c>
    </row>
    <row r="328" spans="1:13" x14ac:dyDescent="0.2">
      <c r="A328" s="1">
        <v>353552</v>
      </c>
      <c r="B328" s="1" t="s">
        <v>413</v>
      </c>
      <c r="C328" s="1" t="s">
        <v>893</v>
      </c>
      <c r="D328" s="1" t="s">
        <v>864</v>
      </c>
      <c r="E328" s="2">
        <v>43417</v>
      </c>
      <c r="F328" s="1">
        <v>162</v>
      </c>
      <c r="G328" s="1">
        <v>179</v>
      </c>
      <c r="H328" s="1">
        <f>Tabla1[[#This Row],[CANTIDAD SEGÚN SISTEMA]]-Tabla1[[#This Row],[CANTIDAD SEGÚN CONTEO]]</f>
        <v>-17</v>
      </c>
      <c r="I328" s="13">
        <f>1-ABS((Tabla1[[#This Row],[CANTIDAD SEGÚN SISTEMA]]-Tabla1[[#This Row],[CANTIDAD SEGÚN CONTEO]])/Tabla1[[#This Row],[CANTIDAD SEGÚN SISTEMA]])</f>
        <v>0.89506172839506171</v>
      </c>
      <c r="J32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28" s="13" t="str">
        <f>VLOOKUP(Tabla1[[#This Row],[COD MATERIAL]],Tabla1345[#All],3,0)</f>
        <v>09 - PARTES DE MOTOR</v>
      </c>
      <c r="L328" s="2" t="str">
        <f>VLOOKUP(MONTH(Tabla1[[#This Row],[FECHA DE CONTEO INVENTARIO]]),Tabla2[],2,0)</f>
        <v>Nov</v>
      </c>
      <c r="M328" s="1">
        <f>YEAR(Tabla1[[#This Row],[FECHA DE CONTEO INVENTARIO]])</f>
        <v>2018</v>
      </c>
    </row>
    <row r="329" spans="1:13" x14ac:dyDescent="0.2">
      <c r="A329" s="1">
        <v>347689</v>
      </c>
      <c r="B329" s="1" t="s">
        <v>532</v>
      </c>
      <c r="C329" s="1" t="s">
        <v>889</v>
      </c>
      <c r="D329" s="1" t="s">
        <v>860</v>
      </c>
      <c r="E329" s="2">
        <v>43302</v>
      </c>
      <c r="F329" s="1">
        <v>73</v>
      </c>
      <c r="G329" s="1">
        <v>73</v>
      </c>
      <c r="H329" s="1">
        <f>Tabla1[[#This Row],[CANTIDAD SEGÚN SISTEMA]]-Tabla1[[#This Row],[CANTIDAD SEGÚN CONTEO]]</f>
        <v>0</v>
      </c>
      <c r="I329" s="13">
        <f>1-ABS((Tabla1[[#This Row],[CANTIDAD SEGÚN SISTEMA]]-Tabla1[[#This Row],[CANTIDAD SEGÚN CONTEO]])/Tabla1[[#This Row],[CANTIDAD SEGÚN SISTEMA]])</f>
        <v>1</v>
      </c>
      <c r="J32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29" s="13" t="str">
        <f>VLOOKUP(Tabla1[[#This Row],[COD MATERIAL]],Tabla1345[#All],3,0)</f>
        <v>03 - FILTROS</v>
      </c>
      <c r="L329" s="2" t="str">
        <f>VLOOKUP(MONTH(Tabla1[[#This Row],[FECHA DE CONTEO INVENTARIO]]),Tabla2[],2,0)</f>
        <v>Jul</v>
      </c>
      <c r="M329" s="1">
        <f>YEAR(Tabla1[[#This Row],[FECHA DE CONTEO INVENTARIO]])</f>
        <v>2018</v>
      </c>
    </row>
    <row r="330" spans="1:13" x14ac:dyDescent="0.2">
      <c r="A330" s="1">
        <v>348383</v>
      </c>
      <c r="B330" s="1" t="s">
        <v>748</v>
      </c>
      <c r="C330" s="1" t="s">
        <v>889</v>
      </c>
      <c r="D330" s="1" t="s">
        <v>860</v>
      </c>
      <c r="E330" s="2">
        <v>43124</v>
      </c>
      <c r="F330" s="1">
        <v>126</v>
      </c>
      <c r="G330" s="1">
        <v>126</v>
      </c>
      <c r="H330" s="1">
        <f>Tabla1[[#This Row],[CANTIDAD SEGÚN SISTEMA]]-Tabla1[[#This Row],[CANTIDAD SEGÚN CONTEO]]</f>
        <v>0</v>
      </c>
      <c r="I330" s="13">
        <f>1-ABS((Tabla1[[#This Row],[CANTIDAD SEGÚN SISTEMA]]-Tabla1[[#This Row],[CANTIDAD SEGÚN CONTEO]])/Tabla1[[#This Row],[CANTIDAD SEGÚN SISTEMA]])</f>
        <v>1</v>
      </c>
      <c r="J33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30" s="13" t="str">
        <f>VLOOKUP(Tabla1[[#This Row],[COD MATERIAL]],Tabla1345[#All],3,0)</f>
        <v>05 - COLISION</v>
      </c>
      <c r="L330" s="2" t="str">
        <f>VLOOKUP(MONTH(Tabla1[[#This Row],[FECHA DE CONTEO INVENTARIO]]),Tabla2[],2,0)</f>
        <v>Ene</v>
      </c>
      <c r="M330" s="1">
        <f>YEAR(Tabla1[[#This Row],[FECHA DE CONTEO INVENTARIO]])</f>
        <v>2018</v>
      </c>
    </row>
    <row r="331" spans="1:13" x14ac:dyDescent="0.2">
      <c r="A331" s="1">
        <v>348480</v>
      </c>
      <c r="B331" s="1" t="s">
        <v>443</v>
      </c>
      <c r="C331" s="1" t="s">
        <v>892</v>
      </c>
      <c r="D331" s="1" t="s">
        <v>863</v>
      </c>
      <c r="E331" s="2">
        <v>43312</v>
      </c>
      <c r="F331" s="1">
        <v>143</v>
      </c>
      <c r="G331" s="1">
        <v>154</v>
      </c>
      <c r="H331" s="1">
        <f>Tabla1[[#This Row],[CANTIDAD SEGÚN SISTEMA]]-Tabla1[[#This Row],[CANTIDAD SEGÚN CONTEO]]</f>
        <v>-11</v>
      </c>
      <c r="I331" s="13">
        <f>1-ABS((Tabla1[[#This Row],[CANTIDAD SEGÚN SISTEMA]]-Tabla1[[#This Row],[CANTIDAD SEGÚN CONTEO]])/Tabla1[[#This Row],[CANTIDAD SEGÚN SISTEMA]])</f>
        <v>0.92307692307692313</v>
      </c>
      <c r="J33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31" s="13" t="str">
        <f>VLOOKUP(Tabla1[[#This Row],[COD MATERIAL]],Tabla1345[#All],3,0)</f>
        <v>05 - COLISION</v>
      </c>
      <c r="L331" s="2" t="str">
        <f>VLOOKUP(MONTH(Tabla1[[#This Row],[FECHA DE CONTEO INVENTARIO]]),Tabla2[],2,0)</f>
        <v>Jul</v>
      </c>
      <c r="M331" s="1">
        <f>YEAR(Tabla1[[#This Row],[FECHA DE CONTEO INVENTARIO]])</f>
        <v>2018</v>
      </c>
    </row>
    <row r="332" spans="1:13" x14ac:dyDescent="0.2">
      <c r="A332" s="1">
        <v>348159</v>
      </c>
      <c r="B332" s="1" t="s">
        <v>751</v>
      </c>
      <c r="C332" s="1" t="s">
        <v>891</v>
      </c>
      <c r="D332" s="1" t="s">
        <v>862</v>
      </c>
      <c r="E332" s="2">
        <v>43252</v>
      </c>
      <c r="F332" s="1">
        <v>47</v>
      </c>
      <c r="G332" s="1">
        <v>47</v>
      </c>
      <c r="H332" s="1">
        <f>Tabla1[[#This Row],[CANTIDAD SEGÚN SISTEMA]]-Tabla1[[#This Row],[CANTIDAD SEGÚN CONTEO]]</f>
        <v>0</v>
      </c>
      <c r="I332" s="13">
        <f>1-ABS((Tabla1[[#This Row],[CANTIDAD SEGÚN SISTEMA]]-Tabla1[[#This Row],[CANTIDAD SEGÚN CONTEO]])/Tabla1[[#This Row],[CANTIDAD SEGÚN SISTEMA]])</f>
        <v>1</v>
      </c>
      <c r="J33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32" s="13" t="str">
        <f>VLOOKUP(Tabla1[[#This Row],[COD MATERIAL]],Tabla1345[#All],3,0)</f>
        <v>15 - MISCELANEOS</v>
      </c>
      <c r="L332" s="2" t="str">
        <f>VLOOKUP(MONTH(Tabla1[[#This Row],[FECHA DE CONTEO INVENTARIO]]),Tabla2[],2,0)</f>
        <v>Jun</v>
      </c>
      <c r="M332" s="1">
        <f>YEAR(Tabla1[[#This Row],[FECHA DE CONTEO INVENTARIO]])</f>
        <v>2018</v>
      </c>
    </row>
    <row r="333" spans="1:13" x14ac:dyDescent="0.2">
      <c r="A333" s="1">
        <v>347874</v>
      </c>
      <c r="B333" s="1" t="s">
        <v>83</v>
      </c>
      <c r="C333" s="1" t="s">
        <v>892</v>
      </c>
      <c r="D333" s="1" t="s">
        <v>863</v>
      </c>
      <c r="E333" s="2">
        <v>43224</v>
      </c>
      <c r="F333" s="1">
        <v>143</v>
      </c>
      <c r="G333" s="1">
        <v>168</v>
      </c>
      <c r="H333" s="1">
        <f>Tabla1[[#This Row],[CANTIDAD SEGÚN SISTEMA]]-Tabla1[[#This Row],[CANTIDAD SEGÚN CONTEO]]</f>
        <v>-25</v>
      </c>
      <c r="I333" s="13">
        <f>1-ABS((Tabla1[[#This Row],[CANTIDAD SEGÚN SISTEMA]]-Tabla1[[#This Row],[CANTIDAD SEGÚN CONTEO]])/Tabla1[[#This Row],[CANTIDAD SEGÚN SISTEMA]])</f>
        <v>0.82517482517482521</v>
      </c>
      <c r="J33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33" s="13" t="str">
        <f>VLOOKUP(Tabla1[[#This Row],[COD MATERIAL]],Tabla1345[#All],3,0)</f>
        <v>08 - ELECTRICO</v>
      </c>
      <c r="L333" s="2" t="str">
        <f>VLOOKUP(MONTH(Tabla1[[#This Row],[FECHA DE CONTEO INVENTARIO]]),Tabla2[],2,0)</f>
        <v>May</v>
      </c>
      <c r="M333" s="1">
        <f>YEAR(Tabla1[[#This Row],[FECHA DE CONTEO INVENTARIO]])</f>
        <v>2018</v>
      </c>
    </row>
    <row r="334" spans="1:13" x14ac:dyDescent="0.2">
      <c r="A334" s="1">
        <v>347739</v>
      </c>
      <c r="B334" s="1" t="s">
        <v>582</v>
      </c>
      <c r="C334" s="1" t="s">
        <v>887</v>
      </c>
      <c r="D334" s="1" t="s">
        <v>858</v>
      </c>
      <c r="E334" s="2">
        <v>43608</v>
      </c>
      <c r="F334" s="1">
        <v>153</v>
      </c>
      <c r="G334" s="1">
        <v>153</v>
      </c>
      <c r="H334" s="1">
        <f>Tabla1[[#This Row],[CANTIDAD SEGÚN SISTEMA]]-Tabla1[[#This Row],[CANTIDAD SEGÚN CONTEO]]</f>
        <v>0</v>
      </c>
      <c r="I334" s="13">
        <f>1-ABS((Tabla1[[#This Row],[CANTIDAD SEGÚN SISTEMA]]-Tabla1[[#This Row],[CANTIDAD SEGÚN CONTEO]])/Tabla1[[#This Row],[CANTIDAD SEGÚN SISTEMA]])</f>
        <v>1</v>
      </c>
      <c r="J33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34" s="13" t="str">
        <f>VLOOKUP(Tabla1[[#This Row],[COD MATERIAL]],Tabla1345[#All],3,0)</f>
        <v>09 - PARTES DE MOTOR</v>
      </c>
      <c r="L334" s="2" t="str">
        <f>VLOOKUP(MONTH(Tabla1[[#This Row],[FECHA DE CONTEO INVENTARIO]]),Tabla2[],2,0)</f>
        <v>May</v>
      </c>
      <c r="M334" s="1">
        <f>YEAR(Tabla1[[#This Row],[FECHA DE CONTEO INVENTARIO]])</f>
        <v>2019</v>
      </c>
    </row>
    <row r="335" spans="1:13" x14ac:dyDescent="0.2">
      <c r="A335" s="1">
        <v>347741</v>
      </c>
      <c r="B335" s="1" t="s">
        <v>430</v>
      </c>
      <c r="C335" s="1" t="s">
        <v>886</v>
      </c>
      <c r="D335" s="1" t="s">
        <v>857</v>
      </c>
      <c r="E335" s="2">
        <v>43573</v>
      </c>
      <c r="F335" s="1">
        <v>10</v>
      </c>
      <c r="G335" s="1">
        <v>9</v>
      </c>
      <c r="H335" s="1">
        <f>Tabla1[[#This Row],[CANTIDAD SEGÚN SISTEMA]]-Tabla1[[#This Row],[CANTIDAD SEGÚN CONTEO]]</f>
        <v>1</v>
      </c>
      <c r="I335" s="13">
        <f>1-ABS((Tabla1[[#This Row],[CANTIDAD SEGÚN SISTEMA]]-Tabla1[[#This Row],[CANTIDAD SEGÚN CONTEO]])/Tabla1[[#This Row],[CANTIDAD SEGÚN SISTEMA]])</f>
        <v>0.9</v>
      </c>
      <c r="J33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35" s="13" t="str">
        <f>VLOOKUP(Tabla1[[#This Row],[COD MATERIAL]],Tabla1345[#All],3,0)</f>
        <v>09 - PARTES DE MOTOR</v>
      </c>
      <c r="L335" s="2" t="str">
        <f>VLOOKUP(MONTH(Tabla1[[#This Row],[FECHA DE CONTEO INVENTARIO]]),Tabla2[],2,0)</f>
        <v>Abr</v>
      </c>
      <c r="M335" s="1">
        <f>YEAR(Tabla1[[#This Row],[FECHA DE CONTEO INVENTARIO]])</f>
        <v>2019</v>
      </c>
    </row>
    <row r="336" spans="1:13" x14ac:dyDescent="0.2">
      <c r="A336" s="1">
        <v>348298</v>
      </c>
      <c r="B336" s="1" t="s">
        <v>80</v>
      </c>
      <c r="C336" s="1" t="s">
        <v>889</v>
      </c>
      <c r="D336" s="1" t="s">
        <v>860</v>
      </c>
      <c r="E336" s="2">
        <v>43262</v>
      </c>
      <c r="F336" s="1">
        <v>26</v>
      </c>
      <c r="G336" s="1">
        <v>30</v>
      </c>
      <c r="H336" s="1">
        <f>Tabla1[[#This Row],[CANTIDAD SEGÚN SISTEMA]]-Tabla1[[#This Row],[CANTIDAD SEGÚN CONTEO]]</f>
        <v>-4</v>
      </c>
      <c r="I336" s="13">
        <f>1-ABS((Tabla1[[#This Row],[CANTIDAD SEGÚN SISTEMA]]-Tabla1[[#This Row],[CANTIDAD SEGÚN CONTEO]])/Tabla1[[#This Row],[CANTIDAD SEGÚN SISTEMA]])</f>
        <v>0.84615384615384615</v>
      </c>
      <c r="J33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36" s="13" t="str">
        <f>VLOOKUP(Tabla1[[#This Row],[COD MATERIAL]],Tabla1345[#All],3,0)</f>
        <v>10 - PALANCAS Y CHICOTES</v>
      </c>
      <c r="L336" s="2" t="str">
        <f>VLOOKUP(MONTH(Tabla1[[#This Row],[FECHA DE CONTEO INVENTARIO]]),Tabla2[],2,0)</f>
        <v>Jun</v>
      </c>
      <c r="M336" s="1">
        <f>YEAR(Tabla1[[#This Row],[FECHA DE CONTEO INVENTARIO]])</f>
        <v>2018</v>
      </c>
    </row>
    <row r="337" spans="1:13" x14ac:dyDescent="0.2">
      <c r="A337" s="1">
        <v>347784</v>
      </c>
      <c r="B337" s="1" t="s">
        <v>678</v>
      </c>
      <c r="C337" s="1" t="s">
        <v>886</v>
      </c>
      <c r="D337" s="1" t="s">
        <v>857</v>
      </c>
      <c r="E337" s="2">
        <v>43601</v>
      </c>
      <c r="F337" s="1">
        <v>12</v>
      </c>
      <c r="G337" s="1">
        <v>12</v>
      </c>
      <c r="H337" s="1">
        <f>Tabla1[[#This Row],[CANTIDAD SEGÚN SISTEMA]]-Tabla1[[#This Row],[CANTIDAD SEGÚN CONTEO]]</f>
        <v>0</v>
      </c>
      <c r="I337" s="13">
        <f>1-ABS((Tabla1[[#This Row],[CANTIDAD SEGÚN SISTEMA]]-Tabla1[[#This Row],[CANTIDAD SEGÚN CONTEO]])/Tabla1[[#This Row],[CANTIDAD SEGÚN SISTEMA]])</f>
        <v>1</v>
      </c>
      <c r="J33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37" s="13" t="str">
        <f>VLOOKUP(Tabla1[[#This Row],[COD MATERIAL]],Tabla1345[#All],3,0)</f>
        <v>15 - MISCELANEOS</v>
      </c>
      <c r="L337" s="2" t="str">
        <f>VLOOKUP(MONTH(Tabla1[[#This Row],[FECHA DE CONTEO INVENTARIO]]),Tabla2[],2,0)</f>
        <v>May</v>
      </c>
      <c r="M337" s="1">
        <f>YEAR(Tabla1[[#This Row],[FECHA DE CONTEO INVENTARIO]])</f>
        <v>2019</v>
      </c>
    </row>
    <row r="338" spans="1:13" x14ac:dyDescent="0.2">
      <c r="A338" s="1">
        <v>348862</v>
      </c>
      <c r="B338" s="1" t="s">
        <v>196</v>
      </c>
      <c r="C338" s="1" t="s">
        <v>886</v>
      </c>
      <c r="D338" s="1" t="s">
        <v>857</v>
      </c>
      <c r="E338" s="2">
        <v>43254</v>
      </c>
      <c r="F338" s="1">
        <v>159</v>
      </c>
      <c r="G338" s="1">
        <v>186</v>
      </c>
      <c r="H338" s="1">
        <f>Tabla1[[#This Row],[CANTIDAD SEGÚN SISTEMA]]-Tabla1[[#This Row],[CANTIDAD SEGÚN CONTEO]]</f>
        <v>-27</v>
      </c>
      <c r="I338" s="13">
        <f>1-ABS((Tabla1[[#This Row],[CANTIDAD SEGÚN SISTEMA]]-Tabla1[[#This Row],[CANTIDAD SEGÚN CONTEO]])/Tabla1[[#This Row],[CANTIDAD SEGÚN SISTEMA]])</f>
        <v>0.83018867924528306</v>
      </c>
      <c r="J33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38" s="13" t="str">
        <f>VLOOKUP(Tabla1[[#This Row],[COD MATERIAL]],Tabla1345[#All],3,0)</f>
        <v>05 - COLISION</v>
      </c>
      <c r="L338" s="2" t="str">
        <f>VLOOKUP(MONTH(Tabla1[[#This Row],[FECHA DE CONTEO INVENTARIO]]),Tabla2[],2,0)</f>
        <v>Jun</v>
      </c>
      <c r="M338" s="1">
        <f>YEAR(Tabla1[[#This Row],[FECHA DE CONTEO INVENTARIO]])</f>
        <v>2018</v>
      </c>
    </row>
    <row r="339" spans="1:13" x14ac:dyDescent="0.2">
      <c r="A339" s="1">
        <v>362703</v>
      </c>
      <c r="B339" s="1" t="s">
        <v>196</v>
      </c>
      <c r="C339" s="1" t="s">
        <v>885</v>
      </c>
      <c r="D339" s="1" t="s">
        <v>865</v>
      </c>
      <c r="E339" s="2">
        <v>43212</v>
      </c>
      <c r="F339" s="1">
        <v>192</v>
      </c>
      <c r="G339" s="1">
        <v>192</v>
      </c>
      <c r="H339" s="1">
        <f>Tabla1[[#This Row],[CANTIDAD SEGÚN SISTEMA]]-Tabla1[[#This Row],[CANTIDAD SEGÚN CONTEO]]</f>
        <v>0</v>
      </c>
      <c r="I339" s="13">
        <f>1-ABS((Tabla1[[#This Row],[CANTIDAD SEGÚN SISTEMA]]-Tabla1[[#This Row],[CANTIDAD SEGÚN CONTEO]])/Tabla1[[#This Row],[CANTIDAD SEGÚN SISTEMA]])</f>
        <v>1</v>
      </c>
      <c r="J33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39" s="13" t="str">
        <f>VLOOKUP(Tabla1[[#This Row],[COD MATERIAL]],Tabla1345[#All],3,0)</f>
        <v>05 - COLISION</v>
      </c>
      <c r="L339" s="2" t="str">
        <f>VLOOKUP(MONTH(Tabla1[[#This Row],[FECHA DE CONTEO INVENTARIO]]),Tabla2[],2,0)</f>
        <v>Abr</v>
      </c>
      <c r="M339" s="1">
        <f>YEAR(Tabla1[[#This Row],[FECHA DE CONTEO INVENTARIO]])</f>
        <v>2018</v>
      </c>
    </row>
    <row r="340" spans="1:13" x14ac:dyDescent="0.2">
      <c r="A340" s="1">
        <v>348680</v>
      </c>
      <c r="B340" s="1" t="s">
        <v>188</v>
      </c>
      <c r="C340" s="1" t="s">
        <v>885</v>
      </c>
      <c r="D340" s="1" t="s">
        <v>865</v>
      </c>
      <c r="E340" s="2">
        <v>43606</v>
      </c>
      <c r="F340" s="1">
        <v>188</v>
      </c>
      <c r="G340" s="1">
        <v>186</v>
      </c>
      <c r="H340" s="1">
        <f>Tabla1[[#This Row],[CANTIDAD SEGÚN SISTEMA]]-Tabla1[[#This Row],[CANTIDAD SEGÚN CONTEO]]</f>
        <v>2</v>
      </c>
      <c r="I340" s="13">
        <f>1-ABS((Tabla1[[#This Row],[CANTIDAD SEGÚN SISTEMA]]-Tabla1[[#This Row],[CANTIDAD SEGÚN CONTEO]])/Tabla1[[#This Row],[CANTIDAD SEGÚN SISTEMA]])</f>
        <v>0.98936170212765961</v>
      </c>
      <c r="J34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40" s="13" t="str">
        <f>VLOOKUP(Tabla1[[#This Row],[COD MATERIAL]],Tabla1345[#All],3,0)</f>
        <v>09 - PARTES DE MOTOR</v>
      </c>
      <c r="L340" s="2" t="str">
        <f>VLOOKUP(MONTH(Tabla1[[#This Row],[FECHA DE CONTEO INVENTARIO]]),Tabla2[],2,0)</f>
        <v>May</v>
      </c>
      <c r="M340" s="1">
        <f>YEAR(Tabla1[[#This Row],[FECHA DE CONTEO INVENTARIO]])</f>
        <v>2019</v>
      </c>
    </row>
    <row r="341" spans="1:13" x14ac:dyDescent="0.2">
      <c r="A341" s="1">
        <v>348810</v>
      </c>
      <c r="B341" s="1" t="s">
        <v>295</v>
      </c>
      <c r="C341" s="1" t="s">
        <v>887</v>
      </c>
      <c r="D341" s="1" t="s">
        <v>858</v>
      </c>
      <c r="E341" s="2">
        <v>43541</v>
      </c>
      <c r="F341" s="1">
        <v>131</v>
      </c>
      <c r="G341" s="1">
        <v>131</v>
      </c>
      <c r="H341" s="1">
        <f>Tabla1[[#This Row],[CANTIDAD SEGÚN SISTEMA]]-Tabla1[[#This Row],[CANTIDAD SEGÚN CONTEO]]</f>
        <v>0</v>
      </c>
      <c r="I341" s="13">
        <f>1-ABS((Tabla1[[#This Row],[CANTIDAD SEGÚN SISTEMA]]-Tabla1[[#This Row],[CANTIDAD SEGÚN CONTEO]])/Tabla1[[#This Row],[CANTIDAD SEGÚN SISTEMA]])</f>
        <v>1</v>
      </c>
      <c r="J34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41" s="13" t="str">
        <f>VLOOKUP(Tabla1[[#This Row],[COD MATERIAL]],Tabla1345[#All],3,0)</f>
        <v>05 - COLISION</v>
      </c>
      <c r="L341" s="2" t="str">
        <f>VLOOKUP(MONTH(Tabla1[[#This Row],[FECHA DE CONTEO INVENTARIO]]),Tabla2[],2,0)</f>
        <v>Mar</v>
      </c>
      <c r="M341" s="1">
        <f>YEAR(Tabla1[[#This Row],[FECHA DE CONTEO INVENTARIO]])</f>
        <v>2019</v>
      </c>
    </row>
    <row r="342" spans="1:13" x14ac:dyDescent="0.2">
      <c r="A342" s="1">
        <v>348369</v>
      </c>
      <c r="B342" s="1" t="s">
        <v>60</v>
      </c>
      <c r="C342" s="1" t="s">
        <v>888</v>
      </c>
      <c r="D342" s="1" t="s">
        <v>859</v>
      </c>
      <c r="E342" s="2">
        <v>43235</v>
      </c>
      <c r="F342" s="1">
        <v>181</v>
      </c>
      <c r="G342" s="1">
        <v>168</v>
      </c>
      <c r="H342" s="1">
        <f>Tabla1[[#This Row],[CANTIDAD SEGÚN SISTEMA]]-Tabla1[[#This Row],[CANTIDAD SEGÚN CONTEO]]</f>
        <v>13</v>
      </c>
      <c r="I342" s="13">
        <f>1-ABS((Tabla1[[#This Row],[CANTIDAD SEGÚN SISTEMA]]-Tabla1[[#This Row],[CANTIDAD SEGÚN CONTEO]])/Tabla1[[#This Row],[CANTIDAD SEGÚN SISTEMA]])</f>
        <v>0.92817679558011046</v>
      </c>
      <c r="J34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42" s="13" t="str">
        <f>VLOOKUP(Tabla1[[#This Row],[COD MATERIAL]],Tabla1345[#All],3,0)</f>
        <v>03 - FILTROS</v>
      </c>
      <c r="L342" s="2" t="str">
        <f>VLOOKUP(MONTH(Tabla1[[#This Row],[FECHA DE CONTEO INVENTARIO]]),Tabla2[],2,0)</f>
        <v>May</v>
      </c>
      <c r="M342" s="1">
        <f>YEAR(Tabla1[[#This Row],[FECHA DE CONTEO INVENTARIO]])</f>
        <v>2018</v>
      </c>
    </row>
    <row r="343" spans="1:13" x14ac:dyDescent="0.2">
      <c r="A343" s="1">
        <v>347932</v>
      </c>
      <c r="B343" s="1" t="s">
        <v>85</v>
      </c>
      <c r="C343" s="1" t="s">
        <v>893</v>
      </c>
      <c r="D343" s="1" t="s">
        <v>864</v>
      </c>
      <c r="E343" s="2">
        <v>43573</v>
      </c>
      <c r="F343" s="1">
        <v>14</v>
      </c>
      <c r="G343" s="1">
        <v>16</v>
      </c>
      <c r="H343" s="1">
        <f>Tabla1[[#This Row],[CANTIDAD SEGÚN SISTEMA]]-Tabla1[[#This Row],[CANTIDAD SEGÚN CONTEO]]</f>
        <v>-2</v>
      </c>
      <c r="I343" s="13">
        <f>1-ABS((Tabla1[[#This Row],[CANTIDAD SEGÚN SISTEMA]]-Tabla1[[#This Row],[CANTIDAD SEGÚN CONTEO]])/Tabla1[[#This Row],[CANTIDAD SEGÚN SISTEMA]])</f>
        <v>0.85714285714285721</v>
      </c>
      <c r="J34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43" s="13" t="str">
        <f>VLOOKUP(Tabla1[[#This Row],[COD MATERIAL]],Tabla1345[#All],3,0)</f>
        <v>14 - LUCES</v>
      </c>
      <c r="L343" s="2" t="str">
        <f>VLOOKUP(MONTH(Tabla1[[#This Row],[FECHA DE CONTEO INVENTARIO]]),Tabla2[],2,0)</f>
        <v>Abr</v>
      </c>
      <c r="M343" s="1">
        <f>YEAR(Tabla1[[#This Row],[FECHA DE CONTEO INVENTARIO]])</f>
        <v>2019</v>
      </c>
    </row>
    <row r="344" spans="1:13" x14ac:dyDescent="0.2">
      <c r="A344" s="1">
        <v>348016</v>
      </c>
      <c r="B344" s="1" t="s">
        <v>570</v>
      </c>
      <c r="C344" s="1" t="s">
        <v>892</v>
      </c>
      <c r="D344" s="1" t="s">
        <v>863</v>
      </c>
      <c r="E344" s="2">
        <v>43183</v>
      </c>
      <c r="F344" s="1">
        <v>56</v>
      </c>
      <c r="G344" s="1">
        <v>57</v>
      </c>
      <c r="H344" s="1">
        <f>Tabla1[[#This Row],[CANTIDAD SEGÚN SISTEMA]]-Tabla1[[#This Row],[CANTIDAD SEGÚN CONTEO]]</f>
        <v>-1</v>
      </c>
      <c r="I344" s="13">
        <f>1-ABS((Tabla1[[#This Row],[CANTIDAD SEGÚN SISTEMA]]-Tabla1[[#This Row],[CANTIDAD SEGÚN CONTEO]])/Tabla1[[#This Row],[CANTIDAD SEGÚN SISTEMA]])</f>
        <v>0.9821428571428571</v>
      </c>
      <c r="J34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44" s="13" t="str">
        <f>VLOOKUP(Tabla1[[#This Row],[COD MATERIAL]],Tabla1345[#All],3,0)</f>
        <v>15 - MISCELANEOS</v>
      </c>
      <c r="L344" s="2" t="str">
        <f>VLOOKUP(MONTH(Tabla1[[#This Row],[FECHA DE CONTEO INVENTARIO]]),Tabla2[],2,0)</f>
        <v>Mar</v>
      </c>
      <c r="M344" s="1">
        <f>YEAR(Tabla1[[#This Row],[FECHA DE CONTEO INVENTARIO]])</f>
        <v>2018</v>
      </c>
    </row>
    <row r="345" spans="1:13" x14ac:dyDescent="0.2">
      <c r="A345" s="1">
        <v>348633</v>
      </c>
      <c r="B345" s="1" t="s">
        <v>159</v>
      </c>
      <c r="C345" s="1" t="s">
        <v>889</v>
      </c>
      <c r="D345" s="1" t="s">
        <v>860</v>
      </c>
      <c r="E345" s="2">
        <v>43318</v>
      </c>
      <c r="F345" s="1">
        <v>18</v>
      </c>
      <c r="G345" s="1">
        <v>20</v>
      </c>
      <c r="H345" s="1">
        <f>Tabla1[[#This Row],[CANTIDAD SEGÚN SISTEMA]]-Tabla1[[#This Row],[CANTIDAD SEGÚN CONTEO]]</f>
        <v>-2</v>
      </c>
      <c r="I345" s="13">
        <f>1-ABS((Tabla1[[#This Row],[CANTIDAD SEGÚN SISTEMA]]-Tabla1[[#This Row],[CANTIDAD SEGÚN CONTEO]])/Tabla1[[#This Row],[CANTIDAD SEGÚN SISTEMA]])</f>
        <v>0.88888888888888884</v>
      </c>
      <c r="J34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45" s="13" t="str">
        <f>VLOOKUP(Tabla1[[#This Row],[COD MATERIAL]],Tabla1345[#All],3,0)</f>
        <v>09 - PARTES DE MOTOR</v>
      </c>
      <c r="L345" s="2" t="str">
        <f>VLOOKUP(MONTH(Tabla1[[#This Row],[FECHA DE CONTEO INVENTARIO]]),Tabla2[],2,0)</f>
        <v>Ago</v>
      </c>
      <c r="M345" s="1">
        <f>YEAR(Tabla1[[#This Row],[FECHA DE CONTEO INVENTARIO]])</f>
        <v>2018</v>
      </c>
    </row>
    <row r="346" spans="1:13" x14ac:dyDescent="0.2">
      <c r="A346" s="1">
        <v>347741</v>
      </c>
      <c r="B346" s="1" t="s">
        <v>430</v>
      </c>
      <c r="C346" s="1" t="s">
        <v>887</v>
      </c>
      <c r="D346" s="1" t="s">
        <v>858</v>
      </c>
      <c r="E346" s="2">
        <v>43307</v>
      </c>
      <c r="F346" s="1">
        <v>123</v>
      </c>
      <c r="G346" s="1">
        <v>126</v>
      </c>
      <c r="H346" s="1">
        <f>Tabla1[[#This Row],[CANTIDAD SEGÚN SISTEMA]]-Tabla1[[#This Row],[CANTIDAD SEGÚN CONTEO]]</f>
        <v>-3</v>
      </c>
      <c r="I346" s="13">
        <f>1-ABS((Tabla1[[#This Row],[CANTIDAD SEGÚN SISTEMA]]-Tabla1[[#This Row],[CANTIDAD SEGÚN CONTEO]])/Tabla1[[#This Row],[CANTIDAD SEGÚN SISTEMA]])</f>
        <v>0.97560975609756095</v>
      </c>
      <c r="J34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46" s="13" t="str">
        <f>VLOOKUP(Tabla1[[#This Row],[COD MATERIAL]],Tabla1345[#All],3,0)</f>
        <v>09 - PARTES DE MOTOR</v>
      </c>
      <c r="L346" s="2" t="str">
        <f>VLOOKUP(MONTH(Tabla1[[#This Row],[FECHA DE CONTEO INVENTARIO]]),Tabla2[],2,0)</f>
        <v>Jul</v>
      </c>
      <c r="M346" s="1">
        <f>YEAR(Tabla1[[#This Row],[FECHA DE CONTEO INVENTARIO]])</f>
        <v>2018</v>
      </c>
    </row>
    <row r="347" spans="1:13" x14ac:dyDescent="0.2">
      <c r="A347" s="1">
        <v>348429</v>
      </c>
      <c r="B347" s="1" t="s">
        <v>121</v>
      </c>
      <c r="C347" s="1" t="s">
        <v>885</v>
      </c>
      <c r="D347" s="1" t="s">
        <v>865</v>
      </c>
      <c r="E347" s="2">
        <v>43576</v>
      </c>
      <c r="F347" s="1">
        <v>67</v>
      </c>
      <c r="G347" s="1">
        <v>67</v>
      </c>
      <c r="H347" s="1">
        <f>Tabla1[[#This Row],[CANTIDAD SEGÚN SISTEMA]]-Tabla1[[#This Row],[CANTIDAD SEGÚN CONTEO]]</f>
        <v>0</v>
      </c>
      <c r="I347" s="13">
        <f>1-ABS((Tabla1[[#This Row],[CANTIDAD SEGÚN SISTEMA]]-Tabla1[[#This Row],[CANTIDAD SEGÚN CONTEO]])/Tabla1[[#This Row],[CANTIDAD SEGÚN SISTEMA]])</f>
        <v>1</v>
      </c>
      <c r="J34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47" s="13" t="str">
        <f>VLOOKUP(Tabla1[[#This Row],[COD MATERIAL]],Tabla1345[#All],3,0)</f>
        <v>05 - COLISION</v>
      </c>
      <c r="L347" s="2" t="str">
        <f>VLOOKUP(MONTH(Tabla1[[#This Row],[FECHA DE CONTEO INVENTARIO]]),Tabla2[],2,0)</f>
        <v>Abr</v>
      </c>
      <c r="M347" s="1">
        <f>YEAR(Tabla1[[#This Row],[FECHA DE CONTEO INVENTARIO]])</f>
        <v>2019</v>
      </c>
    </row>
    <row r="348" spans="1:13" x14ac:dyDescent="0.2">
      <c r="A348" s="1">
        <v>348603</v>
      </c>
      <c r="B348" s="1" t="s">
        <v>415</v>
      </c>
      <c r="C348" s="1" t="s">
        <v>884</v>
      </c>
      <c r="D348" s="1" t="s">
        <v>856</v>
      </c>
      <c r="E348" s="2">
        <v>43256</v>
      </c>
      <c r="F348" s="1">
        <v>166</v>
      </c>
      <c r="G348" s="1">
        <v>166</v>
      </c>
      <c r="H348" s="1">
        <f>Tabla1[[#This Row],[CANTIDAD SEGÚN SISTEMA]]-Tabla1[[#This Row],[CANTIDAD SEGÚN CONTEO]]</f>
        <v>0</v>
      </c>
      <c r="I348" s="13">
        <f>1-ABS((Tabla1[[#This Row],[CANTIDAD SEGÚN SISTEMA]]-Tabla1[[#This Row],[CANTIDAD SEGÚN CONTEO]])/Tabla1[[#This Row],[CANTIDAD SEGÚN SISTEMA]])</f>
        <v>1</v>
      </c>
      <c r="J34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48" s="13" t="str">
        <f>VLOOKUP(Tabla1[[#This Row],[COD MATERIAL]],Tabla1345[#All],3,0)</f>
        <v>15 - MISCELANEOS</v>
      </c>
      <c r="L348" s="2" t="str">
        <f>VLOOKUP(MONTH(Tabla1[[#This Row],[FECHA DE CONTEO INVENTARIO]]),Tabla2[],2,0)</f>
        <v>Jun</v>
      </c>
      <c r="M348" s="1">
        <f>YEAR(Tabla1[[#This Row],[FECHA DE CONTEO INVENTARIO]])</f>
        <v>2018</v>
      </c>
    </row>
    <row r="349" spans="1:13" x14ac:dyDescent="0.2">
      <c r="A349" s="1">
        <v>348390</v>
      </c>
      <c r="B349" s="1" t="s">
        <v>318</v>
      </c>
      <c r="C349" s="1" t="s">
        <v>887</v>
      </c>
      <c r="D349" s="1" t="s">
        <v>858</v>
      </c>
      <c r="E349" s="2">
        <v>43496</v>
      </c>
      <c r="F349" s="1">
        <v>120</v>
      </c>
      <c r="G349" s="1">
        <v>120</v>
      </c>
      <c r="H349" s="1">
        <f>Tabla1[[#This Row],[CANTIDAD SEGÚN SISTEMA]]-Tabla1[[#This Row],[CANTIDAD SEGÚN CONTEO]]</f>
        <v>0</v>
      </c>
      <c r="I349" s="13">
        <f>1-ABS((Tabla1[[#This Row],[CANTIDAD SEGÚN SISTEMA]]-Tabla1[[#This Row],[CANTIDAD SEGÚN CONTEO]])/Tabla1[[#This Row],[CANTIDAD SEGÚN SISTEMA]])</f>
        <v>1</v>
      </c>
      <c r="J34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49" s="13" t="str">
        <f>VLOOKUP(Tabla1[[#This Row],[COD MATERIAL]],Tabla1345[#All],3,0)</f>
        <v>14 - LUCES</v>
      </c>
      <c r="L349" s="2" t="str">
        <f>VLOOKUP(MONTH(Tabla1[[#This Row],[FECHA DE CONTEO INVENTARIO]]),Tabla2[],2,0)</f>
        <v>Ene</v>
      </c>
      <c r="M349" s="1">
        <f>YEAR(Tabla1[[#This Row],[FECHA DE CONTEO INVENTARIO]])</f>
        <v>2019</v>
      </c>
    </row>
    <row r="350" spans="1:13" x14ac:dyDescent="0.2">
      <c r="A350" s="1">
        <v>348301</v>
      </c>
      <c r="B350" s="1" t="s">
        <v>331</v>
      </c>
      <c r="C350" s="1" t="s">
        <v>892</v>
      </c>
      <c r="D350" s="1" t="s">
        <v>863</v>
      </c>
      <c r="E350" s="2">
        <v>43172</v>
      </c>
      <c r="F350" s="1">
        <v>177</v>
      </c>
      <c r="G350" s="1">
        <v>185</v>
      </c>
      <c r="H350" s="1">
        <f>Tabla1[[#This Row],[CANTIDAD SEGÚN SISTEMA]]-Tabla1[[#This Row],[CANTIDAD SEGÚN CONTEO]]</f>
        <v>-8</v>
      </c>
      <c r="I350" s="13">
        <f>1-ABS((Tabla1[[#This Row],[CANTIDAD SEGÚN SISTEMA]]-Tabla1[[#This Row],[CANTIDAD SEGÚN CONTEO]])/Tabla1[[#This Row],[CANTIDAD SEGÚN SISTEMA]])</f>
        <v>0.95480225988700562</v>
      </c>
      <c r="J35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50" s="13" t="str">
        <f>VLOOKUP(Tabla1[[#This Row],[COD MATERIAL]],Tabla1345[#All],3,0)</f>
        <v>10 - PALANCAS Y CHICOTES</v>
      </c>
      <c r="L350" s="2" t="str">
        <f>VLOOKUP(MONTH(Tabla1[[#This Row],[FECHA DE CONTEO INVENTARIO]]),Tabla2[],2,0)</f>
        <v>Mar</v>
      </c>
      <c r="M350" s="1">
        <f>YEAR(Tabla1[[#This Row],[FECHA DE CONTEO INVENTARIO]])</f>
        <v>2018</v>
      </c>
    </row>
    <row r="351" spans="1:13" x14ac:dyDescent="0.2">
      <c r="A351" s="1">
        <v>347968</v>
      </c>
      <c r="B351" s="1" t="s">
        <v>158</v>
      </c>
      <c r="C351" s="1" t="s">
        <v>893</v>
      </c>
      <c r="D351" s="1" t="s">
        <v>864</v>
      </c>
      <c r="E351" s="2">
        <v>43504</v>
      </c>
      <c r="F351" s="1">
        <v>113</v>
      </c>
      <c r="G351" s="1">
        <v>124</v>
      </c>
      <c r="H351" s="1">
        <f>Tabla1[[#This Row],[CANTIDAD SEGÚN SISTEMA]]-Tabla1[[#This Row],[CANTIDAD SEGÚN CONTEO]]</f>
        <v>-11</v>
      </c>
      <c r="I351" s="13">
        <f>1-ABS((Tabla1[[#This Row],[CANTIDAD SEGÚN SISTEMA]]-Tabla1[[#This Row],[CANTIDAD SEGÚN CONTEO]])/Tabla1[[#This Row],[CANTIDAD SEGÚN SISTEMA]])</f>
        <v>0.90265486725663713</v>
      </c>
      <c r="J35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51" s="13" t="str">
        <f>VLOOKUP(Tabla1[[#This Row],[COD MATERIAL]],Tabla1345[#All],3,0)</f>
        <v>03 - FILTROS</v>
      </c>
      <c r="L351" s="2" t="str">
        <f>VLOOKUP(MONTH(Tabla1[[#This Row],[FECHA DE CONTEO INVENTARIO]]),Tabla2[],2,0)</f>
        <v>Feb</v>
      </c>
      <c r="M351" s="1">
        <f>YEAR(Tabla1[[#This Row],[FECHA DE CONTEO INVENTARIO]])</f>
        <v>2019</v>
      </c>
    </row>
    <row r="352" spans="1:13" x14ac:dyDescent="0.2">
      <c r="A352" s="1">
        <v>348115</v>
      </c>
      <c r="B352" s="1" t="s">
        <v>557</v>
      </c>
      <c r="C352" s="1" t="s">
        <v>884</v>
      </c>
      <c r="D352" s="1" t="s">
        <v>856</v>
      </c>
      <c r="E352" s="2">
        <v>43110</v>
      </c>
      <c r="F352" s="1">
        <v>198</v>
      </c>
      <c r="G352" s="1">
        <v>178</v>
      </c>
      <c r="H352" s="1">
        <f>Tabla1[[#This Row],[CANTIDAD SEGÚN SISTEMA]]-Tabla1[[#This Row],[CANTIDAD SEGÚN CONTEO]]</f>
        <v>20</v>
      </c>
      <c r="I352" s="13">
        <f>1-ABS((Tabla1[[#This Row],[CANTIDAD SEGÚN SISTEMA]]-Tabla1[[#This Row],[CANTIDAD SEGÚN CONTEO]])/Tabla1[[#This Row],[CANTIDAD SEGÚN SISTEMA]])</f>
        <v>0.89898989898989901</v>
      </c>
      <c r="J35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52" s="13" t="str">
        <f>VLOOKUP(Tabla1[[#This Row],[COD MATERIAL]],Tabla1345[#All],3,0)</f>
        <v>07 - PEDALES Y POSAPIES</v>
      </c>
      <c r="L352" s="2" t="str">
        <f>VLOOKUP(MONTH(Tabla1[[#This Row],[FECHA DE CONTEO INVENTARIO]]),Tabla2[],2,0)</f>
        <v>Ene</v>
      </c>
      <c r="M352" s="1">
        <f>YEAR(Tabla1[[#This Row],[FECHA DE CONTEO INVENTARIO]])</f>
        <v>2018</v>
      </c>
    </row>
    <row r="353" spans="1:13" x14ac:dyDescent="0.2">
      <c r="A353" s="1">
        <v>348495</v>
      </c>
      <c r="B353" s="1" t="s">
        <v>483</v>
      </c>
      <c r="C353" s="1" t="s">
        <v>888</v>
      </c>
      <c r="D353" s="1" t="s">
        <v>859</v>
      </c>
      <c r="E353" s="2">
        <v>43554</v>
      </c>
      <c r="F353" s="1">
        <v>113</v>
      </c>
      <c r="G353" s="1">
        <v>135</v>
      </c>
      <c r="H353" s="1">
        <f>Tabla1[[#This Row],[CANTIDAD SEGÚN SISTEMA]]-Tabla1[[#This Row],[CANTIDAD SEGÚN CONTEO]]</f>
        <v>-22</v>
      </c>
      <c r="I353" s="13">
        <f>1-ABS((Tabla1[[#This Row],[CANTIDAD SEGÚN SISTEMA]]-Tabla1[[#This Row],[CANTIDAD SEGÚN CONTEO]])/Tabla1[[#This Row],[CANTIDAD SEGÚN SISTEMA]])</f>
        <v>0.80530973451327437</v>
      </c>
      <c r="J35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53" s="13" t="str">
        <f>VLOOKUP(Tabla1[[#This Row],[COD MATERIAL]],Tabla1345[#All],3,0)</f>
        <v>09 - PARTES DE MOTOR</v>
      </c>
      <c r="L353" s="2" t="str">
        <f>VLOOKUP(MONTH(Tabla1[[#This Row],[FECHA DE CONTEO INVENTARIO]]),Tabla2[],2,0)</f>
        <v>Mar</v>
      </c>
      <c r="M353" s="1">
        <f>YEAR(Tabla1[[#This Row],[FECHA DE CONTEO INVENTARIO]])</f>
        <v>2019</v>
      </c>
    </row>
    <row r="354" spans="1:13" x14ac:dyDescent="0.2">
      <c r="A354" s="1">
        <v>347744</v>
      </c>
      <c r="B354" s="1" t="s">
        <v>353</v>
      </c>
      <c r="C354" s="1" t="s">
        <v>888</v>
      </c>
      <c r="D354" s="1" t="s">
        <v>859</v>
      </c>
      <c r="E354" s="2">
        <v>43484</v>
      </c>
      <c r="F354" s="1">
        <v>171</v>
      </c>
      <c r="G354" s="1">
        <v>200</v>
      </c>
      <c r="H354" s="1">
        <f>Tabla1[[#This Row],[CANTIDAD SEGÚN SISTEMA]]-Tabla1[[#This Row],[CANTIDAD SEGÚN CONTEO]]</f>
        <v>-29</v>
      </c>
      <c r="I354" s="13">
        <f>1-ABS((Tabla1[[#This Row],[CANTIDAD SEGÚN SISTEMA]]-Tabla1[[#This Row],[CANTIDAD SEGÚN CONTEO]])/Tabla1[[#This Row],[CANTIDAD SEGÚN SISTEMA]])</f>
        <v>0.83040935672514626</v>
      </c>
      <c r="J35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54" s="13" t="str">
        <f>VLOOKUP(Tabla1[[#This Row],[COD MATERIAL]],Tabla1345[#All],3,0)</f>
        <v>09 - PARTES DE MOTOR</v>
      </c>
      <c r="L354" s="2" t="str">
        <f>VLOOKUP(MONTH(Tabla1[[#This Row],[FECHA DE CONTEO INVENTARIO]]),Tabla2[],2,0)</f>
        <v>Ene</v>
      </c>
      <c r="M354" s="1">
        <f>YEAR(Tabla1[[#This Row],[FECHA DE CONTEO INVENTARIO]])</f>
        <v>2019</v>
      </c>
    </row>
    <row r="355" spans="1:13" x14ac:dyDescent="0.2">
      <c r="A355" s="1">
        <v>367798</v>
      </c>
      <c r="B355" s="1" t="s">
        <v>755</v>
      </c>
      <c r="C355" s="1" t="s">
        <v>891</v>
      </c>
      <c r="D355" s="1" t="s">
        <v>862</v>
      </c>
      <c r="E355" s="2">
        <v>43432</v>
      </c>
      <c r="F355" s="1">
        <v>83</v>
      </c>
      <c r="G355" s="1">
        <v>91</v>
      </c>
      <c r="H355" s="1">
        <f>Tabla1[[#This Row],[CANTIDAD SEGÚN SISTEMA]]-Tabla1[[#This Row],[CANTIDAD SEGÚN CONTEO]]</f>
        <v>-8</v>
      </c>
      <c r="I355" s="13">
        <f>1-ABS((Tabla1[[#This Row],[CANTIDAD SEGÚN SISTEMA]]-Tabla1[[#This Row],[CANTIDAD SEGÚN CONTEO]])/Tabla1[[#This Row],[CANTIDAD SEGÚN SISTEMA]])</f>
        <v>0.90361445783132532</v>
      </c>
      <c r="J35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55" s="13" t="str">
        <f>VLOOKUP(Tabla1[[#This Row],[COD MATERIAL]],Tabla1345[#All],3,0)</f>
        <v>15 - MISCELANEOS</v>
      </c>
      <c r="L355" s="2" t="str">
        <f>VLOOKUP(MONTH(Tabla1[[#This Row],[FECHA DE CONTEO INVENTARIO]]),Tabla2[],2,0)</f>
        <v>Nov</v>
      </c>
      <c r="M355" s="1">
        <f>YEAR(Tabla1[[#This Row],[FECHA DE CONTEO INVENTARIO]])</f>
        <v>2018</v>
      </c>
    </row>
    <row r="356" spans="1:13" x14ac:dyDescent="0.2">
      <c r="A356" s="1">
        <v>348403</v>
      </c>
      <c r="B356" s="1" t="s">
        <v>322</v>
      </c>
      <c r="C356" s="1" t="s">
        <v>889</v>
      </c>
      <c r="D356" s="1" t="s">
        <v>860</v>
      </c>
      <c r="E356" s="2">
        <v>43486</v>
      </c>
      <c r="F356" s="1">
        <v>30</v>
      </c>
      <c r="G356" s="1">
        <v>32</v>
      </c>
      <c r="H356" s="1">
        <f>Tabla1[[#This Row],[CANTIDAD SEGÚN SISTEMA]]-Tabla1[[#This Row],[CANTIDAD SEGÚN CONTEO]]</f>
        <v>-2</v>
      </c>
      <c r="I356" s="13">
        <f>1-ABS((Tabla1[[#This Row],[CANTIDAD SEGÚN SISTEMA]]-Tabla1[[#This Row],[CANTIDAD SEGÚN CONTEO]])/Tabla1[[#This Row],[CANTIDAD SEGÚN SISTEMA]])</f>
        <v>0.93333333333333335</v>
      </c>
      <c r="J35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56" s="13" t="str">
        <f>VLOOKUP(Tabla1[[#This Row],[COD MATERIAL]],Tabla1345[#All],3,0)</f>
        <v>05 - COLISION</v>
      </c>
      <c r="L356" s="2" t="str">
        <f>VLOOKUP(MONTH(Tabla1[[#This Row],[FECHA DE CONTEO INVENTARIO]]),Tabla2[],2,0)</f>
        <v>Ene</v>
      </c>
      <c r="M356" s="1">
        <f>YEAR(Tabla1[[#This Row],[FECHA DE CONTEO INVENTARIO]])</f>
        <v>2019</v>
      </c>
    </row>
    <row r="357" spans="1:13" x14ac:dyDescent="0.2">
      <c r="A357" s="1">
        <v>348369</v>
      </c>
      <c r="B357" s="1" t="s">
        <v>60</v>
      </c>
      <c r="C357" s="1" t="s">
        <v>884</v>
      </c>
      <c r="D357" s="1" t="s">
        <v>856</v>
      </c>
      <c r="E357" s="2">
        <v>43385</v>
      </c>
      <c r="F357" s="1">
        <v>131</v>
      </c>
      <c r="G357" s="1">
        <v>129</v>
      </c>
      <c r="H357" s="1">
        <f>Tabla1[[#This Row],[CANTIDAD SEGÚN SISTEMA]]-Tabla1[[#This Row],[CANTIDAD SEGÚN CONTEO]]</f>
        <v>2</v>
      </c>
      <c r="I357" s="13">
        <f>1-ABS((Tabla1[[#This Row],[CANTIDAD SEGÚN SISTEMA]]-Tabla1[[#This Row],[CANTIDAD SEGÚN CONTEO]])/Tabla1[[#This Row],[CANTIDAD SEGÚN SISTEMA]])</f>
        <v>0.98473282442748089</v>
      </c>
      <c r="J35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57" s="13" t="str">
        <f>VLOOKUP(Tabla1[[#This Row],[COD MATERIAL]],Tabla1345[#All],3,0)</f>
        <v>03 - FILTROS</v>
      </c>
      <c r="L357" s="2" t="str">
        <f>VLOOKUP(MONTH(Tabla1[[#This Row],[FECHA DE CONTEO INVENTARIO]]),Tabla2[],2,0)</f>
        <v>Oct</v>
      </c>
      <c r="M357" s="1">
        <f>YEAR(Tabla1[[#This Row],[FECHA DE CONTEO INVENTARIO]])</f>
        <v>2018</v>
      </c>
    </row>
    <row r="358" spans="1:13" x14ac:dyDescent="0.2">
      <c r="A358" s="1">
        <v>348301</v>
      </c>
      <c r="B358" s="1" t="s">
        <v>331</v>
      </c>
      <c r="C358" s="1" t="s">
        <v>892</v>
      </c>
      <c r="D358" s="1" t="s">
        <v>863</v>
      </c>
      <c r="E358" s="2">
        <v>43483</v>
      </c>
      <c r="F358" s="1">
        <v>73</v>
      </c>
      <c r="G358" s="1">
        <v>81</v>
      </c>
      <c r="H358" s="1">
        <f>Tabla1[[#This Row],[CANTIDAD SEGÚN SISTEMA]]-Tabla1[[#This Row],[CANTIDAD SEGÚN CONTEO]]</f>
        <v>-8</v>
      </c>
      <c r="I358" s="13">
        <f>1-ABS((Tabla1[[#This Row],[CANTIDAD SEGÚN SISTEMA]]-Tabla1[[#This Row],[CANTIDAD SEGÚN CONTEO]])/Tabla1[[#This Row],[CANTIDAD SEGÚN SISTEMA]])</f>
        <v>0.8904109589041096</v>
      </c>
      <c r="J35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58" s="13" t="str">
        <f>VLOOKUP(Tabla1[[#This Row],[COD MATERIAL]],Tabla1345[#All],3,0)</f>
        <v>10 - PALANCAS Y CHICOTES</v>
      </c>
      <c r="L358" s="2" t="str">
        <f>VLOOKUP(MONTH(Tabla1[[#This Row],[FECHA DE CONTEO INVENTARIO]]),Tabla2[],2,0)</f>
        <v>Ene</v>
      </c>
      <c r="M358" s="1">
        <f>YEAR(Tabla1[[#This Row],[FECHA DE CONTEO INVENTARIO]])</f>
        <v>2019</v>
      </c>
    </row>
    <row r="359" spans="1:13" x14ac:dyDescent="0.2">
      <c r="A359" s="1">
        <v>348211</v>
      </c>
      <c r="B359" s="1" t="s">
        <v>288</v>
      </c>
      <c r="C359" s="1" t="s">
        <v>887</v>
      </c>
      <c r="D359" s="1" t="s">
        <v>858</v>
      </c>
      <c r="E359" s="2">
        <v>43366</v>
      </c>
      <c r="F359" s="1">
        <v>19</v>
      </c>
      <c r="G359" s="1">
        <v>21</v>
      </c>
      <c r="H359" s="1">
        <f>Tabla1[[#This Row],[CANTIDAD SEGÚN SISTEMA]]-Tabla1[[#This Row],[CANTIDAD SEGÚN CONTEO]]</f>
        <v>-2</v>
      </c>
      <c r="I359" s="13">
        <f>1-ABS((Tabla1[[#This Row],[CANTIDAD SEGÚN SISTEMA]]-Tabla1[[#This Row],[CANTIDAD SEGÚN CONTEO]])/Tabla1[[#This Row],[CANTIDAD SEGÚN SISTEMA]])</f>
        <v>0.89473684210526316</v>
      </c>
      <c r="J35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59" s="13" t="str">
        <f>VLOOKUP(Tabla1[[#This Row],[COD MATERIAL]],Tabla1345[#All],3,0)</f>
        <v>15 - MISCELANEOS</v>
      </c>
      <c r="L359" s="2" t="str">
        <f>VLOOKUP(MONTH(Tabla1[[#This Row],[FECHA DE CONTEO INVENTARIO]]),Tabla2[],2,0)</f>
        <v>Set</v>
      </c>
      <c r="M359" s="1">
        <f>YEAR(Tabla1[[#This Row],[FECHA DE CONTEO INVENTARIO]])</f>
        <v>2018</v>
      </c>
    </row>
    <row r="360" spans="1:13" x14ac:dyDescent="0.2">
      <c r="A360" s="1">
        <v>348256</v>
      </c>
      <c r="B360" s="1" t="s">
        <v>344</v>
      </c>
      <c r="C360" s="1" t="s">
        <v>886</v>
      </c>
      <c r="D360" s="1" t="s">
        <v>857</v>
      </c>
      <c r="E360" s="2">
        <v>43270</v>
      </c>
      <c r="F360" s="1">
        <v>162</v>
      </c>
      <c r="G360" s="1">
        <v>163</v>
      </c>
      <c r="H360" s="1">
        <f>Tabla1[[#This Row],[CANTIDAD SEGÚN SISTEMA]]-Tabla1[[#This Row],[CANTIDAD SEGÚN CONTEO]]</f>
        <v>-1</v>
      </c>
      <c r="I360" s="13">
        <f>1-ABS((Tabla1[[#This Row],[CANTIDAD SEGÚN SISTEMA]]-Tabla1[[#This Row],[CANTIDAD SEGÚN CONTEO]])/Tabla1[[#This Row],[CANTIDAD SEGÚN SISTEMA]])</f>
        <v>0.99382716049382713</v>
      </c>
      <c r="J36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60" s="13" t="str">
        <f>VLOOKUP(Tabla1[[#This Row],[COD MATERIAL]],Tabla1345[#All],3,0)</f>
        <v>07 - PEDALES Y POSAPIES</v>
      </c>
      <c r="L360" s="2" t="str">
        <f>VLOOKUP(MONTH(Tabla1[[#This Row],[FECHA DE CONTEO INVENTARIO]]),Tabla2[],2,0)</f>
        <v>Jun</v>
      </c>
      <c r="M360" s="1">
        <f>YEAR(Tabla1[[#This Row],[FECHA DE CONTEO INVENTARIO]])</f>
        <v>2018</v>
      </c>
    </row>
    <row r="361" spans="1:13" x14ac:dyDescent="0.2">
      <c r="A361" s="1">
        <v>348810</v>
      </c>
      <c r="B361" s="1" t="s">
        <v>295</v>
      </c>
      <c r="C361" s="1" t="s">
        <v>892</v>
      </c>
      <c r="D361" s="1" t="s">
        <v>863</v>
      </c>
      <c r="E361" s="2">
        <v>43454</v>
      </c>
      <c r="F361" s="1">
        <v>158</v>
      </c>
      <c r="G361" s="1">
        <v>143</v>
      </c>
      <c r="H361" s="1">
        <f>Tabla1[[#This Row],[CANTIDAD SEGÚN SISTEMA]]-Tabla1[[#This Row],[CANTIDAD SEGÚN CONTEO]]</f>
        <v>15</v>
      </c>
      <c r="I361" s="13">
        <f>1-ABS((Tabla1[[#This Row],[CANTIDAD SEGÚN SISTEMA]]-Tabla1[[#This Row],[CANTIDAD SEGÚN CONTEO]])/Tabla1[[#This Row],[CANTIDAD SEGÚN SISTEMA]])</f>
        <v>0.90506329113924044</v>
      </c>
      <c r="J36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61" s="13" t="str">
        <f>VLOOKUP(Tabla1[[#This Row],[COD MATERIAL]],Tabla1345[#All],3,0)</f>
        <v>05 - COLISION</v>
      </c>
      <c r="L361" s="2" t="str">
        <f>VLOOKUP(MONTH(Tabla1[[#This Row],[FECHA DE CONTEO INVENTARIO]]),Tabla2[],2,0)</f>
        <v>Dic</v>
      </c>
      <c r="M361" s="1">
        <f>YEAR(Tabla1[[#This Row],[FECHA DE CONTEO INVENTARIO]])</f>
        <v>2018</v>
      </c>
    </row>
    <row r="362" spans="1:13" x14ac:dyDescent="0.2">
      <c r="A362" s="1">
        <v>362796</v>
      </c>
      <c r="B362" s="1" t="s">
        <v>445</v>
      </c>
      <c r="C362" s="1" t="s">
        <v>884</v>
      </c>
      <c r="D362" s="1" t="s">
        <v>856</v>
      </c>
      <c r="E362" s="2">
        <v>43114</v>
      </c>
      <c r="F362" s="1">
        <v>60</v>
      </c>
      <c r="G362" s="1">
        <v>70</v>
      </c>
      <c r="H362" s="1">
        <f>Tabla1[[#This Row],[CANTIDAD SEGÚN SISTEMA]]-Tabla1[[#This Row],[CANTIDAD SEGÚN CONTEO]]</f>
        <v>-10</v>
      </c>
      <c r="I362" s="13">
        <f>1-ABS((Tabla1[[#This Row],[CANTIDAD SEGÚN SISTEMA]]-Tabla1[[#This Row],[CANTIDAD SEGÚN CONTEO]])/Tabla1[[#This Row],[CANTIDAD SEGÚN SISTEMA]])</f>
        <v>0.83333333333333337</v>
      </c>
      <c r="J36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62" s="13" t="str">
        <f>VLOOKUP(Tabla1[[#This Row],[COD MATERIAL]],Tabla1345[#All],3,0)</f>
        <v>05 - COLISION</v>
      </c>
      <c r="L362" s="2" t="str">
        <f>VLOOKUP(MONTH(Tabla1[[#This Row],[FECHA DE CONTEO INVENTARIO]]),Tabla2[],2,0)</f>
        <v>Ene</v>
      </c>
      <c r="M362" s="1">
        <f>YEAR(Tabla1[[#This Row],[FECHA DE CONTEO INVENTARIO]])</f>
        <v>2018</v>
      </c>
    </row>
    <row r="363" spans="1:13" x14ac:dyDescent="0.2">
      <c r="A363" s="1">
        <v>348489</v>
      </c>
      <c r="B363" s="1" t="s">
        <v>115</v>
      </c>
      <c r="C363" s="1" t="s">
        <v>887</v>
      </c>
      <c r="D363" s="1" t="s">
        <v>858</v>
      </c>
      <c r="E363" s="2">
        <v>43229</v>
      </c>
      <c r="F363" s="1">
        <v>27</v>
      </c>
      <c r="G363" s="1">
        <v>29</v>
      </c>
      <c r="H363" s="1">
        <f>Tabla1[[#This Row],[CANTIDAD SEGÚN SISTEMA]]-Tabla1[[#This Row],[CANTIDAD SEGÚN CONTEO]]</f>
        <v>-2</v>
      </c>
      <c r="I363" s="13">
        <f>1-ABS((Tabla1[[#This Row],[CANTIDAD SEGÚN SISTEMA]]-Tabla1[[#This Row],[CANTIDAD SEGÚN CONTEO]])/Tabla1[[#This Row],[CANTIDAD SEGÚN SISTEMA]])</f>
        <v>0.92592592592592593</v>
      </c>
      <c r="J36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63" s="13" t="str">
        <f>VLOOKUP(Tabla1[[#This Row],[COD MATERIAL]],Tabla1345[#All],3,0)</f>
        <v>09 - PARTES DE MOTOR</v>
      </c>
      <c r="L363" s="2" t="str">
        <f>VLOOKUP(MONTH(Tabla1[[#This Row],[FECHA DE CONTEO INVENTARIO]]),Tabla2[],2,0)</f>
        <v>May</v>
      </c>
      <c r="M363" s="1">
        <f>YEAR(Tabla1[[#This Row],[FECHA DE CONTEO INVENTARIO]])</f>
        <v>2018</v>
      </c>
    </row>
    <row r="364" spans="1:13" x14ac:dyDescent="0.2">
      <c r="A364" s="1">
        <v>348591</v>
      </c>
      <c r="B364" s="1" t="s">
        <v>383</v>
      </c>
      <c r="C364" s="1" t="s">
        <v>889</v>
      </c>
      <c r="D364" s="1" t="s">
        <v>860</v>
      </c>
      <c r="E364" s="2">
        <v>43456</v>
      </c>
      <c r="F364" s="1">
        <v>154</v>
      </c>
      <c r="G364" s="1">
        <v>178</v>
      </c>
      <c r="H364" s="1">
        <f>Tabla1[[#This Row],[CANTIDAD SEGÚN SISTEMA]]-Tabla1[[#This Row],[CANTIDAD SEGÚN CONTEO]]</f>
        <v>-24</v>
      </c>
      <c r="I364" s="13">
        <f>1-ABS((Tabla1[[#This Row],[CANTIDAD SEGÚN SISTEMA]]-Tabla1[[#This Row],[CANTIDAD SEGÚN CONTEO]])/Tabla1[[#This Row],[CANTIDAD SEGÚN SISTEMA]])</f>
        <v>0.8441558441558441</v>
      </c>
      <c r="J36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64" s="13" t="str">
        <f>VLOOKUP(Tabla1[[#This Row],[COD MATERIAL]],Tabla1345[#All],3,0)</f>
        <v>09 - PARTES DE MOTOR</v>
      </c>
      <c r="L364" s="2" t="str">
        <f>VLOOKUP(MONTH(Tabla1[[#This Row],[FECHA DE CONTEO INVENTARIO]]),Tabla2[],2,0)</f>
        <v>Dic</v>
      </c>
      <c r="M364" s="1">
        <f>YEAR(Tabla1[[#This Row],[FECHA DE CONTEO INVENTARIO]])</f>
        <v>2018</v>
      </c>
    </row>
    <row r="365" spans="1:13" x14ac:dyDescent="0.2">
      <c r="A365" s="1">
        <v>348681</v>
      </c>
      <c r="B365" s="1" t="s">
        <v>604</v>
      </c>
      <c r="C365" s="1" t="s">
        <v>884</v>
      </c>
      <c r="D365" s="1" t="s">
        <v>856</v>
      </c>
      <c r="E365" s="2">
        <v>43300</v>
      </c>
      <c r="F365" s="1">
        <v>44</v>
      </c>
      <c r="G365" s="1">
        <v>50</v>
      </c>
      <c r="H365" s="1">
        <f>Tabla1[[#This Row],[CANTIDAD SEGÚN SISTEMA]]-Tabla1[[#This Row],[CANTIDAD SEGÚN CONTEO]]</f>
        <v>-6</v>
      </c>
      <c r="I365" s="13">
        <f>1-ABS((Tabla1[[#This Row],[CANTIDAD SEGÚN SISTEMA]]-Tabla1[[#This Row],[CANTIDAD SEGÚN CONTEO]])/Tabla1[[#This Row],[CANTIDAD SEGÚN SISTEMA]])</f>
        <v>0.86363636363636365</v>
      </c>
      <c r="J36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65" s="13" t="str">
        <f>VLOOKUP(Tabla1[[#This Row],[COD MATERIAL]],Tabla1345[#All],3,0)</f>
        <v>09 - PARTES DE MOTOR</v>
      </c>
      <c r="L365" s="2" t="str">
        <f>VLOOKUP(MONTH(Tabla1[[#This Row],[FECHA DE CONTEO INVENTARIO]]),Tabla2[],2,0)</f>
        <v>Jul</v>
      </c>
      <c r="M365" s="1">
        <f>YEAR(Tabla1[[#This Row],[FECHA DE CONTEO INVENTARIO]])</f>
        <v>2018</v>
      </c>
    </row>
    <row r="366" spans="1:13" x14ac:dyDescent="0.2">
      <c r="A366" s="1">
        <v>347638</v>
      </c>
      <c r="B366" s="1" t="s">
        <v>209</v>
      </c>
      <c r="C366" s="1" t="s">
        <v>888</v>
      </c>
      <c r="D366" s="1" t="s">
        <v>859</v>
      </c>
      <c r="E366" s="2">
        <v>43169</v>
      </c>
      <c r="F366" s="1">
        <v>134</v>
      </c>
      <c r="G366" s="1">
        <v>131</v>
      </c>
      <c r="H366" s="1">
        <f>Tabla1[[#This Row],[CANTIDAD SEGÚN SISTEMA]]-Tabla1[[#This Row],[CANTIDAD SEGÚN CONTEO]]</f>
        <v>3</v>
      </c>
      <c r="I366" s="13">
        <f>1-ABS((Tabla1[[#This Row],[CANTIDAD SEGÚN SISTEMA]]-Tabla1[[#This Row],[CANTIDAD SEGÚN CONTEO]])/Tabla1[[#This Row],[CANTIDAD SEGÚN SISTEMA]])</f>
        <v>0.97761194029850751</v>
      </c>
      <c r="J36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66" s="13" t="str">
        <f>VLOOKUP(Tabla1[[#This Row],[COD MATERIAL]],Tabla1345[#All],3,0)</f>
        <v>09 - PARTES DE MOTOR</v>
      </c>
      <c r="L366" s="2" t="str">
        <f>VLOOKUP(MONTH(Tabla1[[#This Row],[FECHA DE CONTEO INVENTARIO]]),Tabla2[],2,0)</f>
        <v>Mar</v>
      </c>
      <c r="M366" s="1">
        <f>YEAR(Tabla1[[#This Row],[FECHA DE CONTEO INVENTARIO]])</f>
        <v>2018</v>
      </c>
    </row>
    <row r="367" spans="1:13" x14ac:dyDescent="0.2">
      <c r="A367" s="1">
        <v>348070</v>
      </c>
      <c r="B367" s="1" t="s">
        <v>88</v>
      </c>
      <c r="C367" s="1" t="s">
        <v>884</v>
      </c>
      <c r="D367" s="1" t="s">
        <v>856</v>
      </c>
      <c r="E367" s="2">
        <v>43328</v>
      </c>
      <c r="F367" s="1">
        <v>83</v>
      </c>
      <c r="G367" s="1">
        <v>92</v>
      </c>
      <c r="H367" s="1">
        <f>Tabla1[[#This Row],[CANTIDAD SEGÚN SISTEMA]]-Tabla1[[#This Row],[CANTIDAD SEGÚN CONTEO]]</f>
        <v>-9</v>
      </c>
      <c r="I367" s="13">
        <f>1-ABS((Tabla1[[#This Row],[CANTIDAD SEGÚN SISTEMA]]-Tabla1[[#This Row],[CANTIDAD SEGÚN CONTEO]])/Tabla1[[#This Row],[CANTIDAD SEGÚN SISTEMA]])</f>
        <v>0.89156626506024095</v>
      </c>
      <c r="J36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67" s="13" t="str">
        <f>VLOOKUP(Tabla1[[#This Row],[COD MATERIAL]],Tabla1345[#All],3,0)</f>
        <v>11 - LLANTAS Y HULES</v>
      </c>
      <c r="L367" s="2" t="str">
        <f>VLOOKUP(MONTH(Tabla1[[#This Row],[FECHA DE CONTEO INVENTARIO]]),Tabla2[],2,0)</f>
        <v>Ago</v>
      </c>
      <c r="M367" s="1">
        <f>YEAR(Tabla1[[#This Row],[FECHA DE CONTEO INVENTARIO]])</f>
        <v>2018</v>
      </c>
    </row>
    <row r="368" spans="1:13" x14ac:dyDescent="0.2">
      <c r="A368" s="1">
        <v>369670</v>
      </c>
      <c r="B368" s="1" t="s">
        <v>702</v>
      </c>
      <c r="C368" s="1" t="s">
        <v>885</v>
      </c>
      <c r="D368" s="1" t="s">
        <v>865</v>
      </c>
      <c r="E368" s="2">
        <v>43207</v>
      </c>
      <c r="F368" s="1">
        <v>180</v>
      </c>
      <c r="G368" s="1">
        <v>198</v>
      </c>
      <c r="H368" s="1">
        <f>Tabla1[[#This Row],[CANTIDAD SEGÚN SISTEMA]]-Tabla1[[#This Row],[CANTIDAD SEGÚN CONTEO]]</f>
        <v>-18</v>
      </c>
      <c r="I368" s="13">
        <f>1-ABS((Tabla1[[#This Row],[CANTIDAD SEGÚN SISTEMA]]-Tabla1[[#This Row],[CANTIDAD SEGÚN CONTEO]])/Tabla1[[#This Row],[CANTIDAD SEGÚN SISTEMA]])</f>
        <v>0.9</v>
      </c>
      <c r="J36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68" s="13" t="str">
        <f>VLOOKUP(Tabla1[[#This Row],[COD MATERIAL]],Tabla1345[#All],3,0)</f>
        <v>05 - COLISION</v>
      </c>
      <c r="L368" s="2" t="str">
        <f>VLOOKUP(MONTH(Tabla1[[#This Row],[FECHA DE CONTEO INVENTARIO]]),Tabla2[],2,0)</f>
        <v>Abr</v>
      </c>
      <c r="M368" s="1">
        <f>YEAR(Tabla1[[#This Row],[FECHA DE CONTEO INVENTARIO]])</f>
        <v>2018</v>
      </c>
    </row>
    <row r="369" spans="1:13" x14ac:dyDescent="0.2">
      <c r="A369" s="1">
        <v>347741</v>
      </c>
      <c r="B369" s="1" t="s">
        <v>430</v>
      </c>
      <c r="C369" s="1" t="s">
        <v>889</v>
      </c>
      <c r="D369" s="1" t="s">
        <v>860</v>
      </c>
      <c r="E369" s="2">
        <v>43115</v>
      </c>
      <c r="F369" s="1">
        <v>190</v>
      </c>
      <c r="G369" s="1">
        <v>224</v>
      </c>
      <c r="H369" s="1">
        <f>Tabla1[[#This Row],[CANTIDAD SEGÚN SISTEMA]]-Tabla1[[#This Row],[CANTIDAD SEGÚN CONTEO]]</f>
        <v>-34</v>
      </c>
      <c r="I369" s="13">
        <f>1-ABS((Tabla1[[#This Row],[CANTIDAD SEGÚN SISTEMA]]-Tabla1[[#This Row],[CANTIDAD SEGÚN CONTEO]])/Tabla1[[#This Row],[CANTIDAD SEGÚN SISTEMA]])</f>
        <v>0.82105263157894737</v>
      </c>
      <c r="J36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69" s="13" t="str">
        <f>VLOOKUP(Tabla1[[#This Row],[COD MATERIAL]],Tabla1345[#All],3,0)</f>
        <v>09 - PARTES DE MOTOR</v>
      </c>
      <c r="L369" s="2" t="str">
        <f>VLOOKUP(MONTH(Tabla1[[#This Row],[FECHA DE CONTEO INVENTARIO]]),Tabla2[],2,0)</f>
        <v>Ene</v>
      </c>
      <c r="M369" s="1">
        <f>YEAR(Tabla1[[#This Row],[FECHA DE CONTEO INVENTARIO]])</f>
        <v>2018</v>
      </c>
    </row>
    <row r="370" spans="1:13" x14ac:dyDescent="0.2">
      <c r="A370" s="1">
        <v>369590</v>
      </c>
      <c r="B370" s="1" t="s">
        <v>696</v>
      </c>
      <c r="C370" s="1" t="s">
        <v>888</v>
      </c>
      <c r="D370" s="1" t="s">
        <v>859</v>
      </c>
      <c r="E370" s="2">
        <v>43187</v>
      </c>
      <c r="F370" s="1">
        <v>83</v>
      </c>
      <c r="G370" s="1">
        <v>83</v>
      </c>
      <c r="H370" s="1">
        <f>Tabla1[[#This Row],[CANTIDAD SEGÚN SISTEMA]]-Tabla1[[#This Row],[CANTIDAD SEGÚN CONTEO]]</f>
        <v>0</v>
      </c>
      <c r="I370" s="13">
        <f>1-ABS((Tabla1[[#This Row],[CANTIDAD SEGÚN SISTEMA]]-Tabla1[[#This Row],[CANTIDAD SEGÚN CONTEO]])/Tabla1[[#This Row],[CANTIDAD SEGÚN SISTEMA]])</f>
        <v>1</v>
      </c>
      <c r="J37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70" s="13" t="str">
        <f>VLOOKUP(Tabla1[[#This Row],[COD MATERIAL]],Tabla1345[#All],3,0)</f>
        <v>15 - MISCELANEOS</v>
      </c>
      <c r="L370" s="2" t="str">
        <f>VLOOKUP(MONTH(Tabla1[[#This Row],[FECHA DE CONTEO INVENTARIO]]),Tabla2[],2,0)</f>
        <v>Mar</v>
      </c>
      <c r="M370" s="1">
        <f>YEAR(Tabla1[[#This Row],[FECHA DE CONTEO INVENTARIO]])</f>
        <v>2018</v>
      </c>
    </row>
    <row r="371" spans="1:13" x14ac:dyDescent="0.2">
      <c r="A371" s="1">
        <v>348489</v>
      </c>
      <c r="B371" s="1" t="s">
        <v>115</v>
      </c>
      <c r="C371" s="1" t="s">
        <v>887</v>
      </c>
      <c r="D371" s="1" t="s">
        <v>858</v>
      </c>
      <c r="E371" s="2">
        <v>43481</v>
      </c>
      <c r="F371" s="1">
        <v>135</v>
      </c>
      <c r="G371" s="1">
        <v>135</v>
      </c>
      <c r="H371" s="1">
        <f>Tabla1[[#This Row],[CANTIDAD SEGÚN SISTEMA]]-Tabla1[[#This Row],[CANTIDAD SEGÚN CONTEO]]</f>
        <v>0</v>
      </c>
      <c r="I371" s="13">
        <f>1-ABS((Tabla1[[#This Row],[CANTIDAD SEGÚN SISTEMA]]-Tabla1[[#This Row],[CANTIDAD SEGÚN CONTEO]])/Tabla1[[#This Row],[CANTIDAD SEGÚN SISTEMA]])</f>
        <v>1</v>
      </c>
      <c r="J37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71" s="13" t="str">
        <f>VLOOKUP(Tabla1[[#This Row],[COD MATERIAL]],Tabla1345[#All],3,0)</f>
        <v>09 - PARTES DE MOTOR</v>
      </c>
      <c r="L371" s="2" t="str">
        <f>VLOOKUP(MONTH(Tabla1[[#This Row],[FECHA DE CONTEO INVENTARIO]]),Tabla2[],2,0)</f>
        <v>Ene</v>
      </c>
      <c r="M371" s="1">
        <f>YEAR(Tabla1[[#This Row],[FECHA DE CONTEO INVENTARIO]])</f>
        <v>2019</v>
      </c>
    </row>
    <row r="372" spans="1:13" x14ac:dyDescent="0.2">
      <c r="A372" s="1">
        <v>348774</v>
      </c>
      <c r="B372" s="1" t="s">
        <v>61</v>
      </c>
      <c r="C372" s="1" t="s">
        <v>885</v>
      </c>
      <c r="D372" s="1" t="s">
        <v>865</v>
      </c>
      <c r="E372" s="2">
        <v>43194</v>
      </c>
      <c r="F372" s="1">
        <v>102</v>
      </c>
      <c r="G372" s="1">
        <v>102</v>
      </c>
      <c r="H372" s="1">
        <f>Tabla1[[#This Row],[CANTIDAD SEGÚN SISTEMA]]-Tabla1[[#This Row],[CANTIDAD SEGÚN CONTEO]]</f>
        <v>0</v>
      </c>
      <c r="I372" s="13">
        <f>1-ABS((Tabla1[[#This Row],[CANTIDAD SEGÚN SISTEMA]]-Tabla1[[#This Row],[CANTIDAD SEGÚN CONTEO]])/Tabla1[[#This Row],[CANTIDAD SEGÚN SISTEMA]])</f>
        <v>1</v>
      </c>
      <c r="J37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72" s="13" t="str">
        <f>VLOOKUP(Tabla1[[#This Row],[COD MATERIAL]],Tabla1345[#All],3,0)</f>
        <v>05 - COLISION</v>
      </c>
      <c r="L372" s="2" t="str">
        <f>VLOOKUP(MONTH(Tabla1[[#This Row],[FECHA DE CONTEO INVENTARIO]]),Tabla2[],2,0)</f>
        <v>Abr</v>
      </c>
      <c r="M372" s="1">
        <f>YEAR(Tabla1[[#This Row],[FECHA DE CONTEO INVENTARIO]])</f>
        <v>2018</v>
      </c>
    </row>
    <row r="373" spans="1:13" x14ac:dyDescent="0.2">
      <c r="A373" s="1">
        <v>347945</v>
      </c>
      <c r="B373" s="1" t="s">
        <v>631</v>
      </c>
      <c r="C373" s="1" t="s">
        <v>886</v>
      </c>
      <c r="D373" s="1" t="s">
        <v>857</v>
      </c>
      <c r="E373" s="2">
        <v>43584</v>
      </c>
      <c r="F373" s="1">
        <v>43</v>
      </c>
      <c r="G373" s="1">
        <v>43</v>
      </c>
      <c r="H373" s="1">
        <f>Tabla1[[#This Row],[CANTIDAD SEGÚN SISTEMA]]-Tabla1[[#This Row],[CANTIDAD SEGÚN CONTEO]]</f>
        <v>0</v>
      </c>
      <c r="I373" s="13">
        <f>1-ABS((Tabla1[[#This Row],[CANTIDAD SEGÚN SISTEMA]]-Tabla1[[#This Row],[CANTIDAD SEGÚN CONTEO]])/Tabla1[[#This Row],[CANTIDAD SEGÚN SISTEMA]])</f>
        <v>1</v>
      </c>
      <c r="J37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73" s="13" t="str">
        <f>VLOOKUP(Tabla1[[#This Row],[COD MATERIAL]],Tabla1345[#All],3,0)</f>
        <v>14 - LUCES</v>
      </c>
      <c r="L373" s="2" t="str">
        <f>VLOOKUP(MONTH(Tabla1[[#This Row],[FECHA DE CONTEO INVENTARIO]]),Tabla2[],2,0)</f>
        <v>Abr</v>
      </c>
      <c r="M373" s="1">
        <f>YEAR(Tabla1[[#This Row],[FECHA DE CONTEO INVENTARIO]])</f>
        <v>2019</v>
      </c>
    </row>
    <row r="374" spans="1:13" x14ac:dyDescent="0.2">
      <c r="A374" s="1">
        <v>366754</v>
      </c>
      <c r="B374" s="1" t="s">
        <v>722</v>
      </c>
      <c r="C374" s="1" t="s">
        <v>891</v>
      </c>
      <c r="D374" s="1" t="s">
        <v>862</v>
      </c>
      <c r="E374" s="2">
        <v>43438</v>
      </c>
      <c r="F374" s="1">
        <v>139</v>
      </c>
      <c r="G374" s="1">
        <v>139</v>
      </c>
      <c r="H374" s="1">
        <f>Tabla1[[#This Row],[CANTIDAD SEGÚN SISTEMA]]-Tabla1[[#This Row],[CANTIDAD SEGÚN CONTEO]]</f>
        <v>0</v>
      </c>
      <c r="I374" s="13">
        <f>1-ABS((Tabla1[[#This Row],[CANTIDAD SEGÚN SISTEMA]]-Tabla1[[#This Row],[CANTIDAD SEGÚN CONTEO]])/Tabla1[[#This Row],[CANTIDAD SEGÚN SISTEMA]])</f>
        <v>1</v>
      </c>
      <c r="J37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74" s="13" t="str">
        <f>VLOOKUP(Tabla1[[#This Row],[COD MATERIAL]],Tabla1345[#All],3,0)</f>
        <v>09 - PARTES DE MOTOR</v>
      </c>
      <c r="L374" s="2" t="str">
        <f>VLOOKUP(MONTH(Tabla1[[#This Row],[FECHA DE CONTEO INVENTARIO]]),Tabla2[],2,0)</f>
        <v>Dic</v>
      </c>
      <c r="M374" s="1">
        <f>YEAR(Tabla1[[#This Row],[FECHA DE CONTEO INVENTARIO]])</f>
        <v>2018</v>
      </c>
    </row>
    <row r="375" spans="1:13" x14ac:dyDescent="0.2">
      <c r="A375" s="1">
        <v>347696</v>
      </c>
      <c r="B375" s="1" t="s">
        <v>638</v>
      </c>
      <c r="C375" s="1" t="s">
        <v>888</v>
      </c>
      <c r="D375" s="1" t="s">
        <v>859</v>
      </c>
      <c r="E375" s="2">
        <v>43485</v>
      </c>
      <c r="F375" s="1">
        <v>44</v>
      </c>
      <c r="G375" s="1">
        <v>40</v>
      </c>
      <c r="H375" s="1">
        <f>Tabla1[[#This Row],[CANTIDAD SEGÚN SISTEMA]]-Tabla1[[#This Row],[CANTIDAD SEGÚN CONTEO]]</f>
        <v>4</v>
      </c>
      <c r="I375" s="13">
        <f>1-ABS((Tabla1[[#This Row],[CANTIDAD SEGÚN SISTEMA]]-Tabla1[[#This Row],[CANTIDAD SEGÚN CONTEO]])/Tabla1[[#This Row],[CANTIDAD SEGÚN SISTEMA]])</f>
        <v>0.90909090909090906</v>
      </c>
      <c r="J37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75" s="13" t="str">
        <f>VLOOKUP(Tabla1[[#This Row],[COD MATERIAL]],Tabla1345[#All],3,0)</f>
        <v>11 - LLANTAS Y HULES</v>
      </c>
      <c r="L375" s="2" t="str">
        <f>VLOOKUP(MONTH(Tabla1[[#This Row],[FECHA DE CONTEO INVENTARIO]]),Tabla2[],2,0)</f>
        <v>Ene</v>
      </c>
      <c r="M375" s="1">
        <f>YEAR(Tabla1[[#This Row],[FECHA DE CONTEO INVENTARIO]])</f>
        <v>2019</v>
      </c>
    </row>
    <row r="376" spans="1:13" x14ac:dyDescent="0.2">
      <c r="A376" s="1">
        <v>348203</v>
      </c>
      <c r="B376" s="1" t="s">
        <v>558</v>
      </c>
      <c r="C376" s="1" t="s">
        <v>885</v>
      </c>
      <c r="D376" s="1" t="s">
        <v>865</v>
      </c>
      <c r="E376" s="2">
        <v>43604</v>
      </c>
      <c r="F376" s="1">
        <v>114</v>
      </c>
      <c r="G376" s="1">
        <v>131</v>
      </c>
      <c r="H376" s="1">
        <f>Tabla1[[#This Row],[CANTIDAD SEGÚN SISTEMA]]-Tabla1[[#This Row],[CANTIDAD SEGÚN CONTEO]]</f>
        <v>-17</v>
      </c>
      <c r="I376" s="13">
        <f>1-ABS((Tabla1[[#This Row],[CANTIDAD SEGÚN SISTEMA]]-Tabla1[[#This Row],[CANTIDAD SEGÚN CONTEO]])/Tabla1[[#This Row],[CANTIDAD SEGÚN SISTEMA]])</f>
        <v>0.85087719298245612</v>
      </c>
      <c r="J37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76" s="13" t="str">
        <f>VLOOKUP(Tabla1[[#This Row],[COD MATERIAL]],Tabla1345[#All],3,0)</f>
        <v>04 - FRENOS Y EMBRAGUES</v>
      </c>
      <c r="L376" s="2" t="str">
        <f>VLOOKUP(MONTH(Tabla1[[#This Row],[FECHA DE CONTEO INVENTARIO]]),Tabla2[],2,0)</f>
        <v>May</v>
      </c>
      <c r="M376" s="1">
        <f>YEAR(Tabla1[[#This Row],[FECHA DE CONTEO INVENTARIO]])</f>
        <v>2019</v>
      </c>
    </row>
    <row r="377" spans="1:13" x14ac:dyDescent="0.2">
      <c r="A377" s="1">
        <v>348121</v>
      </c>
      <c r="B377" s="1" t="s">
        <v>555</v>
      </c>
      <c r="C377" s="1" t="s">
        <v>887</v>
      </c>
      <c r="D377" s="1" t="s">
        <v>858</v>
      </c>
      <c r="E377" s="2">
        <v>43500</v>
      </c>
      <c r="F377" s="1">
        <v>174</v>
      </c>
      <c r="G377" s="1">
        <v>200</v>
      </c>
      <c r="H377" s="1">
        <f>Tabla1[[#This Row],[CANTIDAD SEGÚN SISTEMA]]-Tabla1[[#This Row],[CANTIDAD SEGÚN CONTEO]]</f>
        <v>-26</v>
      </c>
      <c r="I377" s="13">
        <f>1-ABS((Tabla1[[#This Row],[CANTIDAD SEGÚN SISTEMA]]-Tabla1[[#This Row],[CANTIDAD SEGÚN CONTEO]])/Tabla1[[#This Row],[CANTIDAD SEGÚN SISTEMA]])</f>
        <v>0.85057471264367812</v>
      </c>
      <c r="J37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77" s="13" t="str">
        <f>VLOOKUP(Tabla1[[#This Row],[COD MATERIAL]],Tabla1345[#All],3,0)</f>
        <v>07 - PEDALES Y POSAPIES</v>
      </c>
      <c r="L377" s="2" t="str">
        <f>VLOOKUP(MONTH(Tabla1[[#This Row],[FECHA DE CONTEO INVENTARIO]]),Tabla2[],2,0)</f>
        <v>Feb</v>
      </c>
      <c r="M377" s="1">
        <f>YEAR(Tabla1[[#This Row],[FECHA DE CONTEO INVENTARIO]])</f>
        <v>2019</v>
      </c>
    </row>
    <row r="378" spans="1:13" x14ac:dyDescent="0.2">
      <c r="A378" s="1">
        <v>348570</v>
      </c>
      <c r="B378" s="1" t="s">
        <v>200</v>
      </c>
      <c r="C378" s="1" t="s">
        <v>888</v>
      </c>
      <c r="D378" s="1" t="s">
        <v>859</v>
      </c>
      <c r="E378" s="2">
        <v>43320</v>
      </c>
      <c r="F378" s="1">
        <v>53</v>
      </c>
      <c r="G378" s="1">
        <v>55</v>
      </c>
      <c r="H378" s="1">
        <f>Tabla1[[#This Row],[CANTIDAD SEGÚN SISTEMA]]-Tabla1[[#This Row],[CANTIDAD SEGÚN CONTEO]]</f>
        <v>-2</v>
      </c>
      <c r="I378" s="13">
        <f>1-ABS((Tabla1[[#This Row],[CANTIDAD SEGÚN SISTEMA]]-Tabla1[[#This Row],[CANTIDAD SEGÚN CONTEO]])/Tabla1[[#This Row],[CANTIDAD SEGÚN SISTEMA]])</f>
        <v>0.96226415094339623</v>
      </c>
      <c r="J37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78" s="13" t="str">
        <f>VLOOKUP(Tabla1[[#This Row],[COD MATERIAL]],Tabla1345[#All],3,0)</f>
        <v>09 - PARTES DE MOTOR</v>
      </c>
      <c r="L378" s="2" t="str">
        <f>VLOOKUP(MONTH(Tabla1[[#This Row],[FECHA DE CONTEO INVENTARIO]]),Tabla2[],2,0)</f>
        <v>Ago</v>
      </c>
      <c r="M378" s="1">
        <f>YEAR(Tabla1[[#This Row],[FECHA DE CONTEO INVENTARIO]])</f>
        <v>2018</v>
      </c>
    </row>
    <row r="379" spans="1:13" x14ac:dyDescent="0.2">
      <c r="A379" s="1">
        <v>353718</v>
      </c>
      <c r="B379" s="1" t="s">
        <v>287</v>
      </c>
      <c r="C379" s="1" t="s">
        <v>890</v>
      </c>
      <c r="D379" s="1" t="s">
        <v>861</v>
      </c>
      <c r="E379" s="2">
        <v>43275</v>
      </c>
      <c r="F379" s="1">
        <v>105</v>
      </c>
      <c r="G379" s="1">
        <v>98</v>
      </c>
      <c r="H379" s="1">
        <f>Tabla1[[#This Row],[CANTIDAD SEGÚN SISTEMA]]-Tabla1[[#This Row],[CANTIDAD SEGÚN CONTEO]]</f>
        <v>7</v>
      </c>
      <c r="I379" s="13">
        <f>1-ABS((Tabla1[[#This Row],[CANTIDAD SEGÚN SISTEMA]]-Tabla1[[#This Row],[CANTIDAD SEGÚN CONTEO]])/Tabla1[[#This Row],[CANTIDAD SEGÚN SISTEMA]])</f>
        <v>0.93333333333333335</v>
      </c>
      <c r="J37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79" s="13" t="str">
        <f>VLOOKUP(Tabla1[[#This Row],[COD MATERIAL]],Tabla1345[#All],3,0)</f>
        <v>05 - COLISION</v>
      </c>
      <c r="L379" s="2" t="str">
        <f>VLOOKUP(MONTH(Tabla1[[#This Row],[FECHA DE CONTEO INVENTARIO]]),Tabla2[],2,0)</f>
        <v>Jun</v>
      </c>
      <c r="M379" s="1">
        <f>YEAR(Tabla1[[#This Row],[FECHA DE CONTEO INVENTARIO]])</f>
        <v>2018</v>
      </c>
    </row>
    <row r="380" spans="1:13" x14ac:dyDescent="0.2">
      <c r="A380" s="1">
        <v>364415</v>
      </c>
      <c r="B380" s="1" t="s">
        <v>113</v>
      </c>
      <c r="C380" s="1" t="s">
        <v>889</v>
      </c>
      <c r="D380" s="1" t="s">
        <v>860</v>
      </c>
      <c r="E380" s="2">
        <v>43234</v>
      </c>
      <c r="F380" s="1">
        <v>21</v>
      </c>
      <c r="G380" s="1">
        <v>20</v>
      </c>
      <c r="H380" s="1">
        <f>Tabla1[[#This Row],[CANTIDAD SEGÚN SISTEMA]]-Tabla1[[#This Row],[CANTIDAD SEGÚN CONTEO]]</f>
        <v>1</v>
      </c>
      <c r="I380" s="13">
        <f>1-ABS((Tabla1[[#This Row],[CANTIDAD SEGÚN SISTEMA]]-Tabla1[[#This Row],[CANTIDAD SEGÚN CONTEO]])/Tabla1[[#This Row],[CANTIDAD SEGÚN SISTEMA]])</f>
        <v>0.95238095238095233</v>
      </c>
      <c r="J38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80" s="13" t="str">
        <f>VLOOKUP(Tabla1[[#This Row],[COD MATERIAL]],Tabla1345[#All],3,0)</f>
        <v>07 - PEDALES Y POSAPIES</v>
      </c>
      <c r="L380" s="2" t="str">
        <f>VLOOKUP(MONTH(Tabla1[[#This Row],[FECHA DE CONTEO INVENTARIO]]),Tabla2[],2,0)</f>
        <v>May</v>
      </c>
      <c r="M380" s="1">
        <f>YEAR(Tabla1[[#This Row],[FECHA DE CONTEO INVENTARIO]])</f>
        <v>2018</v>
      </c>
    </row>
    <row r="381" spans="1:13" x14ac:dyDescent="0.2">
      <c r="A381" s="1">
        <v>348534</v>
      </c>
      <c r="B381" s="1" t="s">
        <v>71</v>
      </c>
      <c r="C381" s="1" t="s">
        <v>891</v>
      </c>
      <c r="D381" s="1" t="s">
        <v>862</v>
      </c>
      <c r="E381" s="2">
        <v>43412</v>
      </c>
      <c r="F381" s="1">
        <v>185</v>
      </c>
      <c r="G381" s="1">
        <v>185</v>
      </c>
      <c r="H381" s="1">
        <f>Tabla1[[#This Row],[CANTIDAD SEGÚN SISTEMA]]-Tabla1[[#This Row],[CANTIDAD SEGÚN CONTEO]]</f>
        <v>0</v>
      </c>
      <c r="I381" s="13">
        <f>1-ABS((Tabla1[[#This Row],[CANTIDAD SEGÚN SISTEMA]]-Tabla1[[#This Row],[CANTIDAD SEGÚN CONTEO]])/Tabla1[[#This Row],[CANTIDAD SEGÚN SISTEMA]])</f>
        <v>1</v>
      </c>
      <c r="J38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81" s="13" t="str">
        <f>VLOOKUP(Tabla1[[#This Row],[COD MATERIAL]],Tabla1345[#All],3,0)</f>
        <v>09 - PARTES DE MOTOR</v>
      </c>
      <c r="L381" s="2" t="str">
        <f>VLOOKUP(MONTH(Tabla1[[#This Row],[FECHA DE CONTEO INVENTARIO]]),Tabla2[],2,0)</f>
        <v>Nov</v>
      </c>
      <c r="M381" s="1">
        <f>YEAR(Tabla1[[#This Row],[FECHA DE CONTEO INVENTARIO]])</f>
        <v>2018</v>
      </c>
    </row>
    <row r="382" spans="1:13" x14ac:dyDescent="0.2">
      <c r="A382" s="1">
        <v>347747</v>
      </c>
      <c r="B382" s="1" t="s">
        <v>431</v>
      </c>
      <c r="C382" s="1" t="s">
        <v>893</v>
      </c>
      <c r="D382" s="1" t="s">
        <v>864</v>
      </c>
      <c r="E382" s="2">
        <v>43375</v>
      </c>
      <c r="F382" s="1">
        <v>127</v>
      </c>
      <c r="G382" s="1">
        <v>114</v>
      </c>
      <c r="H382" s="1">
        <f>Tabla1[[#This Row],[CANTIDAD SEGÚN SISTEMA]]-Tabla1[[#This Row],[CANTIDAD SEGÚN CONTEO]]</f>
        <v>13</v>
      </c>
      <c r="I382" s="13">
        <f>1-ABS((Tabla1[[#This Row],[CANTIDAD SEGÚN SISTEMA]]-Tabla1[[#This Row],[CANTIDAD SEGÚN CONTEO]])/Tabla1[[#This Row],[CANTIDAD SEGÚN SISTEMA]])</f>
        <v>0.89763779527559051</v>
      </c>
      <c r="J38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82" s="13" t="str">
        <f>VLOOKUP(Tabla1[[#This Row],[COD MATERIAL]],Tabla1345[#All],3,0)</f>
        <v>09 - PARTES DE MOTOR</v>
      </c>
      <c r="L382" s="2" t="str">
        <f>VLOOKUP(MONTH(Tabla1[[#This Row],[FECHA DE CONTEO INVENTARIO]]),Tabla2[],2,0)</f>
        <v>Oct</v>
      </c>
      <c r="M382" s="1">
        <f>YEAR(Tabla1[[#This Row],[FECHA DE CONTEO INVENTARIO]])</f>
        <v>2018</v>
      </c>
    </row>
    <row r="383" spans="1:13" x14ac:dyDescent="0.2">
      <c r="A383" s="1">
        <v>348764</v>
      </c>
      <c r="B383" s="1" t="s">
        <v>310</v>
      </c>
      <c r="C383" s="1" t="s">
        <v>889</v>
      </c>
      <c r="D383" s="1" t="s">
        <v>860</v>
      </c>
      <c r="E383" s="2">
        <v>43510</v>
      </c>
      <c r="F383" s="1">
        <v>135</v>
      </c>
      <c r="G383" s="1">
        <v>144</v>
      </c>
      <c r="H383" s="1">
        <f>Tabla1[[#This Row],[CANTIDAD SEGÚN SISTEMA]]-Tabla1[[#This Row],[CANTIDAD SEGÚN CONTEO]]</f>
        <v>-9</v>
      </c>
      <c r="I383" s="13">
        <f>1-ABS((Tabla1[[#This Row],[CANTIDAD SEGÚN SISTEMA]]-Tabla1[[#This Row],[CANTIDAD SEGÚN CONTEO]])/Tabla1[[#This Row],[CANTIDAD SEGÚN SISTEMA]])</f>
        <v>0.93333333333333335</v>
      </c>
      <c r="J38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83" s="13" t="str">
        <f>VLOOKUP(Tabla1[[#This Row],[COD MATERIAL]],Tabla1345[#All],3,0)</f>
        <v>05 - COLISION</v>
      </c>
      <c r="L383" s="2" t="str">
        <f>VLOOKUP(MONTH(Tabla1[[#This Row],[FECHA DE CONTEO INVENTARIO]]),Tabla2[],2,0)</f>
        <v>Feb</v>
      </c>
      <c r="M383" s="1">
        <f>YEAR(Tabla1[[#This Row],[FECHA DE CONTEO INVENTARIO]])</f>
        <v>2019</v>
      </c>
    </row>
    <row r="384" spans="1:13" x14ac:dyDescent="0.2">
      <c r="A384" s="1">
        <v>348061</v>
      </c>
      <c r="B384" s="1" t="s">
        <v>216</v>
      </c>
      <c r="C384" s="1" t="s">
        <v>890</v>
      </c>
      <c r="D384" s="1" t="s">
        <v>861</v>
      </c>
      <c r="E384" s="2">
        <v>43151</v>
      </c>
      <c r="F384" s="1">
        <v>27</v>
      </c>
      <c r="G384" s="1">
        <v>29</v>
      </c>
      <c r="H384" s="1">
        <f>Tabla1[[#This Row],[CANTIDAD SEGÚN SISTEMA]]-Tabla1[[#This Row],[CANTIDAD SEGÚN CONTEO]]</f>
        <v>-2</v>
      </c>
      <c r="I384" s="13">
        <f>1-ABS((Tabla1[[#This Row],[CANTIDAD SEGÚN SISTEMA]]-Tabla1[[#This Row],[CANTIDAD SEGÚN CONTEO]])/Tabla1[[#This Row],[CANTIDAD SEGÚN SISTEMA]])</f>
        <v>0.92592592592592593</v>
      </c>
      <c r="J38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84" s="13" t="str">
        <f>VLOOKUP(Tabla1[[#This Row],[COD MATERIAL]],Tabla1345[#All],3,0)</f>
        <v>13 - TRACCION</v>
      </c>
      <c r="L384" s="2" t="str">
        <f>VLOOKUP(MONTH(Tabla1[[#This Row],[FECHA DE CONTEO INVENTARIO]]),Tabla2[],2,0)</f>
        <v>Feb</v>
      </c>
      <c r="M384" s="1">
        <f>YEAR(Tabla1[[#This Row],[FECHA DE CONTEO INVENTARIO]])</f>
        <v>2018</v>
      </c>
    </row>
    <row r="385" spans="1:13" x14ac:dyDescent="0.2">
      <c r="A385" s="1">
        <v>347963</v>
      </c>
      <c r="B385" s="1" t="s">
        <v>575</v>
      </c>
      <c r="C385" s="1" t="s">
        <v>885</v>
      </c>
      <c r="D385" s="1" t="s">
        <v>865</v>
      </c>
      <c r="E385" s="2">
        <v>43453</v>
      </c>
      <c r="F385" s="1">
        <v>22</v>
      </c>
      <c r="G385" s="1">
        <v>22</v>
      </c>
      <c r="H385" s="1">
        <f>Tabla1[[#This Row],[CANTIDAD SEGÚN SISTEMA]]-Tabla1[[#This Row],[CANTIDAD SEGÚN CONTEO]]</f>
        <v>0</v>
      </c>
      <c r="I385" s="13">
        <f>1-ABS((Tabla1[[#This Row],[CANTIDAD SEGÚN SISTEMA]]-Tabla1[[#This Row],[CANTIDAD SEGÚN CONTEO]])/Tabla1[[#This Row],[CANTIDAD SEGÚN SISTEMA]])</f>
        <v>1</v>
      </c>
      <c r="J38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85" s="13" t="str">
        <f>VLOOKUP(Tabla1[[#This Row],[COD MATERIAL]],Tabla1345[#All],3,0)</f>
        <v>14 - LUCES</v>
      </c>
      <c r="L385" s="2" t="str">
        <f>VLOOKUP(MONTH(Tabla1[[#This Row],[FECHA DE CONTEO INVENTARIO]]),Tabla2[],2,0)</f>
        <v>Dic</v>
      </c>
      <c r="M385" s="1">
        <f>YEAR(Tabla1[[#This Row],[FECHA DE CONTEO INVENTARIO]])</f>
        <v>2018</v>
      </c>
    </row>
    <row r="386" spans="1:13" x14ac:dyDescent="0.2">
      <c r="A386" s="1">
        <v>347632</v>
      </c>
      <c r="B386" s="1" t="s">
        <v>71</v>
      </c>
      <c r="C386" s="1" t="s">
        <v>884</v>
      </c>
      <c r="D386" s="1" t="s">
        <v>856</v>
      </c>
      <c r="E386" s="2">
        <v>43333</v>
      </c>
      <c r="F386" s="1">
        <v>172</v>
      </c>
      <c r="G386" s="1">
        <v>172</v>
      </c>
      <c r="H386" s="1">
        <f>Tabla1[[#This Row],[CANTIDAD SEGÚN SISTEMA]]-Tabla1[[#This Row],[CANTIDAD SEGÚN CONTEO]]</f>
        <v>0</v>
      </c>
      <c r="I386" s="13">
        <f>1-ABS((Tabla1[[#This Row],[CANTIDAD SEGÚN SISTEMA]]-Tabla1[[#This Row],[CANTIDAD SEGÚN CONTEO]])/Tabla1[[#This Row],[CANTIDAD SEGÚN SISTEMA]])</f>
        <v>1</v>
      </c>
      <c r="J38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86" s="13" t="str">
        <f>VLOOKUP(Tabla1[[#This Row],[COD MATERIAL]],Tabla1345[#All],3,0)</f>
        <v>09 - PARTES DE MOTOR</v>
      </c>
      <c r="L386" s="2" t="str">
        <f>VLOOKUP(MONTH(Tabla1[[#This Row],[FECHA DE CONTEO INVENTARIO]]),Tabla2[],2,0)</f>
        <v>Ago</v>
      </c>
      <c r="M386" s="1">
        <f>YEAR(Tabla1[[#This Row],[FECHA DE CONTEO INVENTARIO]])</f>
        <v>2018</v>
      </c>
    </row>
    <row r="387" spans="1:13" x14ac:dyDescent="0.2">
      <c r="A387" s="1">
        <v>347595</v>
      </c>
      <c r="B387" s="1" t="s">
        <v>162</v>
      </c>
      <c r="C387" s="1" t="s">
        <v>891</v>
      </c>
      <c r="D387" s="1" t="s">
        <v>862</v>
      </c>
      <c r="E387" s="2">
        <v>43611</v>
      </c>
      <c r="F387" s="1">
        <v>20</v>
      </c>
      <c r="G387" s="1">
        <v>20</v>
      </c>
      <c r="H387" s="1">
        <f>Tabla1[[#This Row],[CANTIDAD SEGÚN SISTEMA]]-Tabla1[[#This Row],[CANTIDAD SEGÚN CONTEO]]</f>
        <v>0</v>
      </c>
      <c r="I387" s="13">
        <f>1-ABS((Tabla1[[#This Row],[CANTIDAD SEGÚN SISTEMA]]-Tabla1[[#This Row],[CANTIDAD SEGÚN CONTEO]])/Tabla1[[#This Row],[CANTIDAD SEGÚN SISTEMA]])</f>
        <v>1</v>
      </c>
      <c r="J38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87" s="13" t="str">
        <f>VLOOKUP(Tabla1[[#This Row],[COD MATERIAL]],Tabla1345[#All],3,0)</f>
        <v>09 - PARTES DE MOTOR</v>
      </c>
      <c r="L387" s="2" t="str">
        <f>VLOOKUP(MONTH(Tabla1[[#This Row],[FECHA DE CONTEO INVENTARIO]]),Tabla2[],2,0)</f>
        <v>May</v>
      </c>
      <c r="M387" s="1">
        <f>YEAR(Tabla1[[#This Row],[FECHA DE CONTEO INVENTARIO]])</f>
        <v>2019</v>
      </c>
    </row>
    <row r="388" spans="1:13" x14ac:dyDescent="0.2">
      <c r="A388" s="1">
        <v>347956</v>
      </c>
      <c r="B388" s="1" t="s">
        <v>623</v>
      </c>
      <c r="C388" s="1" t="s">
        <v>889</v>
      </c>
      <c r="D388" s="1" t="s">
        <v>860</v>
      </c>
      <c r="E388" s="2">
        <v>43353</v>
      </c>
      <c r="F388" s="1">
        <v>139</v>
      </c>
      <c r="G388" s="1">
        <v>139</v>
      </c>
      <c r="H388" s="1">
        <f>Tabla1[[#This Row],[CANTIDAD SEGÚN SISTEMA]]-Tabla1[[#This Row],[CANTIDAD SEGÚN CONTEO]]</f>
        <v>0</v>
      </c>
      <c r="I388" s="13">
        <f>1-ABS((Tabla1[[#This Row],[CANTIDAD SEGÚN SISTEMA]]-Tabla1[[#This Row],[CANTIDAD SEGÚN CONTEO]])/Tabla1[[#This Row],[CANTIDAD SEGÚN SISTEMA]])</f>
        <v>1</v>
      </c>
      <c r="J38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88" s="13" t="str">
        <f>VLOOKUP(Tabla1[[#This Row],[COD MATERIAL]],Tabla1345[#All],3,0)</f>
        <v>08 - ELECTRICO</v>
      </c>
      <c r="L388" s="2" t="str">
        <f>VLOOKUP(MONTH(Tabla1[[#This Row],[FECHA DE CONTEO INVENTARIO]]),Tabla2[],2,0)</f>
        <v>Set</v>
      </c>
      <c r="M388" s="1">
        <f>YEAR(Tabla1[[#This Row],[FECHA DE CONTEO INVENTARIO]])</f>
        <v>2018</v>
      </c>
    </row>
    <row r="389" spans="1:13" x14ac:dyDescent="0.2">
      <c r="A389" s="1">
        <v>348253</v>
      </c>
      <c r="B389" s="1" t="s">
        <v>62</v>
      </c>
      <c r="C389" s="1" t="s">
        <v>886</v>
      </c>
      <c r="D389" s="1" t="s">
        <v>857</v>
      </c>
      <c r="E389" s="2">
        <v>43116</v>
      </c>
      <c r="F389" s="1">
        <v>107</v>
      </c>
      <c r="G389" s="1">
        <v>107</v>
      </c>
      <c r="H389" s="1">
        <f>Tabla1[[#This Row],[CANTIDAD SEGÚN SISTEMA]]-Tabla1[[#This Row],[CANTIDAD SEGÚN CONTEO]]</f>
        <v>0</v>
      </c>
      <c r="I389" s="13">
        <f>1-ABS((Tabla1[[#This Row],[CANTIDAD SEGÚN SISTEMA]]-Tabla1[[#This Row],[CANTIDAD SEGÚN CONTEO]])/Tabla1[[#This Row],[CANTIDAD SEGÚN SISTEMA]])</f>
        <v>1</v>
      </c>
      <c r="J38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89" s="13" t="str">
        <f>VLOOKUP(Tabla1[[#This Row],[COD MATERIAL]],Tabla1345[#All],3,0)</f>
        <v>07 - PEDALES Y POSAPIES</v>
      </c>
      <c r="L389" s="2" t="str">
        <f>VLOOKUP(MONTH(Tabla1[[#This Row],[FECHA DE CONTEO INVENTARIO]]),Tabla2[],2,0)</f>
        <v>Ene</v>
      </c>
      <c r="M389" s="1">
        <f>YEAR(Tabla1[[#This Row],[FECHA DE CONTEO INVENTARIO]])</f>
        <v>2018</v>
      </c>
    </row>
    <row r="390" spans="1:13" x14ac:dyDescent="0.2">
      <c r="A390" s="1">
        <v>348413</v>
      </c>
      <c r="B390" s="1" t="s">
        <v>243</v>
      </c>
      <c r="C390" s="1" t="s">
        <v>885</v>
      </c>
      <c r="D390" s="1" t="s">
        <v>865</v>
      </c>
      <c r="E390" s="2">
        <v>43470</v>
      </c>
      <c r="F390" s="1">
        <v>166</v>
      </c>
      <c r="G390" s="1">
        <v>152</v>
      </c>
      <c r="H390" s="1">
        <f>Tabla1[[#This Row],[CANTIDAD SEGÚN SISTEMA]]-Tabla1[[#This Row],[CANTIDAD SEGÚN CONTEO]]</f>
        <v>14</v>
      </c>
      <c r="I390" s="13">
        <f>1-ABS((Tabla1[[#This Row],[CANTIDAD SEGÚN SISTEMA]]-Tabla1[[#This Row],[CANTIDAD SEGÚN CONTEO]])/Tabla1[[#This Row],[CANTIDAD SEGÚN SISTEMA]])</f>
        <v>0.9156626506024097</v>
      </c>
      <c r="J39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90" s="13" t="str">
        <f>VLOOKUP(Tabla1[[#This Row],[COD MATERIAL]],Tabla1345[#All],3,0)</f>
        <v>05 - COLISION</v>
      </c>
      <c r="L390" s="2" t="str">
        <f>VLOOKUP(MONTH(Tabla1[[#This Row],[FECHA DE CONTEO INVENTARIO]]),Tabla2[],2,0)</f>
        <v>Ene</v>
      </c>
      <c r="M390" s="1">
        <f>YEAR(Tabla1[[#This Row],[FECHA DE CONTEO INVENTARIO]])</f>
        <v>2019</v>
      </c>
    </row>
    <row r="391" spans="1:13" x14ac:dyDescent="0.2">
      <c r="A391" s="1">
        <v>347887</v>
      </c>
      <c r="B391" s="1" t="s">
        <v>181</v>
      </c>
      <c r="C391" s="1" t="s">
        <v>892</v>
      </c>
      <c r="D391" s="1" t="s">
        <v>863</v>
      </c>
      <c r="E391" s="2">
        <v>43403</v>
      </c>
      <c r="F391" s="1">
        <v>31</v>
      </c>
      <c r="G391" s="1">
        <v>32</v>
      </c>
      <c r="H391" s="1">
        <f>Tabla1[[#This Row],[CANTIDAD SEGÚN SISTEMA]]-Tabla1[[#This Row],[CANTIDAD SEGÚN CONTEO]]</f>
        <v>-1</v>
      </c>
      <c r="I391" s="13">
        <f>1-ABS((Tabla1[[#This Row],[CANTIDAD SEGÚN SISTEMA]]-Tabla1[[#This Row],[CANTIDAD SEGÚN CONTEO]])/Tabla1[[#This Row],[CANTIDAD SEGÚN SISTEMA]])</f>
        <v>0.967741935483871</v>
      </c>
      <c r="J39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91" s="13" t="str">
        <f>VLOOKUP(Tabla1[[#This Row],[COD MATERIAL]],Tabla1345[#All],3,0)</f>
        <v>08 - ELECTRICO</v>
      </c>
      <c r="L391" s="2" t="str">
        <f>VLOOKUP(MONTH(Tabla1[[#This Row],[FECHA DE CONTEO INVENTARIO]]),Tabla2[],2,0)</f>
        <v>Oct</v>
      </c>
      <c r="M391" s="1">
        <f>YEAR(Tabla1[[#This Row],[FECHA DE CONTEO INVENTARIO]])</f>
        <v>2018</v>
      </c>
    </row>
    <row r="392" spans="1:13" x14ac:dyDescent="0.2">
      <c r="A392" s="1">
        <v>348895</v>
      </c>
      <c r="B392" s="1" t="s">
        <v>278</v>
      </c>
      <c r="C392" s="1" t="s">
        <v>886</v>
      </c>
      <c r="D392" s="1" t="s">
        <v>857</v>
      </c>
      <c r="E392" s="2">
        <v>43478</v>
      </c>
      <c r="F392" s="1">
        <v>62</v>
      </c>
      <c r="G392" s="1">
        <v>66</v>
      </c>
      <c r="H392" s="1">
        <f>Tabla1[[#This Row],[CANTIDAD SEGÚN SISTEMA]]-Tabla1[[#This Row],[CANTIDAD SEGÚN CONTEO]]</f>
        <v>-4</v>
      </c>
      <c r="I392" s="13">
        <f>1-ABS((Tabla1[[#This Row],[CANTIDAD SEGÚN SISTEMA]]-Tabla1[[#This Row],[CANTIDAD SEGÚN CONTEO]])/Tabla1[[#This Row],[CANTIDAD SEGÚN SISTEMA]])</f>
        <v>0.93548387096774199</v>
      </c>
      <c r="J39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92" s="13" t="str">
        <f>VLOOKUP(Tabla1[[#This Row],[COD MATERIAL]],Tabla1345[#All],3,0)</f>
        <v>05 - COLISION</v>
      </c>
      <c r="L392" s="2" t="str">
        <f>VLOOKUP(MONTH(Tabla1[[#This Row],[FECHA DE CONTEO INVENTARIO]]),Tabla2[],2,0)</f>
        <v>Ene</v>
      </c>
      <c r="M392" s="1">
        <f>YEAR(Tabla1[[#This Row],[FECHA DE CONTEO INVENTARIO]])</f>
        <v>2019</v>
      </c>
    </row>
    <row r="393" spans="1:13" x14ac:dyDescent="0.2">
      <c r="A393" s="1">
        <v>348302</v>
      </c>
      <c r="B393" s="1" t="s">
        <v>418</v>
      </c>
      <c r="C393" s="1" t="s">
        <v>888</v>
      </c>
      <c r="D393" s="1" t="s">
        <v>859</v>
      </c>
      <c r="E393" s="2">
        <v>43299</v>
      </c>
      <c r="F393" s="1">
        <v>177</v>
      </c>
      <c r="G393" s="1">
        <v>210</v>
      </c>
      <c r="H393" s="1">
        <f>Tabla1[[#This Row],[CANTIDAD SEGÚN SISTEMA]]-Tabla1[[#This Row],[CANTIDAD SEGÚN CONTEO]]</f>
        <v>-33</v>
      </c>
      <c r="I393" s="13">
        <f>1-ABS((Tabla1[[#This Row],[CANTIDAD SEGÚN SISTEMA]]-Tabla1[[#This Row],[CANTIDAD SEGÚN CONTEO]])/Tabla1[[#This Row],[CANTIDAD SEGÚN SISTEMA]])</f>
        <v>0.81355932203389836</v>
      </c>
      <c r="J39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93" s="13" t="str">
        <f>VLOOKUP(Tabla1[[#This Row],[COD MATERIAL]],Tabla1345[#All],3,0)</f>
        <v>10 - PALANCAS Y CHICOTES</v>
      </c>
      <c r="L393" s="2" t="str">
        <f>VLOOKUP(MONTH(Tabla1[[#This Row],[FECHA DE CONTEO INVENTARIO]]),Tabla2[],2,0)</f>
        <v>Jul</v>
      </c>
      <c r="M393" s="1">
        <f>YEAR(Tabla1[[#This Row],[FECHA DE CONTEO INVENTARIO]])</f>
        <v>2018</v>
      </c>
    </row>
    <row r="394" spans="1:13" x14ac:dyDescent="0.2">
      <c r="A394" s="1">
        <v>347915</v>
      </c>
      <c r="B394" s="1" t="s">
        <v>210</v>
      </c>
      <c r="C394" s="1" t="s">
        <v>888</v>
      </c>
      <c r="D394" s="1" t="s">
        <v>859</v>
      </c>
      <c r="E394" s="2">
        <v>43506</v>
      </c>
      <c r="F394" s="1">
        <v>54</v>
      </c>
      <c r="G394" s="1">
        <v>64</v>
      </c>
      <c r="H394" s="1">
        <f>Tabla1[[#This Row],[CANTIDAD SEGÚN SISTEMA]]-Tabla1[[#This Row],[CANTIDAD SEGÚN CONTEO]]</f>
        <v>-10</v>
      </c>
      <c r="I394" s="13">
        <f>1-ABS((Tabla1[[#This Row],[CANTIDAD SEGÚN SISTEMA]]-Tabla1[[#This Row],[CANTIDAD SEGÚN CONTEO]])/Tabla1[[#This Row],[CANTIDAD SEGÚN SISTEMA]])</f>
        <v>0.81481481481481488</v>
      </c>
      <c r="J39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394" s="13" t="str">
        <f>VLOOKUP(Tabla1[[#This Row],[COD MATERIAL]],Tabla1345[#All],3,0)</f>
        <v>14 - LUCES</v>
      </c>
      <c r="L394" s="2" t="str">
        <f>VLOOKUP(MONTH(Tabla1[[#This Row],[FECHA DE CONTEO INVENTARIO]]),Tabla2[],2,0)</f>
        <v>Feb</v>
      </c>
      <c r="M394" s="1">
        <f>YEAR(Tabla1[[#This Row],[FECHA DE CONTEO INVENTARIO]])</f>
        <v>2019</v>
      </c>
    </row>
    <row r="395" spans="1:13" x14ac:dyDescent="0.2">
      <c r="A395" s="1">
        <v>347917</v>
      </c>
      <c r="B395" s="1" t="s">
        <v>210</v>
      </c>
      <c r="C395" s="1" t="s">
        <v>886</v>
      </c>
      <c r="D395" s="1" t="s">
        <v>857</v>
      </c>
      <c r="E395" s="2">
        <v>43457</v>
      </c>
      <c r="F395" s="1">
        <v>190</v>
      </c>
      <c r="G395" s="1">
        <v>190</v>
      </c>
      <c r="H395" s="1">
        <f>Tabla1[[#This Row],[CANTIDAD SEGÚN SISTEMA]]-Tabla1[[#This Row],[CANTIDAD SEGÚN CONTEO]]</f>
        <v>0</v>
      </c>
      <c r="I395" s="13">
        <f>1-ABS((Tabla1[[#This Row],[CANTIDAD SEGÚN SISTEMA]]-Tabla1[[#This Row],[CANTIDAD SEGÚN CONTEO]])/Tabla1[[#This Row],[CANTIDAD SEGÚN SISTEMA]])</f>
        <v>1</v>
      </c>
      <c r="J39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95" s="13" t="str">
        <f>VLOOKUP(Tabla1[[#This Row],[COD MATERIAL]],Tabla1345[#All],3,0)</f>
        <v>14 - LUCES</v>
      </c>
      <c r="L395" s="2" t="str">
        <f>VLOOKUP(MONTH(Tabla1[[#This Row],[FECHA DE CONTEO INVENTARIO]]),Tabla2[],2,0)</f>
        <v>Dic</v>
      </c>
      <c r="M395" s="1">
        <f>YEAR(Tabla1[[#This Row],[FECHA DE CONTEO INVENTARIO]])</f>
        <v>2018</v>
      </c>
    </row>
    <row r="396" spans="1:13" x14ac:dyDescent="0.2">
      <c r="A396" s="1">
        <v>369631</v>
      </c>
      <c r="B396" s="1" t="s">
        <v>670</v>
      </c>
      <c r="C396" s="1" t="s">
        <v>892</v>
      </c>
      <c r="D396" s="1" t="s">
        <v>863</v>
      </c>
      <c r="E396" s="2">
        <v>43109</v>
      </c>
      <c r="F396" s="1">
        <v>84</v>
      </c>
      <c r="G396" s="1">
        <v>76</v>
      </c>
      <c r="H396" s="1">
        <f>Tabla1[[#This Row],[CANTIDAD SEGÚN SISTEMA]]-Tabla1[[#This Row],[CANTIDAD SEGÚN CONTEO]]</f>
        <v>8</v>
      </c>
      <c r="I396" s="13">
        <f>1-ABS((Tabla1[[#This Row],[CANTIDAD SEGÚN SISTEMA]]-Tabla1[[#This Row],[CANTIDAD SEGÚN CONTEO]])/Tabla1[[#This Row],[CANTIDAD SEGÚN SISTEMA]])</f>
        <v>0.90476190476190477</v>
      </c>
      <c r="J39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96" s="13" t="str">
        <f>VLOOKUP(Tabla1[[#This Row],[COD MATERIAL]],Tabla1345[#All],3,0)</f>
        <v>14 - LUCES</v>
      </c>
      <c r="L396" s="2" t="str">
        <f>VLOOKUP(MONTH(Tabla1[[#This Row],[FECHA DE CONTEO INVENTARIO]]),Tabla2[],2,0)</f>
        <v>Ene</v>
      </c>
      <c r="M396" s="1">
        <f>YEAR(Tabla1[[#This Row],[FECHA DE CONTEO INVENTARIO]])</f>
        <v>2018</v>
      </c>
    </row>
    <row r="397" spans="1:13" x14ac:dyDescent="0.2">
      <c r="A397" s="1">
        <v>367927</v>
      </c>
      <c r="B397" s="1" t="s">
        <v>371</v>
      </c>
      <c r="C397" s="1" t="s">
        <v>886</v>
      </c>
      <c r="D397" s="1" t="s">
        <v>857</v>
      </c>
      <c r="E397" s="2">
        <v>43381</v>
      </c>
      <c r="F397" s="1">
        <v>192</v>
      </c>
      <c r="G397" s="1">
        <v>192</v>
      </c>
      <c r="H397" s="1">
        <f>Tabla1[[#This Row],[CANTIDAD SEGÚN SISTEMA]]-Tabla1[[#This Row],[CANTIDAD SEGÚN CONTEO]]</f>
        <v>0</v>
      </c>
      <c r="I397" s="13">
        <f>1-ABS((Tabla1[[#This Row],[CANTIDAD SEGÚN SISTEMA]]-Tabla1[[#This Row],[CANTIDAD SEGÚN CONTEO]])/Tabla1[[#This Row],[CANTIDAD SEGÚN SISTEMA]])</f>
        <v>1</v>
      </c>
      <c r="J39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97" s="13" t="str">
        <f>VLOOKUP(Tabla1[[#This Row],[COD MATERIAL]],Tabla1345[#All],3,0)</f>
        <v>09 - PARTES DE MOTOR</v>
      </c>
      <c r="L397" s="2" t="str">
        <f>VLOOKUP(MONTH(Tabla1[[#This Row],[FECHA DE CONTEO INVENTARIO]]),Tabla2[],2,0)</f>
        <v>Oct</v>
      </c>
      <c r="M397" s="1">
        <f>YEAR(Tabla1[[#This Row],[FECHA DE CONTEO INVENTARIO]])</f>
        <v>2018</v>
      </c>
    </row>
    <row r="398" spans="1:13" x14ac:dyDescent="0.2">
      <c r="A398" s="1">
        <v>362796</v>
      </c>
      <c r="B398" s="1" t="s">
        <v>445</v>
      </c>
      <c r="C398" s="1" t="s">
        <v>887</v>
      </c>
      <c r="D398" s="1" t="s">
        <v>858</v>
      </c>
      <c r="E398" s="2">
        <v>43435</v>
      </c>
      <c r="F398" s="1">
        <v>18</v>
      </c>
      <c r="G398" s="1">
        <v>17</v>
      </c>
      <c r="H398" s="1">
        <f>Tabla1[[#This Row],[CANTIDAD SEGÚN SISTEMA]]-Tabla1[[#This Row],[CANTIDAD SEGÚN CONTEO]]</f>
        <v>1</v>
      </c>
      <c r="I398" s="13">
        <f>1-ABS((Tabla1[[#This Row],[CANTIDAD SEGÚN SISTEMA]]-Tabla1[[#This Row],[CANTIDAD SEGÚN CONTEO]])/Tabla1[[#This Row],[CANTIDAD SEGÚN SISTEMA]])</f>
        <v>0.94444444444444442</v>
      </c>
      <c r="J39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398" s="13" t="str">
        <f>VLOOKUP(Tabla1[[#This Row],[COD MATERIAL]],Tabla1345[#All],3,0)</f>
        <v>05 - COLISION</v>
      </c>
      <c r="L398" s="2" t="str">
        <f>VLOOKUP(MONTH(Tabla1[[#This Row],[FECHA DE CONTEO INVENTARIO]]),Tabla2[],2,0)</f>
        <v>Dic</v>
      </c>
      <c r="M398" s="1">
        <f>YEAR(Tabla1[[#This Row],[FECHA DE CONTEO INVENTARIO]])</f>
        <v>2018</v>
      </c>
    </row>
    <row r="399" spans="1:13" x14ac:dyDescent="0.2">
      <c r="A399" s="1">
        <v>347974</v>
      </c>
      <c r="B399" s="1" t="s">
        <v>293</v>
      </c>
      <c r="C399" s="1" t="s">
        <v>884</v>
      </c>
      <c r="D399" s="1" t="s">
        <v>856</v>
      </c>
      <c r="E399" s="2">
        <v>43450</v>
      </c>
      <c r="F399" s="1">
        <v>33</v>
      </c>
      <c r="G399" s="1">
        <v>33</v>
      </c>
      <c r="H399" s="1">
        <f>Tabla1[[#This Row],[CANTIDAD SEGÚN SISTEMA]]-Tabla1[[#This Row],[CANTIDAD SEGÚN CONTEO]]</f>
        <v>0</v>
      </c>
      <c r="I399" s="13">
        <f>1-ABS((Tabla1[[#This Row],[CANTIDAD SEGÚN SISTEMA]]-Tabla1[[#This Row],[CANTIDAD SEGÚN CONTEO]])/Tabla1[[#This Row],[CANTIDAD SEGÚN SISTEMA]])</f>
        <v>1</v>
      </c>
      <c r="J39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399" s="13" t="str">
        <f>VLOOKUP(Tabla1[[#This Row],[COD MATERIAL]],Tabla1345[#All],3,0)</f>
        <v>10 - PALANCAS Y CHICOTES</v>
      </c>
      <c r="L399" s="2" t="str">
        <f>VLOOKUP(MONTH(Tabla1[[#This Row],[FECHA DE CONTEO INVENTARIO]]),Tabla2[],2,0)</f>
        <v>Dic</v>
      </c>
      <c r="M399" s="1">
        <f>YEAR(Tabla1[[#This Row],[FECHA DE CONTEO INVENTARIO]])</f>
        <v>2018</v>
      </c>
    </row>
    <row r="400" spans="1:13" x14ac:dyDescent="0.2">
      <c r="A400" s="1">
        <v>348068</v>
      </c>
      <c r="B400" s="1" t="s">
        <v>221</v>
      </c>
      <c r="C400" s="1" t="s">
        <v>886</v>
      </c>
      <c r="D400" s="1" t="s">
        <v>857</v>
      </c>
      <c r="E400" s="2">
        <v>43449</v>
      </c>
      <c r="F400" s="1">
        <v>64</v>
      </c>
      <c r="G400" s="1">
        <v>69</v>
      </c>
      <c r="H400" s="1">
        <f>Tabla1[[#This Row],[CANTIDAD SEGÚN SISTEMA]]-Tabla1[[#This Row],[CANTIDAD SEGÚN CONTEO]]</f>
        <v>-5</v>
      </c>
      <c r="I400" s="13">
        <f>1-ABS((Tabla1[[#This Row],[CANTIDAD SEGÚN SISTEMA]]-Tabla1[[#This Row],[CANTIDAD SEGÚN CONTEO]])/Tabla1[[#This Row],[CANTIDAD SEGÚN SISTEMA]])</f>
        <v>0.921875</v>
      </c>
      <c r="J40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00" s="13" t="str">
        <f>VLOOKUP(Tabla1[[#This Row],[COD MATERIAL]],Tabla1345[#All],3,0)</f>
        <v>11 - LLANTAS Y HULES</v>
      </c>
      <c r="L400" s="2" t="str">
        <f>VLOOKUP(MONTH(Tabla1[[#This Row],[FECHA DE CONTEO INVENTARIO]]),Tabla2[],2,0)</f>
        <v>Dic</v>
      </c>
      <c r="M400" s="1">
        <f>YEAR(Tabla1[[#This Row],[FECHA DE CONTEO INVENTARIO]])</f>
        <v>2018</v>
      </c>
    </row>
    <row r="401" spans="1:13" x14ac:dyDescent="0.2">
      <c r="A401" s="1">
        <v>348345</v>
      </c>
      <c r="B401" s="1" t="s">
        <v>215</v>
      </c>
      <c r="C401" s="1" t="s">
        <v>893</v>
      </c>
      <c r="D401" s="1" t="s">
        <v>864</v>
      </c>
      <c r="E401" s="2">
        <v>43166</v>
      </c>
      <c r="F401" s="1">
        <v>67</v>
      </c>
      <c r="G401" s="1">
        <v>80</v>
      </c>
      <c r="H401" s="1">
        <f>Tabla1[[#This Row],[CANTIDAD SEGÚN SISTEMA]]-Tabla1[[#This Row],[CANTIDAD SEGÚN CONTEO]]</f>
        <v>-13</v>
      </c>
      <c r="I401" s="13">
        <f>1-ABS((Tabla1[[#This Row],[CANTIDAD SEGÚN SISTEMA]]-Tabla1[[#This Row],[CANTIDAD SEGÚN CONTEO]])/Tabla1[[#This Row],[CANTIDAD SEGÚN SISTEMA]])</f>
        <v>0.80597014925373134</v>
      </c>
      <c r="J40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01" s="13" t="str">
        <f>VLOOKUP(Tabla1[[#This Row],[COD MATERIAL]],Tabla1345[#All],3,0)</f>
        <v>15 - MISCELANEOS</v>
      </c>
      <c r="L401" s="2" t="str">
        <f>VLOOKUP(MONTH(Tabla1[[#This Row],[FECHA DE CONTEO INVENTARIO]]),Tabla2[],2,0)</f>
        <v>Mar</v>
      </c>
      <c r="M401" s="1">
        <f>YEAR(Tabla1[[#This Row],[FECHA DE CONTEO INVENTARIO]])</f>
        <v>2018</v>
      </c>
    </row>
    <row r="402" spans="1:13" x14ac:dyDescent="0.2">
      <c r="A402" s="1">
        <v>348279</v>
      </c>
      <c r="B402" s="1" t="s">
        <v>263</v>
      </c>
      <c r="C402" s="1" t="s">
        <v>888</v>
      </c>
      <c r="D402" s="1" t="s">
        <v>859</v>
      </c>
      <c r="E402" s="2">
        <v>43324</v>
      </c>
      <c r="F402" s="1">
        <v>19</v>
      </c>
      <c r="G402" s="1">
        <v>19</v>
      </c>
      <c r="H402" s="1">
        <f>Tabla1[[#This Row],[CANTIDAD SEGÚN SISTEMA]]-Tabla1[[#This Row],[CANTIDAD SEGÚN CONTEO]]</f>
        <v>0</v>
      </c>
      <c r="I402" s="13">
        <f>1-ABS((Tabla1[[#This Row],[CANTIDAD SEGÚN SISTEMA]]-Tabla1[[#This Row],[CANTIDAD SEGÚN CONTEO]])/Tabla1[[#This Row],[CANTIDAD SEGÚN SISTEMA]])</f>
        <v>1</v>
      </c>
      <c r="J40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02" s="13" t="str">
        <f>VLOOKUP(Tabla1[[#This Row],[COD MATERIAL]],Tabla1345[#All],3,0)</f>
        <v>11 - LLANTAS Y HULES</v>
      </c>
      <c r="L402" s="2" t="str">
        <f>VLOOKUP(MONTH(Tabla1[[#This Row],[FECHA DE CONTEO INVENTARIO]]),Tabla2[],2,0)</f>
        <v>Ago</v>
      </c>
      <c r="M402" s="1">
        <f>YEAR(Tabla1[[#This Row],[FECHA DE CONTEO INVENTARIO]])</f>
        <v>2018</v>
      </c>
    </row>
    <row r="403" spans="1:13" x14ac:dyDescent="0.2">
      <c r="A403" s="1">
        <v>348632</v>
      </c>
      <c r="B403" s="1" t="s">
        <v>161</v>
      </c>
      <c r="C403" s="1" t="s">
        <v>893</v>
      </c>
      <c r="D403" s="1" t="s">
        <v>864</v>
      </c>
      <c r="E403" s="2">
        <v>43515</v>
      </c>
      <c r="F403" s="1">
        <v>141</v>
      </c>
      <c r="G403" s="1">
        <v>126</v>
      </c>
      <c r="H403" s="1">
        <f>Tabla1[[#This Row],[CANTIDAD SEGÚN SISTEMA]]-Tabla1[[#This Row],[CANTIDAD SEGÚN CONTEO]]</f>
        <v>15</v>
      </c>
      <c r="I403" s="13">
        <f>1-ABS((Tabla1[[#This Row],[CANTIDAD SEGÚN SISTEMA]]-Tabla1[[#This Row],[CANTIDAD SEGÚN CONTEO]])/Tabla1[[#This Row],[CANTIDAD SEGÚN SISTEMA]])</f>
        <v>0.8936170212765957</v>
      </c>
      <c r="J40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03" s="13" t="str">
        <f>VLOOKUP(Tabla1[[#This Row],[COD MATERIAL]],Tabla1345[#All],3,0)</f>
        <v>09 - PARTES DE MOTOR</v>
      </c>
      <c r="L403" s="2" t="str">
        <f>VLOOKUP(MONTH(Tabla1[[#This Row],[FECHA DE CONTEO INVENTARIO]]),Tabla2[],2,0)</f>
        <v>Feb</v>
      </c>
      <c r="M403" s="1">
        <f>YEAR(Tabla1[[#This Row],[FECHA DE CONTEO INVENTARIO]])</f>
        <v>2019</v>
      </c>
    </row>
    <row r="404" spans="1:13" x14ac:dyDescent="0.2">
      <c r="A404" s="1">
        <v>369670</v>
      </c>
      <c r="B404" s="1" t="s">
        <v>702</v>
      </c>
      <c r="C404" s="1" t="s">
        <v>889</v>
      </c>
      <c r="D404" s="1" t="s">
        <v>860</v>
      </c>
      <c r="E404" s="2">
        <v>43350</v>
      </c>
      <c r="F404" s="1">
        <v>2</v>
      </c>
      <c r="G404" s="1">
        <v>2</v>
      </c>
      <c r="H404" s="1">
        <f>Tabla1[[#This Row],[CANTIDAD SEGÚN SISTEMA]]-Tabla1[[#This Row],[CANTIDAD SEGÚN CONTEO]]</f>
        <v>0</v>
      </c>
      <c r="I404" s="13">
        <f>1-ABS((Tabla1[[#This Row],[CANTIDAD SEGÚN SISTEMA]]-Tabla1[[#This Row],[CANTIDAD SEGÚN CONTEO]])/Tabla1[[#This Row],[CANTIDAD SEGÚN SISTEMA]])</f>
        <v>1</v>
      </c>
      <c r="J40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04" s="13" t="str">
        <f>VLOOKUP(Tabla1[[#This Row],[COD MATERIAL]],Tabla1345[#All],3,0)</f>
        <v>05 - COLISION</v>
      </c>
      <c r="L404" s="2" t="str">
        <f>VLOOKUP(MONTH(Tabla1[[#This Row],[FECHA DE CONTEO INVENTARIO]]),Tabla2[],2,0)</f>
        <v>Set</v>
      </c>
      <c r="M404" s="1">
        <f>YEAR(Tabla1[[#This Row],[FECHA DE CONTEO INVENTARIO]])</f>
        <v>2018</v>
      </c>
    </row>
    <row r="405" spans="1:13" x14ac:dyDescent="0.2">
      <c r="A405" s="1">
        <v>348427</v>
      </c>
      <c r="B405" s="1" t="s">
        <v>246</v>
      </c>
      <c r="C405" s="1" t="s">
        <v>885</v>
      </c>
      <c r="D405" s="1" t="s">
        <v>865</v>
      </c>
      <c r="E405" s="2">
        <v>43302</v>
      </c>
      <c r="F405" s="1">
        <v>122</v>
      </c>
      <c r="G405" s="1">
        <v>136</v>
      </c>
      <c r="H405" s="1">
        <f>Tabla1[[#This Row],[CANTIDAD SEGÚN SISTEMA]]-Tabla1[[#This Row],[CANTIDAD SEGÚN CONTEO]]</f>
        <v>-14</v>
      </c>
      <c r="I405" s="13">
        <f>1-ABS((Tabla1[[#This Row],[CANTIDAD SEGÚN SISTEMA]]-Tabla1[[#This Row],[CANTIDAD SEGÚN CONTEO]])/Tabla1[[#This Row],[CANTIDAD SEGÚN SISTEMA]])</f>
        <v>0.88524590163934425</v>
      </c>
      <c r="J40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05" s="13" t="str">
        <f>VLOOKUP(Tabla1[[#This Row],[COD MATERIAL]],Tabla1345[#All],3,0)</f>
        <v>05 - COLISION</v>
      </c>
      <c r="L405" s="2" t="str">
        <f>VLOOKUP(MONTH(Tabla1[[#This Row],[FECHA DE CONTEO INVENTARIO]]),Tabla2[],2,0)</f>
        <v>Jul</v>
      </c>
      <c r="M405" s="1">
        <f>YEAR(Tabla1[[#This Row],[FECHA DE CONTEO INVENTARIO]])</f>
        <v>2018</v>
      </c>
    </row>
    <row r="406" spans="1:13" x14ac:dyDescent="0.2">
      <c r="A406" s="1">
        <v>348885</v>
      </c>
      <c r="B406" s="1" t="s">
        <v>214</v>
      </c>
      <c r="C406" s="1" t="s">
        <v>889</v>
      </c>
      <c r="D406" s="1" t="s">
        <v>860</v>
      </c>
      <c r="E406" s="2">
        <v>43484</v>
      </c>
      <c r="F406" s="1">
        <v>131</v>
      </c>
      <c r="G406" s="1">
        <v>151</v>
      </c>
      <c r="H406" s="1">
        <f>Tabla1[[#This Row],[CANTIDAD SEGÚN SISTEMA]]-Tabla1[[#This Row],[CANTIDAD SEGÚN CONTEO]]</f>
        <v>-20</v>
      </c>
      <c r="I406" s="13">
        <f>1-ABS((Tabla1[[#This Row],[CANTIDAD SEGÚN SISTEMA]]-Tabla1[[#This Row],[CANTIDAD SEGÚN CONTEO]])/Tabla1[[#This Row],[CANTIDAD SEGÚN SISTEMA]])</f>
        <v>0.84732824427480913</v>
      </c>
      <c r="J40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06" s="13" t="str">
        <f>VLOOKUP(Tabla1[[#This Row],[COD MATERIAL]],Tabla1345[#All],3,0)</f>
        <v>05 - COLISION</v>
      </c>
      <c r="L406" s="2" t="str">
        <f>VLOOKUP(MONTH(Tabla1[[#This Row],[FECHA DE CONTEO INVENTARIO]]),Tabla2[],2,0)</f>
        <v>Ene</v>
      </c>
      <c r="M406" s="1">
        <f>YEAR(Tabla1[[#This Row],[FECHA DE CONTEO INVENTARIO]])</f>
        <v>2019</v>
      </c>
    </row>
    <row r="407" spans="1:13" x14ac:dyDescent="0.2">
      <c r="A407" s="1">
        <v>348639</v>
      </c>
      <c r="B407" s="1" t="s">
        <v>480</v>
      </c>
      <c r="C407" s="1" t="s">
        <v>891</v>
      </c>
      <c r="D407" s="1" t="s">
        <v>862</v>
      </c>
      <c r="E407" s="2">
        <v>43200</v>
      </c>
      <c r="F407" s="1">
        <v>122</v>
      </c>
      <c r="G407" s="1">
        <v>115</v>
      </c>
      <c r="H407" s="1">
        <f>Tabla1[[#This Row],[CANTIDAD SEGÚN SISTEMA]]-Tabla1[[#This Row],[CANTIDAD SEGÚN CONTEO]]</f>
        <v>7</v>
      </c>
      <c r="I407" s="13">
        <f>1-ABS((Tabla1[[#This Row],[CANTIDAD SEGÚN SISTEMA]]-Tabla1[[#This Row],[CANTIDAD SEGÚN CONTEO]])/Tabla1[[#This Row],[CANTIDAD SEGÚN SISTEMA]])</f>
        <v>0.94262295081967218</v>
      </c>
      <c r="J40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07" s="13" t="str">
        <f>VLOOKUP(Tabla1[[#This Row],[COD MATERIAL]],Tabla1345[#All],3,0)</f>
        <v>15 - MISCELANEOS</v>
      </c>
      <c r="L407" s="2" t="str">
        <f>VLOOKUP(MONTH(Tabla1[[#This Row],[FECHA DE CONTEO INVENTARIO]]),Tabla2[],2,0)</f>
        <v>Abr</v>
      </c>
      <c r="M407" s="1">
        <f>YEAR(Tabla1[[#This Row],[FECHA DE CONTEO INVENTARIO]])</f>
        <v>2018</v>
      </c>
    </row>
    <row r="408" spans="1:13" x14ac:dyDescent="0.2">
      <c r="A408" s="1">
        <v>348480</v>
      </c>
      <c r="B408" s="1" t="s">
        <v>443</v>
      </c>
      <c r="C408" s="1" t="s">
        <v>887</v>
      </c>
      <c r="D408" s="1" t="s">
        <v>858</v>
      </c>
      <c r="E408" s="2">
        <v>43274</v>
      </c>
      <c r="F408" s="1">
        <v>57</v>
      </c>
      <c r="G408" s="1">
        <v>57</v>
      </c>
      <c r="H408" s="1">
        <f>Tabla1[[#This Row],[CANTIDAD SEGÚN SISTEMA]]-Tabla1[[#This Row],[CANTIDAD SEGÚN CONTEO]]</f>
        <v>0</v>
      </c>
      <c r="I408" s="13">
        <f>1-ABS((Tabla1[[#This Row],[CANTIDAD SEGÚN SISTEMA]]-Tabla1[[#This Row],[CANTIDAD SEGÚN CONTEO]])/Tabla1[[#This Row],[CANTIDAD SEGÚN SISTEMA]])</f>
        <v>1</v>
      </c>
      <c r="J40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08" s="13" t="str">
        <f>VLOOKUP(Tabla1[[#This Row],[COD MATERIAL]],Tabla1345[#All],3,0)</f>
        <v>05 - COLISION</v>
      </c>
      <c r="L408" s="2" t="str">
        <f>VLOOKUP(MONTH(Tabla1[[#This Row],[FECHA DE CONTEO INVENTARIO]]),Tabla2[],2,0)</f>
        <v>Jun</v>
      </c>
      <c r="M408" s="1">
        <f>YEAR(Tabla1[[#This Row],[FECHA DE CONTEO INVENTARIO]])</f>
        <v>2018</v>
      </c>
    </row>
    <row r="409" spans="1:13" x14ac:dyDescent="0.2">
      <c r="A409" s="1">
        <v>362793</v>
      </c>
      <c r="B409" s="1" t="s">
        <v>521</v>
      </c>
      <c r="C409" s="1" t="s">
        <v>888</v>
      </c>
      <c r="D409" s="1" t="s">
        <v>859</v>
      </c>
      <c r="E409" s="2">
        <v>43519</v>
      </c>
      <c r="F409" s="1">
        <v>3</v>
      </c>
      <c r="G409" s="1">
        <v>3</v>
      </c>
      <c r="H409" s="1">
        <f>Tabla1[[#This Row],[CANTIDAD SEGÚN SISTEMA]]-Tabla1[[#This Row],[CANTIDAD SEGÚN CONTEO]]</f>
        <v>0</v>
      </c>
      <c r="I409" s="13">
        <f>1-ABS((Tabla1[[#This Row],[CANTIDAD SEGÚN SISTEMA]]-Tabla1[[#This Row],[CANTIDAD SEGÚN CONTEO]])/Tabla1[[#This Row],[CANTIDAD SEGÚN SISTEMA]])</f>
        <v>1</v>
      </c>
      <c r="J40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09" s="13" t="str">
        <f>VLOOKUP(Tabla1[[#This Row],[COD MATERIAL]],Tabla1345[#All],3,0)</f>
        <v>05 - COLISION</v>
      </c>
      <c r="L409" s="2" t="str">
        <f>VLOOKUP(MONTH(Tabla1[[#This Row],[FECHA DE CONTEO INVENTARIO]]),Tabla2[],2,0)</f>
        <v>Feb</v>
      </c>
      <c r="M409" s="1">
        <f>YEAR(Tabla1[[#This Row],[FECHA DE CONTEO INVENTARIO]])</f>
        <v>2019</v>
      </c>
    </row>
    <row r="410" spans="1:13" x14ac:dyDescent="0.2">
      <c r="A410" s="1">
        <v>362659</v>
      </c>
      <c r="B410" s="1" t="s">
        <v>561</v>
      </c>
      <c r="C410" s="1" t="s">
        <v>886</v>
      </c>
      <c r="D410" s="1" t="s">
        <v>857</v>
      </c>
      <c r="E410" s="2">
        <v>43514</v>
      </c>
      <c r="F410" s="1">
        <v>42</v>
      </c>
      <c r="G410" s="1">
        <v>42</v>
      </c>
      <c r="H410" s="1">
        <f>Tabla1[[#This Row],[CANTIDAD SEGÚN SISTEMA]]-Tabla1[[#This Row],[CANTIDAD SEGÚN CONTEO]]</f>
        <v>0</v>
      </c>
      <c r="I410" s="13">
        <f>1-ABS((Tabla1[[#This Row],[CANTIDAD SEGÚN SISTEMA]]-Tabla1[[#This Row],[CANTIDAD SEGÚN CONTEO]])/Tabla1[[#This Row],[CANTIDAD SEGÚN SISTEMA]])</f>
        <v>1</v>
      </c>
      <c r="J41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10" s="13" t="str">
        <f>VLOOKUP(Tabla1[[#This Row],[COD MATERIAL]],Tabla1345[#All],3,0)</f>
        <v>15 - MISCELANEOS</v>
      </c>
      <c r="L410" s="2" t="str">
        <f>VLOOKUP(MONTH(Tabla1[[#This Row],[FECHA DE CONTEO INVENTARIO]]),Tabla2[],2,0)</f>
        <v>Feb</v>
      </c>
      <c r="M410" s="1">
        <f>YEAR(Tabla1[[#This Row],[FECHA DE CONTEO INVENTARIO]])</f>
        <v>2019</v>
      </c>
    </row>
    <row r="411" spans="1:13" x14ac:dyDescent="0.2">
      <c r="A411" s="1">
        <v>348585</v>
      </c>
      <c r="B411" s="1" t="s">
        <v>377</v>
      </c>
      <c r="C411" s="1" t="s">
        <v>887</v>
      </c>
      <c r="D411" s="1" t="s">
        <v>858</v>
      </c>
      <c r="E411" s="2">
        <v>43180</v>
      </c>
      <c r="F411" s="1">
        <v>46</v>
      </c>
      <c r="G411" s="1">
        <v>49</v>
      </c>
      <c r="H411" s="1">
        <f>Tabla1[[#This Row],[CANTIDAD SEGÚN SISTEMA]]-Tabla1[[#This Row],[CANTIDAD SEGÚN CONTEO]]</f>
        <v>-3</v>
      </c>
      <c r="I411" s="13">
        <f>1-ABS((Tabla1[[#This Row],[CANTIDAD SEGÚN SISTEMA]]-Tabla1[[#This Row],[CANTIDAD SEGÚN CONTEO]])/Tabla1[[#This Row],[CANTIDAD SEGÚN SISTEMA]])</f>
        <v>0.93478260869565222</v>
      </c>
      <c r="J41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11" s="13" t="str">
        <f>VLOOKUP(Tabla1[[#This Row],[COD MATERIAL]],Tabla1345[#All],3,0)</f>
        <v>09 - PARTES DE MOTOR</v>
      </c>
      <c r="L411" s="2" t="str">
        <f>VLOOKUP(MONTH(Tabla1[[#This Row],[FECHA DE CONTEO INVENTARIO]]),Tabla2[],2,0)</f>
        <v>Mar</v>
      </c>
      <c r="M411" s="1">
        <f>YEAR(Tabla1[[#This Row],[FECHA DE CONTEO INVENTARIO]])</f>
        <v>2018</v>
      </c>
    </row>
    <row r="412" spans="1:13" x14ac:dyDescent="0.2">
      <c r="A412" s="1">
        <v>347638</v>
      </c>
      <c r="B412" s="1" t="s">
        <v>209</v>
      </c>
      <c r="C412" s="1" t="s">
        <v>887</v>
      </c>
      <c r="D412" s="1" t="s">
        <v>858</v>
      </c>
      <c r="E412" s="2">
        <v>43109</v>
      </c>
      <c r="F412" s="1">
        <v>129</v>
      </c>
      <c r="G412" s="1">
        <v>139</v>
      </c>
      <c r="H412" s="1">
        <f>Tabla1[[#This Row],[CANTIDAD SEGÚN SISTEMA]]-Tabla1[[#This Row],[CANTIDAD SEGÚN CONTEO]]</f>
        <v>-10</v>
      </c>
      <c r="I412" s="13">
        <f>1-ABS((Tabla1[[#This Row],[CANTIDAD SEGÚN SISTEMA]]-Tabla1[[#This Row],[CANTIDAD SEGÚN CONTEO]])/Tabla1[[#This Row],[CANTIDAD SEGÚN SISTEMA]])</f>
        <v>0.92248062015503873</v>
      </c>
      <c r="J41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12" s="13" t="str">
        <f>VLOOKUP(Tabla1[[#This Row],[COD MATERIAL]],Tabla1345[#All],3,0)</f>
        <v>09 - PARTES DE MOTOR</v>
      </c>
      <c r="L412" s="2" t="str">
        <f>VLOOKUP(MONTH(Tabla1[[#This Row],[FECHA DE CONTEO INVENTARIO]]),Tabla2[],2,0)</f>
        <v>Ene</v>
      </c>
      <c r="M412" s="1">
        <f>YEAR(Tabla1[[#This Row],[FECHA DE CONTEO INVENTARIO]])</f>
        <v>2018</v>
      </c>
    </row>
    <row r="413" spans="1:13" x14ac:dyDescent="0.2">
      <c r="A413" s="1">
        <v>348546</v>
      </c>
      <c r="B413" s="1" t="s">
        <v>57</v>
      </c>
      <c r="C413" s="1" t="s">
        <v>893</v>
      </c>
      <c r="D413" s="1" t="s">
        <v>864</v>
      </c>
      <c r="E413" s="2">
        <v>43170</v>
      </c>
      <c r="F413" s="1">
        <v>98</v>
      </c>
      <c r="G413" s="1">
        <v>98</v>
      </c>
      <c r="H413" s="1">
        <f>Tabla1[[#This Row],[CANTIDAD SEGÚN SISTEMA]]-Tabla1[[#This Row],[CANTIDAD SEGÚN CONTEO]]</f>
        <v>0</v>
      </c>
      <c r="I413" s="13">
        <f>1-ABS((Tabla1[[#This Row],[CANTIDAD SEGÚN SISTEMA]]-Tabla1[[#This Row],[CANTIDAD SEGÚN CONTEO]])/Tabla1[[#This Row],[CANTIDAD SEGÚN SISTEMA]])</f>
        <v>1</v>
      </c>
      <c r="J41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13" s="13" t="str">
        <f>VLOOKUP(Tabla1[[#This Row],[COD MATERIAL]],Tabla1345[#All],3,0)</f>
        <v>11 - LLANTAS Y HULES</v>
      </c>
      <c r="L413" s="2" t="str">
        <f>VLOOKUP(MONTH(Tabla1[[#This Row],[FECHA DE CONTEO INVENTARIO]]),Tabla2[],2,0)</f>
        <v>Mar</v>
      </c>
      <c r="M413" s="1">
        <f>YEAR(Tabla1[[#This Row],[FECHA DE CONTEO INVENTARIO]])</f>
        <v>2018</v>
      </c>
    </row>
    <row r="414" spans="1:13" x14ac:dyDescent="0.2">
      <c r="A414" s="1">
        <v>348535</v>
      </c>
      <c r="B414" s="1" t="s">
        <v>190</v>
      </c>
      <c r="C414" s="1" t="s">
        <v>891</v>
      </c>
      <c r="D414" s="1" t="s">
        <v>862</v>
      </c>
      <c r="E414" s="2">
        <v>43382</v>
      </c>
      <c r="F414" s="1">
        <v>175</v>
      </c>
      <c r="G414" s="1">
        <v>201</v>
      </c>
      <c r="H414" s="1">
        <f>Tabla1[[#This Row],[CANTIDAD SEGÚN SISTEMA]]-Tabla1[[#This Row],[CANTIDAD SEGÚN CONTEO]]</f>
        <v>-26</v>
      </c>
      <c r="I414" s="13">
        <f>1-ABS((Tabla1[[#This Row],[CANTIDAD SEGÚN SISTEMA]]-Tabla1[[#This Row],[CANTIDAD SEGÚN CONTEO]])/Tabla1[[#This Row],[CANTIDAD SEGÚN SISTEMA]])</f>
        <v>0.85142857142857142</v>
      </c>
      <c r="J41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14" s="13" t="str">
        <f>VLOOKUP(Tabla1[[#This Row],[COD MATERIAL]],Tabla1345[#All],3,0)</f>
        <v>09 - PARTES DE MOTOR</v>
      </c>
      <c r="L414" s="2" t="str">
        <f>VLOOKUP(MONTH(Tabla1[[#This Row],[FECHA DE CONTEO INVENTARIO]]),Tabla2[],2,0)</f>
        <v>Oct</v>
      </c>
      <c r="M414" s="1">
        <f>YEAR(Tabla1[[#This Row],[FECHA DE CONTEO INVENTARIO]])</f>
        <v>2018</v>
      </c>
    </row>
    <row r="415" spans="1:13" x14ac:dyDescent="0.2">
      <c r="A415" s="1">
        <v>366792</v>
      </c>
      <c r="B415" s="1" t="s">
        <v>682</v>
      </c>
      <c r="C415" s="1" t="s">
        <v>884</v>
      </c>
      <c r="D415" s="1" t="s">
        <v>856</v>
      </c>
      <c r="E415" s="2">
        <v>43300</v>
      </c>
      <c r="F415" s="1">
        <v>91</v>
      </c>
      <c r="G415" s="1">
        <v>91</v>
      </c>
      <c r="H415" s="1">
        <f>Tabla1[[#This Row],[CANTIDAD SEGÚN SISTEMA]]-Tabla1[[#This Row],[CANTIDAD SEGÚN CONTEO]]</f>
        <v>0</v>
      </c>
      <c r="I415" s="13">
        <f>1-ABS((Tabla1[[#This Row],[CANTIDAD SEGÚN SISTEMA]]-Tabla1[[#This Row],[CANTIDAD SEGÚN CONTEO]])/Tabla1[[#This Row],[CANTIDAD SEGÚN SISTEMA]])</f>
        <v>1</v>
      </c>
      <c r="J41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15" s="13" t="str">
        <f>VLOOKUP(Tabla1[[#This Row],[COD MATERIAL]],Tabla1345[#All],3,0)</f>
        <v>01 - BATERIAS</v>
      </c>
      <c r="L415" s="2" t="str">
        <f>VLOOKUP(MONTH(Tabla1[[#This Row],[FECHA DE CONTEO INVENTARIO]]),Tabla2[],2,0)</f>
        <v>Jul</v>
      </c>
      <c r="M415" s="1">
        <f>YEAR(Tabla1[[#This Row],[FECHA DE CONTEO INVENTARIO]])</f>
        <v>2018</v>
      </c>
    </row>
    <row r="416" spans="1:13" x14ac:dyDescent="0.2">
      <c r="A416" s="1">
        <v>348180</v>
      </c>
      <c r="B416" s="1" t="s">
        <v>731</v>
      </c>
      <c r="C416" s="1" t="s">
        <v>886</v>
      </c>
      <c r="D416" s="1" t="s">
        <v>857</v>
      </c>
      <c r="E416" s="2">
        <v>43504</v>
      </c>
      <c r="F416" s="1">
        <v>42</v>
      </c>
      <c r="G416" s="1">
        <v>37</v>
      </c>
      <c r="H416" s="1">
        <f>Tabla1[[#This Row],[CANTIDAD SEGÚN SISTEMA]]-Tabla1[[#This Row],[CANTIDAD SEGÚN CONTEO]]</f>
        <v>5</v>
      </c>
      <c r="I416" s="13">
        <f>1-ABS((Tabla1[[#This Row],[CANTIDAD SEGÚN SISTEMA]]-Tabla1[[#This Row],[CANTIDAD SEGÚN CONTEO]])/Tabla1[[#This Row],[CANTIDAD SEGÚN SISTEMA]])</f>
        <v>0.88095238095238093</v>
      </c>
      <c r="J41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16" s="13" t="str">
        <f>VLOOKUP(Tabla1[[#This Row],[COD MATERIAL]],Tabla1345[#All],3,0)</f>
        <v>06 - AMORTIGUADORES</v>
      </c>
      <c r="L416" s="2" t="str">
        <f>VLOOKUP(MONTH(Tabla1[[#This Row],[FECHA DE CONTEO INVENTARIO]]),Tabla2[],2,0)</f>
        <v>Feb</v>
      </c>
      <c r="M416" s="1">
        <f>YEAR(Tabla1[[#This Row],[FECHA DE CONTEO INVENTARIO]])</f>
        <v>2019</v>
      </c>
    </row>
    <row r="417" spans="1:13" x14ac:dyDescent="0.2">
      <c r="A417" s="1">
        <v>348279</v>
      </c>
      <c r="B417" s="1" t="s">
        <v>263</v>
      </c>
      <c r="C417" s="1" t="s">
        <v>889</v>
      </c>
      <c r="D417" s="1" t="s">
        <v>860</v>
      </c>
      <c r="E417" s="2">
        <v>43162</v>
      </c>
      <c r="F417" s="1">
        <v>172</v>
      </c>
      <c r="G417" s="1">
        <v>180</v>
      </c>
      <c r="H417" s="1">
        <f>Tabla1[[#This Row],[CANTIDAD SEGÚN SISTEMA]]-Tabla1[[#This Row],[CANTIDAD SEGÚN CONTEO]]</f>
        <v>-8</v>
      </c>
      <c r="I417" s="13">
        <f>1-ABS((Tabla1[[#This Row],[CANTIDAD SEGÚN SISTEMA]]-Tabla1[[#This Row],[CANTIDAD SEGÚN CONTEO]])/Tabla1[[#This Row],[CANTIDAD SEGÚN SISTEMA]])</f>
        <v>0.95348837209302328</v>
      </c>
      <c r="J41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17" s="13" t="str">
        <f>VLOOKUP(Tabla1[[#This Row],[COD MATERIAL]],Tabla1345[#All],3,0)</f>
        <v>11 - LLANTAS Y HULES</v>
      </c>
      <c r="L417" s="2" t="str">
        <f>VLOOKUP(MONTH(Tabla1[[#This Row],[FECHA DE CONTEO INVENTARIO]]),Tabla2[],2,0)</f>
        <v>Mar</v>
      </c>
      <c r="M417" s="1">
        <f>YEAR(Tabla1[[#This Row],[FECHA DE CONTEO INVENTARIO]])</f>
        <v>2018</v>
      </c>
    </row>
    <row r="418" spans="1:13" x14ac:dyDescent="0.2">
      <c r="A418" s="1">
        <v>347884</v>
      </c>
      <c r="B418" s="1" t="s">
        <v>129</v>
      </c>
      <c r="C418" s="1" t="s">
        <v>893</v>
      </c>
      <c r="D418" s="1" t="s">
        <v>864</v>
      </c>
      <c r="E418" s="2">
        <v>43314</v>
      </c>
      <c r="F418" s="1">
        <v>174</v>
      </c>
      <c r="G418" s="1">
        <v>167</v>
      </c>
      <c r="H418" s="1">
        <f>Tabla1[[#This Row],[CANTIDAD SEGÚN SISTEMA]]-Tabla1[[#This Row],[CANTIDAD SEGÚN CONTEO]]</f>
        <v>7</v>
      </c>
      <c r="I418" s="13">
        <f>1-ABS((Tabla1[[#This Row],[CANTIDAD SEGÚN SISTEMA]]-Tabla1[[#This Row],[CANTIDAD SEGÚN CONTEO]])/Tabla1[[#This Row],[CANTIDAD SEGÚN SISTEMA]])</f>
        <v>0.95977011494252873</v>
      </c>
      <c r="J41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18" s="13" t="str">
        <f>VLOOKUP(Tabla1[[#This Row],[COD MATERIAL]],Tabla1345[#All],3,0)</f>
        <v>08 - ELECTRICO</v>
      </c>
      <c r="L418" s="2" t="str">
        <f>VLOOKUP(MONTH(Tabla1[[#This Row],[FECHA DE CONTEO INVENTARIO]]),Tabla2[],2,0)</f>
        <v>Ago</v>
      </c>
      <c r="M418" s="1">
        <f>YEAR(Tabla1[[#This Row],[FECHA DE CONTEO INVENTARIO]])</f>
        <v>2018</v>
      </c>
    </row>
    <row r="419" spans="1:13" x14ac:dyDescent="0.2">
      <c r="A419" s="1">
        <v>347844</v>
      </c>
      <c r="B419" s="1" t="s">
        <v>113</v>
      </c>
      <c r="C419" s="1" t="s">
        <v>890</v>
      </c>
      <c r="D419" s="1" t="s">
        <v>861</v>
      </c>
      <c r="E419" s="2">
        <v>43567</v>
      </c>
      <c r="F419" s="1">
        <v>197</v>
      </c>
      <c r="G419" s="1">
        <v>234</v>
      </c>
      <c r="H419" s="1">
        <f>Tabla1[[#This Row],[CANTIDAD SEGÚN SISTEMA]]-Tabla1[[#This Row],[CANTIDAD SEGÚN CONTEO]]</f>
        <v>-37</v>
      </c>
      <c r="I419" s="13">
        <f>1-ABS((Tabla1[[#This Row],[CANTIDAD SEGÚN SISTEMA]]-Tabla1[[#This Row],[CANTIDAD SEGÚN CONTEO]])/Tabla1[[#This Row],[CANTIDAD SEGÚN SISTEMA]])</f>
        <v>0.81218274111675126</v>
      </c>
      <c r="J41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19" s="13" t="str">
        <f>VLOOKUP(Tabla1[[#This Row],[COD MATERIAL]],Tabla1345[#All],3,0)</f>
        <v>07 - PEDALES Y POSAPIES</v>
      </c>
      <c r="L419" s="2" t="str">
        <f>VLOOKUP(MONTH(Tabla1[[#This Row],[FECHA DE CONTEO INVENTARIO]]),Tabla2[],2,0)</f>
        <v>Abr</v>
      </c>
      <c r="M419" s="1">
        <f>YEAR(Tabla1[[#This Row],[FECHA DE CONTEO INVENTARIO]])</f>
        <v>2019</v>
      </c>
    </row>
    <row r="420" spans="1:13" x14ac:dyDescent="0.2">
      <c r="A420" s="1">
        <v>348468</v>
      </c>
      <c r="B420" s="1" t="s">
        <v>321</v>
      </c>
      <c r="C420" s="1" t="s">
        <v>888</v>
      </c>
      <c r="D420" s="1" t="s">
        <v>859</v>
      </c>
      <c r="E420" s="2">
        <v>43164</v>
      </c>
      <c r="F420" s="1">
        <v>149</v>
      </c>
      <c r="G420" s="1">
        <v>134</v>
      </c>
      <c r="H420" s="1">
        <f>Tabla1[[#This Row],[CANTIDAD SEGÚN SISTEMA]]-Tabla1[[#This Row],[CANTIDAD SEGÚN CONTEO]]</f>
        <v>15</v>
      </c>
      <c r="I420" s="13">
        <f>1-ABS((Tabla1[[#This Row],[CANTIDAD SEGÚN SISTEMA]]-Tabla1[[#This Row],[CANTIDAD SEGÚN CONTEO]])/Tabla1[[#This Row],[CANTIDAD SEGÚN SISTEMA]])</f>
        <v>0.89932885906040272</v>
      </c>
      <c r="J42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20" s="13" t="str">
        <f>VLOOKUP(Tabla1[[#This Row],[COD MATERIAL]],Tabla1345[#All],3,0)</f>
        <v>13 - TRACCION</v>
      </c>
      <c r="L420" s="2" t="str">
        <f>VLOOKUP(MONTH(Tabla1[[#This Row],[FECHA DE CONTEO INVENTARIO]]),Tabla2[],2,0)</f>
        <v>Mar</v>
      </c>
      <c r="M420" s="1">
        <f>YEAR(Tabla1[[#This Row],[FECHA DE CONTEO INVENTARIO]])</f>
        <v>2018</v>
      </c>
    </row>
    <row r="421" spans="1:13" x14ac:dyDescent="0.2">
      <c r="A421" s="1">
        <v>348473</v>
      </c>
      <c r="B421" s="1" t="s">
        <v>584</v>
      </c>
      <c r="C421" s="1" t="s">
        <v>887</v>
      </c>
      <c r="D421" s="1" t="s">
        <v>858</v>
      </c>
      <c r="E421" s="2">
        <v>43420</v>
      </c>
      <c r="F421" s="1">
        <v>31</v>
      </c>
      <c r="G421" s="1">
        <v>35</v>
      </c>
      <c r="H421" s="1">
        <f>Tabla1[[#This Row],[CANTIDAD SEGÚN SISTEMA]]-Tabla1[[#This Row],[CANTIDAD SEGÚN CONTEO]]</f>
        <v>-4</v>
      </c>
      <c r="I421" s="13">
        <f>1-ABS((Tabla1[[#This Row],[CANTIDAD SEGÚN SISTEMA]]-Tabla1[[#This Row],[CANTIDAD SEGÚN CONTEO]])/Tabla1[[#This Row],[CANTIDAD SEGÚN SISTEMA]])</f>
        <v>0.87096774193548387</v>
      </c>
      <c r="J42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21" s="13" t="str">
        <f>VLOOKUP(Tabla1[[#This Row],[COD MATERIAL]],Tabla1345[#All],3,0)</f>
        <v>15 - MISCELANEOS</v>
      </c>
      <c r="L421" s="2" t="str">
        <f>VLOOKUP(MONTH(Tabla1[[#This Row],[FECHA DE CONTEO INVENTARIO]]),Tabla2[],2,0)</f>
        <v>Nov</v>
      </c>
      <c r="M421" s="1">
        <f>YEAR(Tabla1[[#This Row],[FECHA DE CONTEO INVENTARIO]])</f>
        <v>2018</v>
      </c>
    </row>
    <row r="422" spans="1:13" x14ac:dyDescent="0.2">
      <c r="A422" s="1">
        <v>347678</v>
      </c>
      <c r="B422" s="1" t="s">
        <v>74</v>
      </c>
      <c r="C422" s="1" t="s">
        <v>890</v>
      </c>
      <c r="D422" s="1" t="s">
        <v>861</v>
      </c>
      <c r="E422" s="2">
        <v>43144</v>
      </c>
      <c r="F422" s="1">
        <v>116</v>
      </c>
      <c r="G422" s="1">
        <v>118</v>
      </c>
      <c r="H422" s="1">
        <f>Tabla1[[#This Row],[CANTIDAD SEGÚN SISTEMA]]-Tabla1[[#This Row],[CANTIDAD SEGÚN CONTEO]]</f>
        <v>-2</v>
      </c>
      <c r="I422" s="13">
        <f>1-ABS((Tabla1[[#This Row],[CANTIDAD SEGÚN SISTEMA]]-Tabla1[[#This Row],[CANTIDAD SEGÚN CONTEO]])/Tabla1[[#This Row],[CANTIDAD SEGÚN SISTEMA]])</f>
        <v>0.98275862068965514</v>
      </c>
      <c r="J42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22" s="13" t="str">
        <f>VLOOKUP(Tabla1[[#This Row],[COD MATERIAL]],Tabla1345[#All],3,0)</f>
        <v>09 - PARTES DE MOTOR</v>
      </c>
      <c r="L422" s="2" t="str">
        <f>VLOOKUP(MONTH(Tabla1[[#This Row],[FECHA DE CONTEO INVENTARIO]]),Tabla2[],2,0)</f>
        <v>Feb</v>
      </c>
      <c r="M422" s="1">
        <f>YEAR(Tabla1[[#This Row],[FECHA DE CONTEO INVENTARIO]])</f>
        <v>2018</v>
      </c>
    </row>
    <row r="423" spans="1:13" x14ac:dyDescent="0.2">
      <c r="A423" s="1">
        <v>347889</v>
      </c>
      <c r="B423" s="1" t="s">
        <v>182</v>
      </c>
      <c r="C423" s="1" t="s">
        <v>891</v>
      </c>
      <c r="D423" s="1" t="s">
        <v>862</v>
      </c>
      <c r="E423" s="2">
        <v>43403</v>
      </c>
      <c r="F423" s="1">
        <v>71</v>
      </c>
      <c r="G423" s="1">
        <v>71</v>
      </c>
      <c r="H423" s="1">
        <f>Tabla1[[#This Row],[CANTIDAD SEGÚN SISTEMA]]-Tabla1[[#This Row],[CANTIDAD SEGÚN CONTEO]]</f>
        <v>0</v>
      </c>
      <c r="I423" s="13">
        <f>1-ABS((Tabla1[[#This Row],[CANTIDAD SEGÚN SISTEMA]]-Tabla1[[#This Row],[CANTIDAD SEGÚN CONTEO]])/Tabla1[[#This Row],[CANTIDAD SEGÚN SISTEMA]])</f>
        <v>1</v>
      </c>
      <c r="J42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23" s="13" t="str">
        <f>VLOOKUP(Tabla1[[#This Row],[COD MATERIAL]],Tabla1345[#All],3,0)</f>
        <v>08 - ELECTRICO</v>
      </c>
      <c r="L423" s="2" t="str">
        <f>VLOOKUP(MONTH(Tabla1[[#This Row],[FECHA DE CONTEO INVENTARIO]]),Tabla2[],2,0)</f>
        <v>Oct</v>
      </c>
      <c r="M423" s="1">
        <f>YEAR(Tabla1[[#This Row],[FECHA DE CONTEO INVENTARIO]])</f>
        <v>2018</v>
      </c>
    </row>
    <row r="424" spans="1:13" x14ac:dyDescent="0.2">
      <c r="A424" s="1">
        <v>353558</v>
      </c>
      <c r="B424" s="1" t="s">
        <v>248</v>
      </c>
      <c r="C424" s="1" t="s">
        <v>886</v>
      </c>
      <c r="D424" s="1" t="s">
        <v>857</v>
      </c>
      <c r="E424" s="2">
        <v>43233</v>
      </c>
      <c r="F424" s="1">
        <v>193</v>
      </c>
      <c r="G424" s="1">
        <v>193</v>
      </c>
      <c r="H424" s="1">
        <f>Tabla1[[#This Row],[CANTIDAD SEGÚN SISTEMA]]-Tabla1[[#This Row],[CANTIDAD SEGÚN CONTEO]]</f>
        <v>0</v>
      </c>
      <c r="I424" s="13">
        <f>1-ABS((Tabla1[[#This Row],[CANTIDAD SEGÚN SISTEMA]]-Tabla1[[#This Row],[CANTIDAD SEGÚN CONTEO]])/Tabla1[[#This Row],[CANTIDAD SEGÚN SISTEMA]])</f>
        <v>1</v>
      </c>
      <c r="J42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24" s="13" t="str">
        <f>VLOOKUP(Tabla1[[#This Row],[COD MATERIAL]],Tabla1345[#All],3,0)</f>
        <v>08 - ELECTRICO</v>
      </c>
      <c r="L424" s="2" t="str">
        <f>VLOOKUP(MONTH(Tabla1[[#This Row],[FECHA DE CONTEO INVENTARIO]]),Tabla2[],2,0)</f>
        <v>May</v>
      </c>
      <c r="M424" s="1">
        <f>YEAR(Tabla1[[#This Row],[FECHA DE CONTEO INVENTARIO]])</f>
        <v>2018</v>
      </c>
    </row>
    <row r="425" spans="1:13" x14ac:dyDescent="0.2">
      <c r="A425" s="1">
        <v>362727</v>
      </c>
      <c r="B425" s="1" t="s">
        <v>425</v>
      </c>
      <c r="C425" s="1" t="s">
        <v>893</v>
      </c>
      <c r="D425" s="1" t="s">
        <v>864</v>
      </c>
      <c r="E425" s="2">
        <v>43160</v>
      </c>
      <c r="F425" s="1">
        <v>175</v>
      </c>
      <c r="G425" s="1">
        <v>175</v>
      </c>
      <c r="H425" s="1">
        <f>Tabla1[[#This Row],[CANTIDAD SEGÚN SISTEMA]]-Tabla1[[#This Row],[CANTIDAD SEGÚN CONTEO]]</f>
        <v>0</v>
      </c>
      <c r="I425" s="13">
        <f>1-ABS((Tabla1[[#This Row],[CANTIDAD SEGÚN SISTEMA]]-Tabla1[[#This Row],[CANTIDAD SEGÚN CONTEO]])/Tabla1[[#This Row],[CANTIDAD SEGÚN SISTEMA]])</f>
        <v>1</v>
      </c>
      <c r="J42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25" s="13" t="str">
        <f>VLOOKUP(Tabla1[[#This Row],[COD MATERIAL]],Tabla1345[#All],3,0)</f>
        <v>05 - COLISION</v>
      </c>
      <c r="L425" s="2" t="str">
        <f>VLOOKUP(MONTH(Tabla1[[#This Row],[FECHA DE CONTEO INVENTARIO]]),Tabla2[],2,0)</f>
        <v>Mar</v>
      </c>
      <c r="M425" s="1">
        <f>YEAR(Tabla1[[#This Row],[FECHA DE CONTEO INVENTARIO]])</f>
        <v>2018</v>
      </c>
    </row>
    <row r="426" spans="1:13" x14ac:dyDescent="0.2">
      <c r="A426" s="1">
        <v>368038</v>
      </c>
      <c r="B426" s="1" t="s">
        <v>82</v>
      </c>
      <c r="C426" s="1" t="s">
        <v>889</v>
      </c>
      <c r="D426" s="1" t="s">
        <v>860</v>
      </c>
      <c r="E426" s="2">
        <v>43286</v>
      </c>
      <c r="F426" s="1">
        <v>119</v>
      </c>
      <c r="G426" s="1">
        <v>127</v>
      </c>
      <c r="H426" s="1">
        <f>Tabla1[[#This Row],[CANTIDAD SEGÚN SISTEMA]]-Tabla1[[#This Row],[CANTIDAD SEGÚN CONTEO]]</f>
        <v>-8</v>
      </c>
      <c r="I426" s="13">
        <f>1-ABS((Tabla1[[#This Row],[CANTIDAD SEGÚN SISTEMA]]-Tabla1[[#This Row],[CANTIDAD SEGÚN CONTEO]])/Tabla1[[#This Row],[CANTIDAD SEGÚN SISTEMA]])</f>
        <v>0.9327731092436975</v>
      </c>
      <c r="J42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26" s="13" t="str">
        <f>VLOOKUP(Tabla1[[#This Row],[COD MATERIAL]],Tabla1345[#All],3,0)</f>
        <v>08 - ELECTRICO</v>
      </c>
      <c r="L426" s="2" t="str">
        <f>VLOOKUP(MONTH(Tabla1[[#This Row],[FECHA DE CONTEO INVENTARIO]]),Tabla2[],2,0)</f>
        <v>Jul</v>
      </c>
      <c r="M426" s="1">
        <f>YEAR(Tabla1[[#This Row],[FECHA DE CONTEO INVENTARIO]])</f>
        <v>2018</v>
      </c>
    </row>
    <row r="427" spans="1:13" x14ac:dyDescent="0.2">
      <c r="A427" s="1">
        <v>347884</v>
      </c>
      <c r="B427" s="1" t="s">
        <v>129</v>
      </c>
      <c r="C427" s="1" t="s">
        <v>888</v>
      </c>
      <c r="D427" s="1" t="s">
        <v>859</v>
      </c>
      <c r="E427" s="2">
        <v>43582</v>
      </c>
      <c r="F427" s="1">
        <v>84</v>
      </c>
      <c r="G427" s="1">
        <v>88</v>
      </c>
      <c r="H427" s="1">
        <f>Tabla1[[#This Row],[CANTIDAD SEGÚN SISTEMA]]-Tabla1[[#This Row],[CANTIDAD SEGÚN CONTEO]]</f>
        <v>-4</v>
      </c>
      <c r="I427" s="13">
        <f>1-ABS((Tabla1[[#This Row],[CANTIDAD SEGÚN SISTEMA]]-Tabla1[[#This Row],[CANTIDAD SEGÚN CONTEO]])/Tabla1[[#This Row],[CANTIDAD SEGÚN SISTEMA]])</f>
        <v>0.95238095238095233</v>
      </c>
      <c r="J42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27" s="13" t="str">
        <f>VLOOKUP(Tabla1[[#This Row],[COD MATERIAL]],Tabla1345[#All],3,0)</f>
        <v>08 - ELECTRICO</v>
      </c>
      <c r="L427" s="2" t="str">
        <f>VLOOKUP(MONTH(Tabla1[[#This Row],[FECHA DE CONTEO INVENTARIO]]),Tabla2[],2,0)</f>
        <v>Abr</v>
      </c>
      <c r="M427" s="1">
        <f>YEAR(Tabla1[[#This Row],[FECHA DE CONTEO INVENTARIO]])</f>
        <v>2019</v>
      </c>
    </row>
    <row r="428" spans="1:13" x14ac:dyDescent="0.2">
      <c r="A428" s="1">
        <v>367774</v>
      </c>
      <c r="B428" s="1" t="s">
        <v>772</v>
      </c>
      <c r="C428" s="1" t="s">
        <v>889</v>
      </c>
      <c r="D428" s="1" t="s">
        <v>860</v>
      </c>
      <c r="E428" s="2">
        <v>43271</v>
      </c>
      <c r="F428" s="1">
        <v>119</v>
      </c>
      <c r="G428" s="1">
        <v>141</v>
      </c>
      <c r="H428" s="1">
        <f>Tabla1[[#This Row],[CANTIDAD SEGÚN SISTEMA]]-Tabla1[[#This Row],[CANTIDAD SEGÚN CONTEO]]</f>
        <v>-22</v>
      </c>
      <c r="I428" s="13">
        <f>1-ABS((Tabla1[[#This Row],[CANTIDAD SEGÚN SISTEMA]]-Tabla1[[#This Row],[CANTIDAD SEGÚN CONTEO]])/Tabla1[[#This Row],[CANTIDAD SEGÚN SISTEMA]])</f>
        <v>0.81512605042016806</v>
      </c>
      <c r="J42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28" s="13" t="str">
        <f>VLOOKUP(Tabla1[[#This Row],[COD MATERIAL]],Tabla1345[#All],3,0)</f>
        <v>07 - PEDALES Y POSAPIES</v>
      </c>
      <c r="L428" s="2" t="str">
        <f>VLOOKUP(MONTH(Tabla1[[#This Row],[FECHA DE CONTEO INVENTARIO]]),Tabla2[],2,0)</f>
        <v>Jun</v>
      </c>
      <c r="M428" s="1">
        <f>YEAR(Tabla1[[#This Row],[FECHA DE CONTEO INVENTARIO]])</f>
        <v>2018</v>
      </c>
    </row>
    <row r="429" spans="1:13" x14ac:dyDescent="0.2">
      <c r="A429" s="1">
        <v>369631</v>
      </c>
      <c r="B429" s="1" t="s">
        <v>670</v>
      </c>
      <c r="C429" s="1" t="s">
        <v>888</v>
      </c>
      <c r="D429" s="1" t="s">
        <v>859</v>
      </c>
      <c r="E429" s="2">
        <v>43597</v>
      </c>
      <c r="F429" s="1">
        <v>168</v>
      </c>
      <c r="G429" s="1">
        <v>169</v>
      </c>
      <c r="H429" s="1">
        <f>Tabla1[[#This Row],[CANTIDAD SEGÚN SISTEMA]]-Tabla1[[#This Row],[CANTIDAD SEGÚN CONTEO]]</f>
        <v>-1</v>
      </c>
      <c r="I429" s="13">
        <f>1-ABS((Tabla1[[#This Row],[CANTIDAD SEGÚN SISTEMA]]-Tabla1[[#This Row],[CANTIDAD SEGÚN CONTEO]])/Tabla1[[#This Row],[CANTIDAD SEGÚN SISTEMA]])</f>
        <v>0.99404761904761907</v>
      </c>
      <c r="J42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29" s="13" t="str">
        <f>VLOOKUP(Tabla1[[#This Row],[COD MATERIAL]],Tabla1345[#All],3,0)</f>
        <v>14 - LUCES</v>
      </c>
      <c r="L429" s="2" t="str">
        <f>VLOOKUP(MONTH(Tabla1[[#This Row],[FECHA DE CONTEO INVENTARIO]]),Tabla2[],2,0)</f>
        <v>May</v>
      </c>
      <c r="M429" s="1">
        <f>YEAR(Tabla1[[#This Row],[FECHA DE CONTEO INVENTARIO]])</f>
        <v>2019</v>
      </c>
    </row>
    <row r="430" spans="1:13" x14ac:dyDescent="0.2">
      <c r="A430" s="1">
        <v>366784</v>
      </c>
      <c r="B430" s="1" t="s">
        <v>745</v>
      </c>
      <c r="C430" s="1" t="s">
        <v>884</v>
      </c>
      <c r="D430" s="1" t="s">
        <v>856</v>
      </c>
      <c r="E430" s="2">
        <v>43530</v>
      </c>
      <c r="F430" s="1">
        <v>104</v>
      </c>
      <c r="G430" s="1">
        <v>113</v>
      </c>
      <c r="H430" s="1">
        <f>Tabla1[[#This Row],[CANTIDAD SEGÚN SISTEMA]]-Tabla1[[#This Row],[CANTIDAD SEGÚN CONTEO]]</f>
        <v>-9</v>
      </c>
      <c r="I430" s="13">
        <f>1-ABS((Tabla1[[#This Row],[CANTIDAD SEGÚN SISTEMA]]-Tabla1[[#This Row],[CANTIDAD SEGÚN CONTEO]])/Tabla1[[#This Row],[CANTIDAD SEGÚN SISTEMA]])</f>
        <v>0.91346153846153844</v>
      </c>
      <c r="J43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30" s="13" t="str">
        <f>VLOOKUP(Tabla1[[#This Row],[COD MATERIAL]],Tabla1345[#All],3,0)</f>
        <v>08 - ELECTRICO</v>
      </c>
      <c r="L430" s="2" t="str">
        <f>VLOOKUP(MONTH(Tabla1[[#This Row],[FECHA DE CONTEO INVENTARIO]]),Tabla2[],2,0)</f>
        <v>Mar</v>
      </c>
      <c r="M430" s="1">
        <f>YEAR(Tabla1[[#This Row],[FECHA DE CONTEO INVENTARIO]])</f>
        <v>2019</v>
      </c>
    </row>
    <row r="431" spans="1:13" x14ac:dyDescent="0.2">
      <c r="A431" s="1">
        <v>348896</v>
      </c>
      <c r="B431" s="1" t="s">
        <v>237</v>
      </c>
      <c r="C431" s="1" t="s">
        <v>892</v>
      </c>
      <c r="D431" s="1" t="s">
        <v>863</v>
      </c>
      <c r="E431" s="2">
        <v>43220</v>
      </c>
      <c r="F431" s="1">
        <v>113</v>
      </c>
      <c r="G431" s="1">
        <v>129</v>
      </c>
      <c r="H431" s="1">
        <f>Tabla1[[#This Row],[CANTIDAD SEGÚN SISTEMA]]-Tabla1[[#This Row],[CANTIDAD SEGÚN CONTEO]]</f>
        <v>-16</v>
      </c>
      <c r="I431" s="13">
        <f>1-ABS((Tabla1[[#This Row],[CANTIDAD SEGÚN SISTEMA]]-Tabla1[[#This Row],[CANTIDAD SEGÚN CONTEO]])/Tabla1[[#This Row],[CANTIDAD SEGÚN SISTEMA]])</f>
        <v>0.8584070796460177</v>
      </c>
      <c r="J43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31" s="13" t="str">
        <f>VLOOKUP(Tabla1[[#This Row],[COD MATERIAL]],Tabla1345[#All],3,0)</f>
        <v>05 - COLISION</v>
      </c>
      <c r="L431" s="2" t="str">
        <f>VLOOKUP(MONTH(Tabla1[[#This Row],[FECHA DE CONTEO INVENTARIO]]),Tabla2[],2,0)</f>
        <v>Abr</v>
      </c>
      <c r="M431" s="1">
        <f>YEAR(Tabla1[[#This Row],[FECHA DE CONTEO INVENTARIO]])</f>
        <v>2018</v>
      </c>
    </row>
    <row r="432" spans="1:13" x14ac:dyDescent="0.2">
      <c r="A432" s="1">
        <v>347632</v>
      </c>
      <c r="B432" s="1" t="s">
        <v>71</v>
      </c>
      <c r="C432" s="1" t="s">
        <v>888</v>
      </c>
      <c r="D432" s="1" t="s">
        <v>859</v>
      </c>
      <c r="E432" s="2">
        <v>43286</v>
      </c>
      <c r="F432" s="1">
        <v>116</v>
      </c>
      <c r="G432" s="1">
        <v>104</v>
      </c>
      <c r="H432" s="1">
        <f>Tabla1[[#This Row],[CANTIDAD SEGÚN SISTEMA]]-Tabla1[[#This Row],[CANTIDAD SEGÚN CONTEO]]</f>
        <v>12</v>
      </c>
      <c r="I432" s="13">
        <f>1-ABS((Tabla1[[#This Row],[CANTIDAD SEGÚN SISTEMA]]-Tabla1[[#This Row],[CANTIDAD SEGÚN CONTEO]])/Tabla1[[#This Row],[CANTIDAD SEGÚN SISTEMA]])</f>
        <v>0.89655172413793105</v>
      </c>
      <c r="J43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32" s="13" t="str">
        <f>VLOOKUP(Tabla1[[#This Row],[COD MATERIAL]],Tabla1345[#All],3,0)</f>
        <v>09 - PARTES DE MOTOR</v>
      </c>
      <c r="L432" s="2" t="str">
        <f>VLOOKUP(MONTH(Tabla1[[#This Row],[FECHA DE CONTEO INVENTARIO]]),Tabla2[],2,0)</f>
        <v>Jul</v>
      </c>
      <c r="M432" s="1">
        <f>YEAR(Tabla1[[#This Row],[FECHA DE CONTEO INVENTARIO]])</f>
        <v>2018</v>
      </c>
    </row>
    <row r="433" spans="1:13" x14ac:dyDescent="0.2">
      <c r="A433" s="1">
        <v>347989</v>
      </c>
      <c r="B433" s="1" t="s">
        <v>220</v>
      </c>
      <c r="C433" s="1" t="s">
        <v>887</v>
      </c>
      <c r="D433" s="1" t="s">
        <v>858</v>
      </c>
      <c r="E433" s="2">
        <v>43505</v>
      </c>
      <c r="F433" s="1">
        <v>148</v>
      </c>
      <c r="G433" s="1">
        <v>176</v>
      </c>
      <c r="H433" s="1">
        <f>Tabla1[[#This Row],[CANTIDAD SEGÚN SISTEMA]]-Tabla1[[#This Row],[CANTIDAD SEGÚN CONTEO]]</f>
        <v>-28</v>
      </c>
      <c r="I433" s="13">
        <f>1-ABS((Tabla1[[#This Row],[CANTIDAD SEGÚN SISTEMA]]-Tabla1[[#This Row],[CANTIDAD SEGÚN CONTEO]])/Tabla1[[#This Row],[CANTIDAD SEGÚN SISTEMA]])</f>
        <v>0.81081081081081074</v>
      </c>
      <c r="J43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33" s="13" t="str">
        <f>VLOOKUP(Tabla1[[#This Row],[COD MATERIAL]],Tabla1345[#All],3,0)</f>
        <v>10 - PALANCAS Y CHICOTES</v>
      </c>
      <c r="L433" s="2" t="str">
        <f>VLOOKUP(MONTH(Tabla1[[#This Row],[FECHA DE CONTEO INVENTARIO]]),Tabla2[],2,0)</f>
        <v>Feb</v>
      </c>
      <c r="M433" s="1">
        <f>YEAR(Tabla1[[#This Row],[FECHA DE CONTEO INVENTARIO]])</f>
        <v>2019</v>
      </c>
    </row>
    <row r="434" spans="1:13" x14ac:dyDescent="0.2">
      <c r="A434" s="1">
        <v>347932</v>
      </c>
      <c r="B434" s="1" t="s">
        <v>85</v>
      </c>
      <c r="C434" s="1" t="s">
        <v>889</v>
      </c>
      <c r="D434" s="1" t="s">
        <v>860</v>
      </c>
      <c r="E434" s="2">
        <v>43104</v>
      </c>
      <c r="F434" s="1">
        <v>192</v>
      </c>
      <c r="G434" s="1">
        <v>209</v>
      </c>
      <c r="H434" s="1">
        <f>Tabla1[[#This Row],[CANTIDAD SEGÚN SISTEMA]]-Tabla1[[#This Row],[CANTIDAD SEGÚN CONTEO]]</f>
        <v>-17</v>
      </c>
      <c r="I434" s="13">
        <f>1-ABS((Tabla1[[#This Row],[CANTIDAD SEGÚN SISTEMA]]-Tabla1[[#This Row],[CANTIDAD SEGÚN CONTEO]])/Tabla1[[#This Row],[CANTIDAD SEGÚN SISTEMA]])</f>
        <v>0.91145833333333337</v>
      </c>
      <c r="J43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34" s="13" t="str">
        <f>VLOOKUP(Tabla1[[#This Row],[COD MATERIAL]],Tabla1345[#All],3,0)</f>
        <v>14 - LUCES</v>
      </c>
      <c r="L434" s="2" t="str">
        <f>VLOOKUP(MONTH(Tabla1[[#This Row],[FECHA DE CONTEO INVENTARIO]]),Tabla2[],2,0)</f>
        <v>Ene</v>
      </c>
      <c r="M434" s="1">
        <f>YEAR(Tabla1[[#This Row],[FECHA DE CONTEO INVENTARIO]])</f>
        <v>2018</v>
      </c>
    </row>
    <row r="435" spans="1:13" x14ac:dyDescent="0.2">
      <c r="A435" s="1">
        <v>348266</v>
      </c>
      <c r="B435" s="1" t="s">
        <v>309</v>
      </c>
      <c r="C435" s="1" t="s">
        <v>888</v>
      </c>
      <c r="D435" s="1" t="s">
        <v>859</v>
      </c>
      <c r="E435" s="2">
        <v>43213</v>
      </c>
      <c r="F435" s="1">
        <v>47</v>
      </c>
      <c r="G435" s="1">
        <v>51</v>
      </c>
      <c r="H435" s="1">
        <f>Tabla1[[#This Row],[CANTIDAD SEGÚN SISTEMA]]-Tabla1[[#This Row],[CANTIDAD SEGÚN CONTEO]]</f>
        <v>-4</v>
      </c>
      <c r="I435" s="13">
        <f>1-ABS((Tabla1[[#This Row],[CANTIDAD SEGÚN SISTEMA]]-Tabla1[[#This Row],[CANTIDAD SEGÚN CONTEO]])/Tabla1[[#This Row],[CANTIDAD SEGÚN SISTEMA]])</f>
        <v>0.91489361702127658</v>
      </c>
      <c r="J43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35" s="13" t="str">
        <f>VLOOKUP(Tabla1[[#This Row],[COD MATERIAL]],Tabla1345[#All],3,0)</f>
        <v>07 - PEDALES Y POSAPIES</v>
      </c>
      <c r="L435" s="2" t="str">
        <f>VLOOKUP(MONTH(Tabla1[[#This Row],[FECHA DE CONTEO INVENTARIO]]),Tabla2[],2,0)</f>
        <v>Abr</v>
      </c>
      <c r="M435" s="1">
        <f>YEAR(Tabla1[[#This Row],[FECHA DE CONTEO INVENTARIO]])</f>
        <v>2018</v>
      </c>
    </row>
    <row r="436" spans="1:13" x14ac:dyDescent="0.2">
      <c r="A436" s="1">
        <v>348895</v>
      </c>
      <c r="B436" s="1" t="s">
        <v>278</v>
      </c>
      <c r="C436" s="1" t="s">
        <v>885</v>
      </c>
      <c r="D436" s="1" t="s">
        <v>865</v>
      </c>
      <c r="E436" s="2">
        <v>43475</v>
      </c>
      <c r="F436" s="1">
        <v>191</v>
      </c>
      <c r="G436" s="1">
        <v>173</v>
      </c>
      <c r="H436" s="1">
        <f>Tabla1[[#This Row],[CANTIDAD SEGÚN SISTEMA]]-Tabla1[[#This Row],[CANTIDAD SEGÚN CONTEO]]</f>
        <v>18</v>
      </c>
      <c r="I436" s="13">
        <f>1-ABS((Tabla1[[#This Row],[CANTIDAD SEGÚN SISTEMA]]-Tabla1[[#This Row],[CANTIDAD SEGÚN CONTEO]])/Tabla1[[#This Row],[CANTIDAD SEGÚN SISTEMA]])</f>
        <v>0.90575916230366493</v>
      </c>
      <c r="J43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36" s="13" t="str">
        <f>VLOOKUP(Tabla1[[#This Row],[COD MATERIAL]],Tabla1345[#All],3,0)</f>
        <v>05 - COLISION</v>
      </c>
      <c r="L436" s="2" t="str">
        <f>VLOOKUP(MONTH(Tabla1[[#This Row],[FECHA DE CONTEO INVENTARIO]]),Tabla2[],2,0)</f>
        <v>Ene</v>
      </c>
      <c r="M436" s="1">
        <f>YEAR(Tabla1[[#This Row],[FECHA DE CONTEO INVENTARIO]])</f>
        <v>2019</v>
      </c>
    </row>
    <row r="437" spans="1:13" x14ac:dyDescent="0.2">
      <c r="A437" s="1">
        <v>348644</v>
      </c>
      <c r="B437" s="1" t="s">
        <v>207</v>
      </c>
      <c r="C437" s="1" t="s">
        <v>885</v>
      </c>
      <c r="D437" s="1" t="s">
        <v>865</v>
      </c>
      <c r="E437" s="2">
        <v>43298</v>
      </c>
      <c r="F437" s="1">
        <v>189</v>
      </c>
      <c r="G437" s="1">
        <v>181</v>
      </c>
      <c r="H437" s="1">
        <f>Tabla1[[#This Row],[CANTIDAD SEGÚN SISTEMA]]-Tabla1[[#This Row],[CANTIDAD SEGÚN CONTEO]]</f>
        <v>8</v>
      </c>
      <c r="I437" s="13">
        <f>1-ABS((Tabla1[[#This Row],[CANTIDAD SEGÚN SISTEMA]]-Tabla1[[#This Row],[CANTIDAD SEGÚN CONTEO]])/Tabla1[[#This Row],[CANTIDAD SEGÚN SISTEMA]])</f>
        <v>0.95767195767195767</v>
      </c>
      <c r="J43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37" s="13" t="str">
        <f>VLOOKUP(Tabla1[[#This Row],[COD MATERIAL]],Tabla1345[#All],3,0)</f>
        <v>11 - LLANTAS Y HULES</v>
      </c>
      <c r="L437" s="2" t="str">
        <f>VLOOKUP(MONTH(Tabla1[[#This Row],[FECHA DE CONTEO INVENTARIO]]),Tabla2[],2,0)</f>
        <v>Jul</v>
      </c>
      <c r="M437" s="1">
        <f>YEAR(Tabla1[[#This Row],[FECHA DE CONTEO INVENTARIO]])</f>
        <v>2018</v>
      </c>
    </row>
    <row r="438" spans="1:13" x14ac:dyDescent="0.2">
      <c r="A438" s="1">
        <v>348522</v>
      </c>
      <c r="B438" s="1" t="s">
        <v>373</v>
      </c>
      <c r="C438" s="1" t="s">
        <v>885</v>
      </c>
      <c r="D438" s="1" t="s">
        <v>865</v>
      </c>
      <c r="E438" s="2">
        <v>43297</v>
      </c>
      <c r="F438" s="1">
        <v>44</v>
      </c>
      <c r="G438" s="1">
        <v>49</v>
      </c>
      <c r="H438" s="1">
        <f>Tabla1[[#This Row],[CANTIDAD SEGÚN SISTEMA]]-Tabla1[[#This Row],[CANTIDAD SEGÚN CONTEO]]</f>
        <v>-5</v>
      </c>
      <c r="I438" s="13">
        <f>1-ABS((Tabla1[[#This Row],[CANTIDAD SEGÚN SISTEMA]]-Tabla1[[#This Row],[CANTIDAD SEGÚN CONTEO]])/Tabla1[[#This Row],[CANTIDAD SEGÚN SISTEMA]])</f>
        <v>0.88636363636363635</v>
      </c>
      <c r="J43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38" s="13" t="str">
        <f>VLOOKUP(Tabla1[[#This Row],[COD MATERIAL]],Tabla1345[#All],3,0)</f>
        <v>09 - PARTES DE MOTOR</v>
      </c>
      <c r="L438" s="2" t="str">
        <f>VLOOKUP(MONTH(Tabla1[[#This Row],[FECHA DE CONTEO INVENTARIO]]),Tabla2[],2,0)</f>
        <v>Jul</v>
      </c>
      <c r="M438" s="1">
        <f>YEAR(Tabla1[[#This Row],[FECHA DE CONTEO INVENTARIO]])</f>
        <v>2018</v>
      </c>
    </row>
    <row r="439" spans="1:13" x14ac:dyDescent="0.2">
      <c r="A439" s="1">
        <v>347814</v>
      </c>
      <c r="B439" s="1" t="s">
        <v>58</v>
      </c>
      <c r="C439" s="1" t="s">
        <v>893</v>
      </c>
      <c r="D439" s="1" t="s">
        <v>864</v>
      </c>
      <c r="E439" s="2">
        <v>43427</v>
      </c>
      <c r="F439" s="1">
        <v>191</v>
      </c>
      <c r="G439" s="1">
        <v>204</v>
      </c>
      <c r="H439" s="1">
        <f>Tabla1[[#This Row],[CANTIDAD SEGÚN SISTEMA]]-Tabla1[[#This Row],[CANTIDAD SEGÚN CONTEO]]</f>
        <v>-13</v>
      </c>
      <c r="I439" s="13">
        <f>1-ABS((Tabla1[[#This Row],[CANTIDAD SEGÚN SISTEMA]]-Tabla1[[#This Row],[CANTIDAD SEGÚN CONTEO]])/Tabla1[[#This Row],[CANTIDAD SEGÚN SISTEMA]])</f>
        <v>0.93193717277486909</v>
      </c>
      <c r="J43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39" s="13" t="str">
        <f>VLOOKUP(Tabla1[[#This Row],[COD MATERIAL]],Tabla1345[#All],3,0)</f>
        <v>03 - FILTROS</v>
      </c>
      <c r="L439" s="2" t="str">
        <f>VLOOKUP(MONTH(Tabla1[[#This Row],[FECHA DE CONTEO INVENTARIO]]),Tabla2[],2,0)</f>
        <v>Nov</v>
      </c>
      <c r="M439" s="1">
        <f>YEAR(Tabla1[[#This Row],[FECHA DE CONTEO INVENTARIO]])</f>
        <v>2018</v>
      </c>
    </row>
    <row r="440" spans="1:13" x14ac:dyDescent="0.2">
      <c r="A440" s="1">
        <v>348028</v>
      </c>
      <c r="B440" s="1" t="s">
        <v>545</v>
      </c>
      <c r="C440" s="1" t="s">
        <v>893</v>
      </c>
      <c r="D440" s="1" t="s">
        <v>864</v>
      </c>
      <c r="E440" s="2">
        <v>43526</v>
      </c>
      <c r="F440" s="1">
        <v>89</v>
      </c>
      <c r="G440" s="1">
        <v>83</v>
      </c>
      <c r="H440" s="1">
        <f>Tabla1[[#This Row],[CANTIDAD SEGÚN SISTEMA]]-Tabla1[[#This Row],[CANTIDAD SEGÚN CONTEO]]</f>
        <v>6</v>
      </c>
      <c r="I440" s="13">
        <f>1-ABS((Tabla1[[#This Row],[CANTIDAD SEGÚN SISTEMA]]-Tabla1[[#This Row],[CANTIDAD SEGÚN CONTEO]])/Tabla1[[#This Row],[CANTIDAD SEGÚN SISTEMA]])</f>
        <v>0.93258426966292141</v>
      </c>
      <c r="J44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40" s="13" t="str">
        <f>VLOOKUP(Tabla1[[#This Row],[COD MATERIAL]],Tabla1345[#All],3,0)</f>
        <v>13 - TRACCION</v>
      </c>
      <c r="L440" s="2" t="str">
        <f>VLOOKUP(MONTH(Tabla1[[#This Row],[FECHA DE CONTEO INVENTARIO]]),Tabla2[],2,0)</f>
        <v>Mar</v>
      </c>
      <c r="M440" s="1">
        <f>YEAR(Tabla1[[#This Row],[FECHA DE CONTEO INVENTARIO]])</f>
        <v>2019</v>
      </c>
    </row>
    <row r="441" spans="1:13" x14ac:dyDescent="0.2">
      <c r="A441" s="1">
        <v>348240</v>
      </c>
      <c r="B441" s="1" t="s">
        <v>689</v>
      </c>
      <c r="C441" s="1" t="s">
        <v>892</v>
      </c>
      <c r="D441" s="1" t="s">
        <v>863</v>
      </c>
      <c r="E441" s="2">
        <v>43304</v>
      </c>
      <c r="F441" s="1">
        <v>116</v>
      </c>
      <c r="G441" s="1">
        <v>116</v>
      </c>
      <c r="H441" s="1">
        <f>Tabla1[[#This Row],[CANTIDAD SEGÚN SISTEMA]]-Tabla1[[#This Row],[CANTIDAD SEGÚN CONTEO]]</f>
        <v>0</v>
      </c>
      <c r="I441" s="13">
        <f>1-ABS((Tabla1[[#This Row],[CANTIDAD SEGÚN SISTEMA]]-Tabla1[[#This Row],[CANTIDAD SEGÚN CONTEO]])/Tabla1[[#This Row],[CANTIDAD SEGÚN SISTEMA]])</f>
        <v>1</v>
      </c>
      <c r="J44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41" s="13" t="str">
        <f>VLOOKUP(Tabla1[[#This Row],[COD MATERIAL]],Tabla1345[#All],3,0)</f>
        <v>07 - PEDALES Y POSAPIES</v>
      </c>
      <c r="L441" s="2" t="str">
        <f>VLOOKUP(MONTH(Tabla1[[#This Row],[FECHA DE CONTEO INVENTARIO]]),Tabla2[],2,0)</f>
        <v>Jul</v>
      </c>
      <c r="M441" s="1">
        <f>YEAR(Tabla1[[#This Row],[FECHA DE CONTEO INVENTARIO]])</f>
        <v>2018</v>
      </c>
    </row>
    <row r="442" spans="1:13" x14ac:dyDescent="0.2">
      <c r="A442" s="1">
        <v>347886</v>
      </c>
      <c r="B442" s="1" t="s">
        <v>317</v>
      </c>
      <c r="C442" s="1" t="s">
        <v>889</v>
      </c>
      <c r="D442" s="1" t="s">
        <v>860</v>
      </c>
      <c r="E442" s="2">
        <v>43211</v>
      </c>
      <c r="F442" s="1">
        <v>170</v>
      </c>
      <c r="G442" s="1">
        <v>170</v>
      </c>
      <c r="H442" s="1">
        <f>Tabla1[[#This Row],[CANTIDAD SEGÚN SISTEMA]]-Tabla1[[#This Row],[CANTIDAD SEGÚN CONTEO]]</f>
        <v>0</v>
      </c>
      <c r="I442" s="13">
        <f>1-ABS((Tabla1[[#This Row],[CANTIDAD SEGÚN SISTEMA]]-Tabla1[[#This Row],[CANTIDAD SEGÚN CONTEO]])/Tabla1[[#This Row],[CANTIDAD SEGÚN SISTEMA]])</f>
        <v>1</v>
      </c>
      <c r="J44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42" s="13" t="str">
        <f>VLOOKUP(Tabla1[[#This Row],[COD MATERIAL]],Tabla1345[#All],3,0)</f>
        <v>14 - LUCES</v>
      </c>
      <c r="L442" s="2" t="str">
        <f>VLOOKUP(MONTH(Tabla1[[#This Row],[FECHA DE CONTEO INVENTARIO]]),Tabla2[],2,0)</f>
        <v>Abr</v>
      </c>
      <c r="M442" s="1">
        <f>YEAR(Tabla1[[#This Row],[FECHA DE CONTEO INVENTARIO]])</f>
        <v>2018</v>
      </c>
    </row>
    <row r="443" spans="1:13" x14ac:dyDescent="0.2">
      <c r="A443" s="1">
        <v>348531</v>
      </c>
      <c r="B443" s="1" t="s">
        <v>194</v>
      </c>
      <c r="C443" s="1" t="s">
        <v>885</v>
      </c>
      <c r="D443" s="1" t="s">
        <v>865</v>
      </c>
      <c r="E443" s="2">
        <v>43478</v>
      </c>
      <c r="F443" s="1">
        <v>81</v>
      </c>
      <c r="G443" s="1">
        <v>93</v>
      </c>
      <c r="H443" s="1">
        <f>Tabla1[[#This Row],[CANTIDAD SEGÚN SISTEMA]]-Tabla1[[#This Row],[CANTIDAD SEGÚN CONTEO]]</f>
        <v>-12</v>
      </c>
      <c r="I443" s="13">
        <f>1-ABS((Tabla1[[#This Row],[CANTIDAD SEGÚN SISTEMA]]-Tabla1[[#This Row],[CANTIDAD SEGÚN CONTEO]])/Tabla1[[#This Row],[CANTIDAD SEGÚN SISTEMA]])</f>
        <v>0.85185185185185186</v>
      </c>
      <c r="J44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43" s="13" t="str">
        <f>VLOOKUP(Tabla1[[#This Row],[COD MATERIAL]],Tabla1345[#All],3,0)</f>
        <v>09 - PARTES DE MOTOR</v>
      </c>
      <c r="L443" s="2" t="str">
        <f>VLOOKUP(MONTH(Tabla1[[#This Row],[FECHA DE CONTEO INVENTARIO]]),Tabla2[],2,0)</f>
        <v>Ene</v>
      </c>
      <c r="M443" s="1">
        <f>YEAR(Tabla1[[#This Row],[FECHA DE CONTEO INVENTARIO]])</f>
        <v>2019</v>
      </c>
    </row>
    <row r="444" spans="1:13" x14ac:dyDescent="0.2">
      <c r="A444" s="1">
        <v>348208</v>
      </c>
      <c r="B444" s="1" t="s">
        <v>349</v>
      </c>
      <c r="C444" s="1" t="s">
        <v>884</v>
      </c>
      <c r="D444" s="1" t="s">
        <v>856</v>
      </c>
      <c r="E444" s="2">
        <v>43589</v>
      </c>
      <c r="F444" s="1">
        <v>196</v>
      </c>
      <c r="G444" s="1">
        <v>196</v>
      </c>
      <c r="H444" s="1">
        <f>Tabla1[[#This Row],[CANTIDAD SEGÚN SISTEMA]]-Tabla1[[#This Row],[CANTIDAD SEGÚN CONTEO]]</f>
        <v>0</v>
      </c>
      <c r="I444" s="13">
        <f>1-ABS((Tabla1[[#This Row],[CANTIDAD SEGÚN SISTEMA]]-Tabla1[[#This Row],[CANTIDAD SEGÚN CONTEO]])/Tabla1[[#This Row],[CANTIDAD SEGÚN SISTEMA]])</f>
        <v>1</v>
      </c>
      <c r="J44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44" s="13" t="str">
        <f>VLOOKUP(Tabla1[[#This Row],[COD MATERIAL]],Tabla1345[#All],3,0)</f>
        <v>06 - AMORTIGUADORES</v>
      </c>
      <c r="L444" s="2" t="str">
        <f>VLOOKUP(MONTH(Tabla1[[#This Row],[FECHA DE CONTEO INVENTARIO]]),Tabla2[],2,0)</f>
        <v>May</v>
      </c>
      <c r="M444" s="1">
        <f>YEAR(Tabla1[[#This Row],[FECHA DE CONTEO INVENTARIO]])</f>
        <v>2019</v>
      </c>
    </row>
    <row r="445" spans="1:13" x14ac:dyDescent="0.2">
      <c r="A445" s="1">
        <v>348602</v>
      </c>
      <c r="B445" s="1" t="s">
        <v>458</v>
      </c>
      <c r="C445" s="1" t="s">
        <v>892</v>
      </c>
      <c r="D445" s="1" t="s">
        <v>863</v>
      </c>
      <c r="E445" s="2">
        <v>43142</v>
      </c>
      <c r="F445" s="1">
        <v>167</v>
      </c>
      <c r="G445" s="1">
        <v>167</v>
      </c>
      <c r="H445" s="1">
        <f>Tabla1[[#This Row],[CANTIDAD SEGÚN SISTEMA]]-Tabla1[[#This Row],[CANTIDAD SEGÚN CONTEO]]</f>
        <v>0</v>
      </c>
      <c r="I445" s="13">
        <f>1-ABS((Tabla1[[#This Row],[CANTIDAD SEGÚN SISTEMA]]-Tabla1[[#This Row],[CANTIDAD SEGÚN CONTEO]])/Tabla1[[#This Row],[CANTIDAD SEGÚN SISTEMA]])</f>
        <v>1</v>
      </c>
      <c r="J44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45" s="13" t="str">
        <f>VLOOKUP(Tabla1[[#This Row],[COD MATERIAL]],Tabla1345[#All],3,0)</f>
        <v>08 - ELECTRICO</v>
      </c>
      <c r="L445" s="2" t="str">
        <f>VLOOKUP(MONTH(Tabla1[[#This Row],[FECHA DE CONTEO INVENTARIO]]),Tabla2[],2,0)</f>
        <v>Feb</v>
      </c>
      <c r="M445" s="1">
        <f>YEAR(Tabla1[[#This Row],[FECHA DE CONTEO INVENTARIO]])</f>
        <v>2018</v>
      </c>
    </row>
    <row r="446" spans="1:13" x14ac:dyDescent="0.2">
      <c r="A446" s="1">
        <v>347747</v>
      </c>
      <c r="B446" s="1" t="s">
        <v>431</v>
      </c>
      <c r="C446" s="1" t="s">
        <v>893</v>
      </c>
      <c r="D446" s="1" t="s">
        <v>864</v>
      </c>
      <c r="E446" s="2">
        <v>43458</v>
      </c>
      <c r="F446" s="1">
        <v>138</v>
      </c>
      <c r="G446" s="1">
        <v>129</v>
      </c>
      <c r="H446" s="1">
        <f>Tabla1[[#This Row],[CANTIDAD SEGÚN SISTEMA]]-Tabla1[[#This Row],[CANTIDAD SEGÚN CONTEO]]</f>
        <v>9</v>
      </c>
      <c r="I446" s="13">
        <f>1-ABS((Tabla1[[#This Row],[CANTIDAD SEGÚN SISTEMA]]-Tabla1[[#This Row],[CANTIDAD SEGÚN CONTEO]])/Tabla1[[#This Row],[CANTIDAD SEGÚN SISTEMA]])</f>
        <v>0.93478260869565222</v>
      </c>
      <c r="J44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46" s="13" t="str">
        <f>VLOOKUP(Tabla1[[#This Row],[COD MATERIAL]],Tabla1345[#All],3,0)</f>
        <v>09 - PARTES DE MOTOR</v>
      </c>
      <c r="L446" s="2" t="str">
        <f>VLOOKUP(MONTH(Tabla1[[#This Row],[FECHA DE CONTEO INVENTARIO]]),Tabla2[],2,0)</f>
        <v>Dic</v>
      </c>
      <c r="M446" s="1">
        <f>YEAR(Tabla1[[#This Row],[FECHA DE CONTEO INVENTARIO]])</f>
        <v>2018</v>
      </c>
    </row>
    <row r="447" spans="1:13" x14ac:dyDescent="0.2">
      <c r="A447" s="1">
        <v>348518</v>
      </c>
      <c r="B447" s="1" t="s">
        <v>763</v>
      </c>
      <c r="C447" s="1" t="s">
        <v>893</v>
      </c>
      <c r="D447" s="1" t="s">
        <v>864</v>
      </c>
      <c r="E447" s="2">
        <v>43136</v>
      </c>
      <c r="F447" s="1">
        <v>46</v>
      </c>
      <c r="G447" s="1">
        <v>46</v>
      </c>
      <c r="H447" s="1">
        <f>Tabla1[[#This Row],[CANTIDAD SEGÚN SISTEMA]]-Tabla1[[#This Row],[CANTIDAD SEGÚN CONTEO]]</f>
        <v>0</v>
      </c>
      <c r="I447" s="13">
        <f>1-ABS((Tabla1[[#This Row],[CANTIDAD SEGÚN SISTEMA]]-Tabla1[[#This Row],[CANTIDAD SEGÚN CONTEO]])/Tabla1[[#This Row],[CANTIDAD SEGÚN SISTEMA]])</f>
        <v>1</v>
      </c>
      <c r="J44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47" s="13" t="str">
        <f>VLOOKUP(Tabla1[[#This Row],[COD MATERIAL]],Tabla1345[#All],3,0)</f>
        <v>09 - PARTES DE MOTOR</v>
      </c>
      <c r="L447" s="2" t="str">
        <f>VLOOKUP(MONTH(Tabla1[[#This Row],[FECHA DE CONTEO INVENTARIO]]),Tabla2[],2,0)</f>
        <v>Feb</v>
      </c>
      <c r="M447" s="1">
        <f>YEAR(Tabla1[[#This Row],[FECHA DE CONTEO INVENTARIO]])</f>
        <v>2018</v>
      </c>
    </row>
    <row r="448" spans="1:13" x14ac:dyDescent="0.2">
      <c r="A448" s="1">
        <v>366745</v>
      </c>
      <c r="B448" s="1" t="s">
        <v>737</v>
      </c>
      <c r="C448" s="1" t="s">
        <v>884</v>
      </c>
      <c r="D448" s="1" t="s">
        <v>856</v>
      </c>
      <c r="E448" s="2">
        <v>43183</v>
      </c>
      <c r="F448" s="1">
        <v>141</v>
      </c>
      <c r="G448" s="1">
        <v>162</v>
      </c>
      <c r="H448" s="1">
        <f>Tabla1[[#This Row],[CANTIDAD SEGÚN SISTEMA]]-Tabla1[[#This Row],[CANTIDAD SEGÚN CONTEO]]</f>
        <v>-21</v>
      </c>
      <c r="I448" s="13">
        <f>1-ABS((Tabla1[[#This Row],[CANTIDAD SEGÚN SISTEMA]]-Tabla1[[#This Row],[CANTIDAD SEGÚN CONTEO]])/Tabla1[[#This Row],[CANTIDAD SEGÚN SISTEMA]])</f>
        <v>0.85106382978723405</v>
      </c>
      <c r="J44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48" s="13" t="str">
        <f>VLOOKUP(Tabla1[[#This Row],[COD MATERIAL]],Tabla1345[#All],3,0)</f>
        <v>08 - ELECTRICO</v>
      </c>
      <c r="L448" s="2" t="str">
        <f>VLOOKUP(MONTH(Tabla1[[#This Row],[FECHA DE CONTEO INVENTARIO]]),Tabla2[],2,0)</f>
        <v>Mar</v>
      </c>
      <c r="M448" s="1">
        <f>YEAR(Tabla1[[#This Row],[FECHA DE CONTEO INVENTARIO]])</f>
        <v>2018</v>
      </c>
    </row>
    <row r="449" spans="1:13" x14ac:dyDescent="0.2">
      <c r="A449" s="1">
        <v>348169</v>
      </c>
      <c r="B449" s="1" t="s">
        <v>406</v>
      </c>
      <c r="C449" s="1" t="s">
        <v>893</v>
      </c>
      <c r="D449" s="1" t="s">
        <v>864</v>
      </c>
      <c r="E449" s="2">
        <v>43613</v>
      </c>
      <c r="F449" s="1">
        <v>20</v>
      </c>
      <c r="G449" s="1">
        <v>21</v>
      </c>
      <c r="H449" s="1">
        <f>Tabla1[[#This Row],[CANTIDAD SEGÚN SISTEMA]]-Tabla1[[#This Row],[CANTIDAD SEGÚN CONTEO]]</f>
        <v>-1</v>
      </c>
      <c r="I449" s="13">
        <f>1-ABS((Tabla1[[#This Row],[CANTIDAD SEGÚN SISTEMA]]-Tabla1[[#This Row],[CANTIDAD SEGÚN CONTEO]])/Tabla1[[#This Row],[CANTIDAD SEGÚN SISTEMA]])</f>
        <v>0.95</v>
      </c>
      <c r="J44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49" s="13" t="str">
        <f>VLOOKUP(Tabla1[[#This Row],[COD MATERIAL]],Tabla1345[#All],3,0)</f>
        <v>15 - MISCELANEOS</v>
      </c>
      <c r="L449" s="2" t="str">
        <f>VLOOKUP(MONTH(Tabla1[[#This Row],[FECHA DE CONTEO INVENTARIO]]),Tabla2[],2,0)</f>
        <v>May</v>
      </c>
      <c r="M449" s="1">
        <f>YEAR(Tabla1[[#This Row],[FECHA DE CONTEO INVENTARIO]])</f>
        <v>2019</v>
      </c>
    </row>
    <row r="450" spans="1:13" x14ac:dyDescent="0.2">
      <c r="A450" s="1">
        <v>347619</v>
      </c>
      <c r="B450" s="1" t="s">
        <v>610</v>
      </c>
      <c r="C450" s="1" t="s">
        <v>893</v>
      </c>
      <c r="D450" s="1" t="s">
        <v>864</v>
      </c>
      <c r="E450" s="2">
        <v>43225</v>
      </c>
      <c r="F450" s="1">
        <v>80</v>
      </c>
      <c r="G450" s="1">
        <v>92</v>
      </c>
      <c r="H450" s="1">
        <f>Tabla1[[#This Row],[CANTIDAD SEGÚN SISTEMA]]-Tabla1[[#This Row],[CANTIDAD SEGÚN CONTEO]]</f>
        <v>-12</v>
      </c>
      <c r="I450" s="13">
        <f>1-ABS((Tabla1[[#This Row],[CANTIDAD SEGÚN SISTEMA]]-Tabla1[[#This Row],[CANTIDAD SEGÚN CONTEO]])/Tabla1[[#This Row],[CANTIDAD SEGÚN SISTEMA]])</f>
        <v>0.85</v>
      </c>
      <c r="J45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50" s="13" t="str">
        <f>VLOOKUP(Tabla1[[#This Row],[COD MATERIAL]],Tabla1345[#All],3,0)</f>
        <v>09 - PARTES DE MOTOR</v>
      </c>
      <c r="L450" s="2" t="str">
        <f>VLOOKUP(MONTH(Tabla1[[#This Row],[FECHA DE CONTEO INVENTARIO]]),Tabla2[],2,0)</f>
        <v>May</v>
      </c>
      <c r="M450" s="1">
        <f>YEAR(Tabla1[[#This Row],[FECHA DE CONTEO INVENTARIO]])</f>
        <v>2018</v>
      </c>
    </row>
    <row r="451" spans="1:13" x14ac:dyDescent="0.2">
      <c r="A451" s="1">
        <v>362793</v>
      </c>
      <c r="B451" s="1" t="s">
        <v>521</v>
      </c>
      <c r="C451" s="1" t="s">
        <v>892</v>
      </c>
      <c r="D451" s="1" t="s">
        <v>863</v>
      </c>
      <c r="E451" s="2">
        <v>43195</v>
      </c>
      <c r="F451" s="1">
        <v>163</v>
      </c>
      <c r="G451" s="1">
        <v>163</v>
      </c>
      <c r="H451" s="1">
        <f>Tabla1[[#This Row],[CANTIDAD SEGÚN SISTEMA]]-Tabla1[[#This Row],[CANTIDAD SEGÚN CONTEO]]</f>
        <v>0</v>
      </c>
      <c r="I451" s="13">
        <f>1-ABS((Tabla1[[#This Row],[CANTIDAD SEGÚN SISTEMA]]-Tabla1[[#This Row],[CANTIDAD SEGÚN CONTEO]])/Tabla1[[#This Row],[CANTIDAD SEGÚN SISTEMA]])</f>
        <v>1</v>
      </c>
      <c r="J45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51" s="13" t="str">
        <f>VLOOKUP(Tabla1[[#This Row],[COD MATERIAL]],Tabla1345[#All],3,0)</f>
        <v>05 - COLISION</v>
      </c>
      <c r="L451" s="2" t="str">
        <f>VLOOKUP(MONTH(Tabla1[[#This Row],[FECHA DE CONTEO INVENTARIO]]),Tabla2[],2,0)</f>
        <v>Abr</v>
      </c>
      <c r="M451" s="1">
        <f>YEAR(Tabla1[[#This Row],[FECHA DE CONTEO INVENTARIO]])</f>
        <v>2018</v>
      </c>
    </row>
    <row r="452" spans="1:13" x14ac:dyDescent="0.2">
      <c r="A452" s="1">
        <v>367773</v>
      </c>
      <c r="B452" s="1" t="s">
        <v>741</v>
      </c>
      <c r="C452" s="1" t="s">
        <v>887</v>
      </c>
      <c r="D452" s="1" t="s">
        <v>858</v>
      </c>
      <c r="E452" s="2">
        <v>43306</v>
      </c>
      <c r="F452" s="1">
        <v>63</v>
      </c>
      <c r="G452" s="1">
        <v>63</v>
      </c>
      <c r="H452" s="1">
        <f>Tabla1[[#This Row],[CANTIDAD SEGÚN SISTEMA]]-Tabla1[[#This Row],[CANTIDAD SEGÚN CONTEO]]</f>
        <v>0</v>
      </c>
      <c r="I452" s="13">
        <f>1-ABS((Tabla1[[#This Row],[CANTIDAD SEGÚN SISTEMA]]-Tabla1[[#This Row],[CANTIDAD SEGÚN CONTEO]])/Tabla1[[#This Row],[CANTIDAD SEGÚN SISTEMA]])</f>
        <v>1</v>
      </c>
      <c r="J45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52" s="13" t="str">
        <f>VLOOKUP(Tabla1[[#This Row],[COD MATERIAL]],Tabla1345[#All],3,0)</f>
        <v>07 - PEDALES Y POSAPIES</v>
      </c>
      <c r="L452" s="2" t="str">
        <f>VLOOKUP(MONTH(Tabla1[[#This Row],[FECHA DE CONTEO INVENTARIO]]),Tabla2[],2,0)</f>
        <v>Jul</v>
      </c>
      <c r="M452" s="1">
        <f>YEAR(Tabla1[[#This Row],[FECHA DE CONTEO INVENTARIO]])</f>
        <v>2018</v>
      </c>
    </row>
    <row r="453" spans="1:13" x14ac:dyDescent="0.2">
      <c r="A453" s="1">
        <v>347917</v>
      </c>
      <c r="B453" s="1" t="s">
        <v>210</v>
      </c>
      <c r="C453" s="1" t="s">
        <v>889</v>
      </c>
      <c r="D453" s="1" t="s">
        <v>860</v>
      </c>
      <c r="E453" s="2">
        <v>43250</v>
      </c>
      <c r="F453" s="1">
        <v>108</v>
      </c>
      <c r="G453" s="1">
        <v>103</v>
      </c>
      <c r="H453" s="1">
        <f>Tabla1[[#This Row],[CANTIDAD SEGÚN SISTEMA]]-Tabla1[[#This Row],[CANTIDAD SEGÚN CONTEO]]</f>
        <v>5</v>
      </c>
      <c r="I453" s="13">
        <f>1-ABS((Tabla1[[#This Row],[CANTIDAD SEGÚN SISTEMA]]-Tabla1[[#This Row],[CANTIDAD SEGÚN CONTEO]])/Tabla1[[#This Row],[CANTIDAD SEGÚN SISTEMA]])</f>
        <v>0.95370370370370372</v>
      </c>
      <c r="J45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53" s="13" t="str">
        <f>VLOOKUP(Tabla1[[#This Row],[COD MATERIAL]],Tabla1345[#All],3,0)</f>
        <v>14 - LUCES</v>
      </c>
      <c r="L453" s="2" t="str">
        <f>VLOOKUP(MONTH(Tabla1[[#This Row],[FECHA DE CONTEO INVENTARIO]]),Tabla2[],2,0)</f>
        <v>May</v>
      </c>
      <c r="M453" s="1">
        <f>YEAR(Tabla1[[#This Row],[FECHA DE CONTEO INVENTARIO]])</f>
        <v>2018</v>
      </c>
    </row>
    <row r="454" spans="1:13" x14ac:dyDescent="0.2">
      <c r="A454" s="1">
        <v>348468</v>
      </c>
      <c r="B454" s="1" t="s">
        <v>321</v>
      </c>
      <c r="C454" s="1" t="s">
        <v>886</v>
      </c>
      <c r="D454" s="1" t="s">
        <v>857</v>
      </c>
      <c r="E454" s="2">
        <v>43242</v>
      </c>
      <c r="F454" s="1">
        <v>25</v>
      </c>
      <c r="G454" s="1">
        <v>25</v>
      </c>
      <c r="H454" s="1">
        <f>Tabla1[[#This Row],[CANTIDAD SEGÚN SISTEMA]]-Tabla1[[#This Row],[CANTIDAD SEGÚN CONTEO]]</f>
        <v>0</v>
      </c>
      <c r="I454" s="13">
        <f>1-ABS((Tabla1[[#This Row],[CANTIDAD SEGÚN SISTEMA]]-Tabla1[[#This Row],[CANTIDAD SEGÚN CONTEO]])/Tabla1[[#This Row],[CANTIDAD SEGÚN SISTEMA]])</f>
        <v>1</v>
      </c>
      <c r="J45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54" s="13" t="str">
        <f>VLOOKUP(Tabla1[[#This Row],[COD MATERIAL]],Tabla1345[#All],3,0)</f>
        <v>13 - TRACCION</v>
      </c>
      <c r="L454" s="2" t="str">
        <f>VLOOKUP(MONTH(Tabla1[[#This Row],[FECHA DE CONTEO INVENTARIO]]),Tabla2[],2,0)</f>
        <v>May</v>
      </c>
      <c r="M454" s="1">
        <f>YEAR(Tabla1[[#This Row],[FECHA DE CONTEO INVENTARIO]])</f>
        <v>2018</v>
      </c>
    </row>
    <row r="455" spans="1:13" x14ac:dyDescent="0.2">
      <c r="A455" s="1">
        <v>367978</v>
      </c>
      <c r="B455" s="1" t="s">
        <v>694</v>
      </c>
      <c r="C455" s="1" t="s">
        <v>890</v>
      </c>
      <c r="D455" s="1" t="s">
        <v>861</v>
      </c>
      <c r="E455" s="2">
        <v>43539</v>
      </c>
      <c r="F455" s="1">
        <v>38</v>
      </c>
      <c r="G455" s="1">
        <v>38</v>
      </c>
      <c r="H455" s="1">
        <f>Tabla1[[#This Row],[CANTIDAD SEGÚN SISTEMA]]-Tabla1[[#This Row],[CANTIDAD SEGÚN CONTEO]]</f>
        <v>0</v>
      </c>
      <c r="I455" s="13">
        <f>1-ABS((Tabla1[[#This Row],[CANTIDAD SEGÚN SISTEMA]]-Tabla1[[#This Row],[CANTIDAD SEGÚN CONTEO]])/Tabla1[[#This Row],[CANTIDAD SEGÚN SISTEMA]])</f>
        <v>1</v>
      </c>
      <c r="J45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55" s="13" t="str">
        <f>VLOOKUP(Tabla1[[#This Row],[COD MATERIAL]],Tabla1345[#All],3,0)</f>
        <v>05 - COLISION</v>
      </c>
      <c r="L455" s="2" t="str">
        <f>VLOOKUP(MONTH(Tabla1[[#This Row],[FECHA DE CONTEO INVENTARIO]]),Tabla2[],2,0)</f>
        <v>Mar</v>
      </c>
      <c r="M455" s="1">
        <f>YEAR(Tabla1[[#This Row],[FECHA DE CONTEO INVENTARIO]])</f>
        <v>2019</v>
      </c>
    </row>
    <row r="456" spans="1:13" x14ac:dyDescent="0.2">
      <c r="A456" s="1">
        <v>364434</v>
      </c>
      <c r="B456" s="1" t="s">
        <v>505</v>
      </c>
      <c r="C456" s="1" t="s">
        <v>888</v>
      </c>
      <c r="D456" s="1" t="s">
        <v>859</v>
      </c>
      <c r="E456" s="2">
        <v>43214</v>
      </c>
      <c r="F456" s="1">
        <v>194</v>
      </c>
      <c r="G456" s="1">
        <v>228</v>
      </c>
      <c r="H456" s="1">
        <f>Tabla1[[#This Row],[CANTIDAD SEGÚN SISTEMA]]-Tabla1[[#This Row],[CANTIDAD SEGÚN CONTEO]]</f>
        <v>-34</v>
      </c>
      <c r="I456" s="13">
        <f>1-ABS((Tabla1[[#This Row],[CANTIDAD SEGÚN SISTEMA]]-Tabla1[[#This Row],[CANTIDAD SEGÚN CONTEO]])/Tabla1[[#This Row],[CANTIDAD SEGÚN SISTEMA]])</f>
        <v>0.82474226804123707</v>
      </c>
      <c r="J45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56" s="13" t="str">
        <f>VLOOKUP(Tabla1[[#This Row],[COD MATERIAL]],Tabla1345[#All],3,0)</f>
        <v>05 - COLISION</v>
      </c>
      <c r="L456" s="2" t="str">
        <f>VLOOKUP(MONTH(Tabla1[[#This Row],[FECHA DE CONTEO INVENTARIO]]),Tabla2[],2,0)</f>
        <v>Abr</v>
      </c>
      <c r="M456" s="1">
        <f>YEAR(Tabla1[[#This Row],[FECHA DE CONTEO INVENTARIO]])</f>
        <v>2018</v>
      </c>
    </row>
    <row r="457" spans="1:13" x14ac:dyDescent="0.2">
      <c r="A457" s="1">
        <v>347821</v>
      </c>
      <c r="B457" s="1" t="s">
        <v>411</v>
      </c>
      <c r="C457" s="1" t="s">
        <v>885</v>
      </c>
      <c r="D457" s="1" t="s">
        <v>865</v>
      </c>
      <c r="E457" s="2">
        <v>43177</v>
      </c>
      <c r="F457" s="1">
        <v>1</v>
      </c>
      <c r="G457" s="1">
        <v>0</v>
      </c>
      <c r="H457" s="1">
        <f>Tabla1[[#This Row],[CANTIDAD SEGÚN SISTEMA]]-Tabla1[[#This Row],[CANTIDAD SEGÚN CONTEO]]</f>
        <v>1</v>
      </c>
      <c r="I457" s="13">
        <f>1-ABS((Tabla1[[#This Row],[CANTIDAD SEGÚN SISTEMA]]-Tabla1[[#This Row],[CANTIDAD SEGÚN CONTEO]])/Tabla1[[#This Row],[CANTIDAD SEGÚN SISTEMA]])</f>
        <v>0</v>
      </c>
      <c r="J45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57" s="13" t="str">
        <f>VLOOKUP(Tabla1[[#This Row],[COD MATERIAL]],Tabla1345[#All],3,0)</f>
        <v>03 - FILTROS</v>
      </c>
      <c r="L457" s="2" t="str">
        <f>VLOOKUP(MONTH(Tabla1[[#This Row],[FECHA DE CONTEO INVENTARIO]]),Tabla2[],2,0)</f>
        <v>Mar</v>
      </c>
      <c r="M457" s="1">
        <f>YEAR(Tabla1[[#This Row],[FECHA DE CONTEO INVENTARIO]])</f>
        <v>2018</v>
      </c>
    </row>
    <row r="458" spans="1:13" x14ac:dyDescent="0.2">
      <c r="A458" s="1">
        <v>348245</v>
      </c>
      <c r="B458" s="1" t="s">
        <v>342</v>
      </c>
      <c r="C458" s="1" t="s">
        <v>888</v>
      </c>
      <c r="D458" s="1" t="s">
        <v>859</v>
      </c>
      <c r="E458" s="2">
        <v>43489</v>
      </c>
      <c r="F458" s="1">
        <v>154</v>
      </c>
      <c r="G458" s="1">
        <v>141</v>
      </c>
      <c r="H458" s="1">
        <f>Tabla1[[#This Row],[CANTIDAD SEGÚN SISTEMA]]-Tabla1[[#This Row],[CANTIDAD SEGÚN CONTEO]]</f>
        <v>13</v>
      </c>
      <c r="I458" s="13">
        <f>1-ABS((Tabla1[[#This Row],[CANTIDAD SEGÚN SISTEMA]]-Tabla1[[#This Row],[CANTIDAD SEGÚN CONTEO]])/Tabla1[[#This Row],[CANTIDAD SEGÚN SISTEMA]])</f>
        <v>0.91558441558441561</v>
      </c>
      <c r="J45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58" s="13" t="str">
        <f>VLOOKUP(Tabla1[[#This Row],[COD MATERIAL]],Tabla1345[#All],3,0)</f>
        <v>07 - PEDALES Y POSAPIES</v>
      </c>
      <c r="L458" s="2" t="str">
        <f>VLOOKUP(MONTH(Tabla1[[#This Row],[FECHA DE CONTEO INVENTARIO]]),Tabla2[],2,0)</f>
        <v>Ene</v>
      </c>
      <c r="M458" s="1">
        <f>YEAR(Tabla1[[#This Row],[FECHA DE CONTEO INVENTARIO]])</f>
        <v>2019</v>
      </c>
    </row>
    <row r="459" spans="1:13" x14ac:dyDescent="0.2">
      <c r="A459" s="1">
        <v>348243</v>
      </c>
      <c r="B459" s="1" t="s">
        <v>32</v>
      </c>
      <c r="C459" s="1" t="s">
        <v>886</v>
      </c>
      <c r="D459" s="1" t="s">
        <v>857</v>
      </c>
      <c r="E459" s="2">
        <v>43323</v>
      </c>
      <c r="F459" s="1">
        <v>20</v>
      </c>
      <c r="G459" s="1">
        <v>20</v>
      </c>
      <c r="H459" s="1">
        <f>Tabla1[[#This Row],[CANTIDAD SEGÚN SISTEMA]]-Tabla1[[#This Row],[CANTIDAD SEGÚN CONTEO]]</f>
        <v>0</v>
      </c>
      <c r="I459" s="13">
        <f>1-ABS((Tabla1[[#This Row],[CANTIDAD SEGÚN SISTEMA]]-Tabla1[[#This Row],[CANTIDAD SEGÚN CONTEO]])/Tabla1[[#This Row],[CANTIDAD SEGÚN SISTEMA]])</f>
        <v>1</v>
      </c>
      <c r="J45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59" s="13" t="str">
        <f>VLOOKUP(Tabla1[[#This Row],[COD MATERIAL]],Tabla1345[#All],3,0)</f>
        <v>11 - LLANTAS Y HULES</v>
      </c>
      <c r="L459" s="2" t="str">
        <f>VLOOKUP(MONTH(Tabla1[[#This Row],[FECHA DE CONTEO INVENTARIO]]),Tabla2[],2,0)</f>
        <v>Ago</v>
      </c>
      <c r="M459" s="1">
        <f>YEAR(Tabla1[[#This Row],[FECHA DE CONTEO INVENTARIO]])</f>
        <v>2018</v>
      </c>
    </row>
    <row r="460" spans="1:13" x14ac:dyDescent="0.2">
      <c r="A460" s="1">
        <v>348880</v>
      </c>
      <c r="B460" s="1" t="s">
        <v>523</v>
      </c>
      <c r="C460" s="1" t="s">
        <v>889</v>
      </c>
      <c r="D460" s="1" t="s">
        <v>860</v>
      </c>
      <c r="E460" s="2">
        <v>43474</v>
      </c>
      <c r="F460" s="1">
        <v>126</v>
      </c>
      <c r="G460" s="1">
        <v>122</v>
      </c>
      <c r="H460" s="1">
        <f>Tabla1[[#This Row],[CANTIDAD SEGÚN SISTEMA]]-Tabla1[[#This Row],[CANTIDAD SEGÚN CONTEO]]</f>
        <v>4</v>
      </c>
      <c r="I460" s="13">
        <f>1-ABS((Tabla1[[#This Row],[CANTIDAD SEGÚN SISTEMA]]-Tabla1[[#This Row],[CANTIDAD SEGÚN CONTEO]])/Tabla1[[#This Row],[CANTIDAD SEGÚN SISTEMA]])</f>
        <v>0.96825396825396826</v>
      </c>
      <c r="J46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60" s="13" t="str">
        <f>VLOOKUP(Tabla1[[#This Row],[COD MATERIAL]],Tabla1345[#All],3,0)</f>
        <v>05 - COLISION</v>
      </c>
      <c r="L460" s="2" t="str">
        <f>VLOOKUP(MONTH(Tabla1[[#This Row],[FECHA DE CONTEO INVENTARIO]]),Tabla2[],2,0)</f>
        <v>Ene</v>
      </c>
      <c r="M460" s="1">
        <f>YEAR(Tabla1[[#This Row],[FECHA DE CONTEO INVENTARIO]])</f>
        <v>2019</v>
      </c>
    </row>
    <row r="461" spans="1:13" x14ac:dyDescent="0.2">
      <c r="A461" s="1">
        <v>348863</v>
      </c>
      <c r="B461" s="1" t="s">
        <v>107</v>
      </c>
      <c r="C461" s="1" t="s">
        <v>893</v>
      </c>
      <c r="D461" s="1" t="s">
        <v>864</v>
      </c>
      <c r="E461" s="2">
        <v>43526</v>
      </c>
      <c r="F461" s="1">
        <v>84</v>
      </c>
      <c r="G461" s="1">
        <v>94</v>
      </c>
      <c r="H461" s="1">
        <f>Tabla1[[#This Row],[CANTIDAD SEGÚN SISTEMA]]-Tabla1[[#This Row],[CANTIDAD SEGÚN CONTEO]]</f>
        <v>-10</v>
      </c>
      <c r="I461" s="13">
        <f>1-ABS((Tabla1[[#This Row],[CANTIDAD SEGÚN SISTEMA]]-Tabla1[[#This Row],[CANTIDAD SEGÚN CONTEO]])/Tabla1[[#This Row],[CANTIDAD SEGÚN SISTEMA]])</f>
        <v>0.88095238095238093</v>
      </c>
      <c r="J46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61" s="13" t="str">
        <f>VLOOKUP(Tabla1[[#This Row],[COD MATERIAL]],Tabla1345[#All],3,0)</f>
        <v>05 - COLISION</v>
      </c>
      <c r="L461" s="2" t="str">
        <f>VLOOKUP(MONTH(Tabla1[[#This Row],[FECHA DE CONTEO INVENTARIO]]),Tabla2[],2,0)</f>
        <v>Mar</v>
      </c>
      <c r="M461" s="1">
        <f>YEAR(Tabla1[[#This Row],[FECHA DE CONTEO INVENTARIO]])</f>
        <v>2019</v>
      </c>
    </row>
    <row r="462" spans="1:13" x14ac:dyDescent="0.2">
      <c r="A462" s="1">
        <v>348571</v>
      </c>
      <c r="B462" s="1" t="s">
        <v>647</v>
      </c>
      <c r="C462" s="1" t="s">
        <v>884</v>
      </c>
      <c r="D462" s="1" t="s">
        <v>856</v>
      </c>
      <c r="E462" s="2">
        <v>43207</v>
      </c>
      <c r="F462" s="1">
        <v>10</v>
      </c>
      <c r="G462" s="1">
        <v>11</v>
      </c>
      <c r="H462" s="1">
        <f>Tabla1[[#This Row],[CANTIDAD SEGÚN SISTEMA]]-Tabla1[[#This Row],[CANTIDAD SEGÚN CONTEO]]</f>
        <v>-1</v>
      </c>
      <c r="I462" s="13">
        <f>1-ABS((Tabla1[[#This Row],[CANTIDAD SEGÚN SISTEMA]]-Tabla1[[#This Row],[CANTIDAD SEGÚN CONTEO]])/Tabla1[[#This Row],[CANTIDAD SEGÚN SISTEMA]])</f>
        <v>0.9</v>
      </c>
      <c r="J46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62" s="13" t="str">
        <f>VLOOKUP(Tabla1[[#This Row],[COD MATERIAL]],Tabla1345[#All],3,0)</f>
        <v>11 - LLANTAS Y HULES</v>
      </c>
      <c r="L462" s="2" t="str">
        <f>VLOOKUP(MONTH(Tabla1[[#This Row],[FECHA DE CONTEO INVENTARIO]]),Tabla2[],2,0)</f>
        <v>Abr</v>
      </c>
      <c r="M462" s="1">
        <f>YEAR(Tabla1[[#This Row],[FECHA DE CONTEO INVENTARIO]])</f>
        <v>2018</v>
      </c>
    </row>
    <row r="463" spans="1:13" x14ac:dyDescent="0.2">
      <c r="A463" s="1">
        <v>347966</v>
      </c>
      <c r="B463" s="1" t="s">
        <v>391</v>
      </c>
      <c r="C463" s="1" t="s">
        <v>887</v>
      </c>
      <c r="D463" s="1" t="s">
        <v>858</v>
      </c>
      <c r="E463" s="2">
        <v>43282</v>
      </c>
      <c r="F463" s="1">
        <v>197</v>
      </c>
      <c r="G463" s="1">
        <v>202</v>
      </c>
      <c r="H463" s="1">
        <f>Tabla1[[#This Row],[CANTIDAD SEGÚN SISTEMA]]-Tabla1[[#This Row],[CANTIDAD SEGÚN CONTEO]]</f>
        <v>-5</v>
      </c>
      <c r="I463" s="13">
        <f>1-ABS((Tabla1[[#This Row],[CANTIDAD SEGÚN SISTEMA]]-Tabla1[[#This Row],[CANTIDAD SEGÚN CONTEO]])/Tabla1[[#This Row],[CANTIDAD SEGÚN SISTEMA]])</f>
        <v>0.97461928934010156</v>
      </c>
      <c r="J46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63" s="13" t="str">
        <f>VLOOKUP(Tabla1[[#This Row],[COD MATERIAL]],Tabla1345[#All],3,0)</f>
        <v>08 - ELECTRICO</v>
      </c>
      <c r="L463" s="2" t="str">
        <f>VLOOKUP(MONTH(Tabla1[[#This Row],[FECHA DE CONTEO INVENTARIO]]),Tabla2[],2,0)</f>
        <v>Jul</v>
      </c>
      <c r="M463" s="1">
        <f>YEAR(Tabla1[[#This Row],[FECHA DE CONTEO INVENTARIO]])</f>
        <v>2018</v>
      </c>
    </row>
    <row r="464" spans="1:13" x14ac:dyDescent="0.2">
      <c r="A464" s="1">
        <v>348535</v>
      </c>
      <c r="B464" s="1" t="s">
        <v>190</v>
      </c>
      <c r="C464" s="1" t="s">
        <v>884</v>
      </c>
      <c r="D464" s="1" t="s">
        <v>856</v>
      </c>
      <c r="E464" s="2">
        <v>43191</v>
      </c>
      <c r="F464" s="1">
        <v>138</v>
      </c>
      <c r="G464" s="1">
        <v>138</v>
      </c>
      <c r="H464" s="1">
        <f>Tabla1[[#This Row],[CANTIDAD SEGÚN SISTEMA]]-Tabla1[[#This Row],[CANTIDAD SEGÚN CONTEO]]</f>
        <v>0</v>
      </c>
      <c r="I464" s="13">
        <f>1-ABS((Tabla1[[#This Row],[CANTIDAD SEGÚN SISTEMA]]-Tabla1[[#This Row],[CANTIDAD SEGÚN CONTEO]])/Tabla1[[#This Row],[CANTIDAD SEGÚN SISTEMA]])</f>
        <v>1</v>
      </c>
      <c r="J46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64" s="13" t="str">
        <f>VLOOKUP(Tabla1[[#This Row],[COD MATERIAL]],Tabla1345[#All],3,0)</f>
        <v>09 - PARTES DE MOTOR</v>
      </c>
      <c r="L464" s="2" t="str">
        <f>VLOOKUP(MONTH(Tabla1[[#This Row],[FECHA DE CONTEO INVENTARIO]]),Tabla2[],2,0)</f>
        <v>Abr</v>
      </c>
      <c r="M464" s="1">
        <f>YEAR(Tabla1[[#This Row],[FECHA DE CONTEO INVENTARIO]])</f>
        <v>2018</v>
      </c>
    </row>
    <row r="465" spans="1:13" x14ac:dyDescent="0.2">
      <c r="A465" s="1">
        <v>348180</v>
      </c>
      <c r="B465" s="1" t="s">
        <v>731</v>
      </c>
      <c r="C465" s="1" t="s">
        <v>889</v>
      </c>
      <c r="D465" s="1" t="s">
        <v>860</v>
      </c>
      <c r="E465" s="2">
        <v>43491</v>
      </c>
      <c r="F465" s="1">
        <v>51</v>
      </c>
      <c r="G465" s="1">
        <v>51</v>
      </c>
      <c r="H465" s="1">
        <f>Tabla1[[#This Row],[CANTIDAD SEGÚN SISTEMA]]-Tabla1[[#This Row],[CANTIDAD SEGÚN CONTEO]]</f>
        <v>0</v>
      </c>
      <c r="I465" s="13">
        <f>1-ABS((Tabla1[[#This Row],[CANTIDAD SEGÚN SISTEMA]]-Tabla1[[#This Row],[CANTIDAD SEGÚN CONTEO]])/Tabla1[[#This Row],[CANTIDAD SEGÚN SISTEMA]])</f>
        <v>1</v>
      </c>
      <c r="J46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65" s="13" t="str">
        <f>VLOOKUP(Tabla1[[#This Row],[COD MATERIAL]],Tabla1345[#All],3,0)</f>
        <v>06 - AMORTIGUADORES</v>
      </c>
      <c r="L465" s="2" t="str">
        <f>VLOOKUP(MONTH(Tabla1[[#This Row],[FECHA DE CONTEO INVENTARIO]]),Tabla2[],2,0)</f>
        <v>Ene</v>
      </c>
      <c r="M465" s="1">
        <f>YEAR(Tabla1[[#This Row],[FECHA DE CONTEO INVENTARIO]])</f>
        <v>2019</v>
      </c>
    </row>
    <row r="466" spans="1:13" x14ac:dyDescent="0.2">
      <c r="A466" s="1">
        <v>364373</v>
      </c>
      <c r="B466" s="1" t="s">
        <v>516</v>
      </c>
      <c r="C466" s="1" t="s">
        <v>885</v>
      </c>
      <c r="D466" s="1" t="s">
        <v>865</v>
      </c>
      <c r="E466" s="2">
        <v>43465</v>
      </c>
      <c r="F466" s="1">
        <v>116</v>
      </c>
      <c r="G466" s="1">
        <v>116</v>
      </c>
      <c r="H466" s="1">
        <f>Tabla1[[#This Row],[CANTIDAD SEGÚN SISTEMA]]-Tabla1[[#This Row],[CANTIDAD SEGÚN CONTEO]]</f>
        <v>0</v>
      </c>
      <c r="I466" s="13">
        <f>1-ABS((Tabla1[[#This Row],[CANTIDAD SEGÚN SISTEMA]]-Tabla1[[#This Row],[CANTIDAD SEGÚN CONTEO]])/Tabla1[[#This Row],[CANTIDAD SEGÚN SISTEMA]])</f>
        <v>1</v>
      </c>
      <c r="J46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66" s="13" t="str">
        <f>VLOOKUP(Tabla1[[#This Row],[COD MATERIAL]],Tabla1345[#All],3,0)</f>
        <v>09 - PARTES DE MOTOR</v>
      </c>
      <c r="L466" s="2" t="str">
        <f>VLOOKUP(MONTH(Tabla1[[#This Row],[FECHA DE CONTEO INVENTARIO]]),Tabla2[],2,0)</f>
        <v>Dic</v>
      </c>
      <c r="M466" s="1">
        <f>YEAR(Tabla1[[#This Row],[FECHA DE CONTEO INVENTARIO]])</f>
        <v>2018</v>
      </c>
    </row>
    <row r="467" spans="1:13" x14ac:dyDescent="0.2">
      <c r="A467" s="1">
        <v>348264</v>
      </c>
      <c r="B467" s="1" t="s">
        <v>507</v>
      </c>
      <c r="C467" s="1" t="s">
        <v>887</v>
      </c>
      <c r="D467" s="1" t="s">
        <v>858</v>
      </c>
      <c r="E467" s="2">
        <v>43542</v>
      </c>
      <c r="F467" s="1">
        <v>10</v>
      </c>
      <c r="G467" s="1">
        <v>10</v>
      </c>
      <c r="H467" s="1">
        <f>Tabla1[[#This Row],[CANTIDAD SEGÚN SISTEMA]]-Tabla1[[#This Row],[CANTIDAD SEGÚN CONTEO]]</f>
        <v>0</v>
      </c>
      <c r="I467" s="13">
        <f>1-ABS((Tabla1[[#This Row],[CANTIDAD SEGÚN SISTEMA]]-Tabla1[[#This Row],[CANTIDAD SEGÚN CONTEO]])/Tabla1[[#This Row],[CANTIDAD SEGÚN SISTEMA]])</f>
        <v>1</v>
      </c>
      <c r="J46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67" s="13" t="str">
        <f>VLOOKUP(Tabla1[[#This Row],[COD MATERIAL]],Tabla1345[#All],3,0)</f>
        <v>07 - PEDALES Y POSAPIES</v>
      </c>
      <c r="L467" s="2" t="str">
        <f>VLOOKUP(MONTH(Tabla1[[#This Row],[FECHA DE CONTEO INVENTARIO]]),Tabla2[],2,0)</f>
        <v>Mar</v>
      </c>
      <c r="M467" s="1">
        <f>YEAR(Tabla1[[#This Row],[FECHA DE CONTEO INVENTARIO]])</f>
        <v>2019</v>
      </c>
    </row>
    <row r="468" spans="1:13" x14ac:dyDescent="0.2">
      <c r="A468" s="1">
        <v>347802</v>
      </c>
      <c r="B468" s="1" t="s">
        <v>577</v>
      </c>
      <c r="C468" s="1" t="s">
        <v>886</v>
      </c>
      <c r="D468" s="1" t="s">
        <v>857</v>
      </c>
      <c r="E468" s="2">
        <v>43157</v>
      </c>
      <c r="F468" s="1">
        <v>188</v>
      </c>
      <c r="G468" s="1">
        <v>188</v>
      </c>
      <c r="H468" s="1">
        <f>Tabla1[[#This Row],[CANTIDAD SEGÚN SISTEMA]]-Tabla1[[#This Row],[CANTIDAD SEGÚN CONTEO]]</f>
        <v>0</v>
      </c>
      <c r="I468" s="13">
        <f>1-ABS((Tabla1[[#This Row],[CANTIDAD SEGÚN SISTEMA]]-Tabla1[[#This Row],[CANTIDAD SEGÚN CONTEO]])/Tabla1[[#This Row],[CANTIDAD SEGÚN SISTEMA]])</f>
        <v>1</v>
      </c>
      <c r="J46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68" s="13" t="str">
        <f>VLOOKUP(Tabla1[[#This Row],[COD MATERIAL]],Tabla1345[#All],3,0)</f>
        <v>09 - PARTES DE MOTOR</v>
      </c>
      <c r="L468" s="2" t="str">
        <f>VLOOKUP(MONTH(Tabla1[[#This Row],[FECHA DE CONTEO INVENTARIO]]),Tabla2[],2,0)</f>
        <v>Feb</v>
      </c>
      <c r="M468" s="1">
        <f>YEAR(Tabla1[[#This Row],[FECHA DE CONTEO INVENTARIO]])</f>
        <v>2018</v>
      </c>
    </row>
    <row r="469" spans="1:13" x14ac:dyDescent="0.2">
      <c r="A469" s="1">
        <v>347586</v>
      </c>
      <c r="B469" s="1" t="s">
        <v>403</v>
      </c>
      <c r="C469" s="1" t="s">
        <v>888</v>
      </c>
      <c r="D469" s="1" t="s">
        <v>859</v>
      </c>
      <c r="E469" s="2">
        <v>43244</v>
      </c>
      <c r="F469" s="1">
        <v>2</v>
      </c>
      <c r="G469" s="1">
        <v>2</v>
      </c>
      <c r="H469" s="1">
        <f>Tabla1[[#This Row],[CANTIDAD SEGÚN SISTEMA]]-Tabla1[[#This Row],[CANTIDAD SEGÚN CONTEO]]</f>
        <v>0</v>
      </c>
      <c r="I469" s="13">
        <f>1-ABS((Tabla1[[#This Row],[CANTIDAD SEGÚN SISTEMA]]-Tabla1[[#This Row],[CANTIDAD SEGÚN CONTEO]])/Tabla1[[#This Row],[CANTIDAD SEGÚN SISTEMA]])</f>
        <v>1</v>
      </c>
      <c r="J46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69" s="13" t="str">
        <f>VLOOKUP(Tabla1[[#This Row],[COD MATERIAL]],Tabla1345[#All],3,0)</f>
        <v>09 - PARTES DE MOTOR</v>
      </c>
      <c r="L469" s="2" t="str">
        <f>VLOOKUP(MONTH(Tabla1[[#This Row],[FECHA DE CONTEO INVENTARIO]]),Tabla2[],2,0)</f>
        <v>May</v>
      </c>
      <c r="M469" s="1">
        <f>YEAR(Tabla1[[#This Row],[FECHA DE CONTEO INVENTARIO]])</f>
        <v>2018</v>
      </c>
    </row>
    <row r="470" spans="1:13" x14ac:dyDescent="0.2">
      <c r="A470" s="1">
        <v>367857</v>
      </c>
      <c r="B470" s="1" t="s">
        <v>698</v>
      </c>
      <c r="C470" s="1" t="s">
        <v>891</v>
      </c>
      <c r="D470" s="1" t="s">
        <v>862</v>
      </c>
      <c r="E470" s="2">
        <v>43380</v>
      </c>
      <c r="F470" s="1">
        <v>146</v>
      </c>
      <c r="G470" s="1">
        <v>153</v>
      </c>
      <c r="H470" s="1">
        <f>Tabla1[[#This Row],[CANTIDAD SEGÚN SISTEMA]]-Tabla1[[#This Row],[CANTIDAD SEGÚN CONTEO]]</f>
        <v>-7</v>
      </c>
      <c r="I470" s="13">
        <f>1-ABS((Tabla1[[#This Row],[CANTIDAD SEGÚN SISTEMA]]-Tabla1[[#This Row],[CANTIDAD SEGÚN CONTEO]])/Tabla1[[#This Row],[CANTIDAD SEGÚN SISTEMA]])</f>
        <v>0.95205479452054798</v>
      </c>
      <c r="J47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70" s="13" t="str">
        <f>VLOOKUP(Tabla1[[#This Row],[COD MATERIAL]],Tabla1345[#All],3,0)</f>
        <v>05 - COLISION</v>
      </c>
      <c r="L470" s="2" t="str">
        <f>VLOOKUP(MONTH(Tabla1[[#This Row],[FECHA DE CONTEO INVENTARIO]]),Tabla2[],2,0)</f>
        <v>Oct</v>
      </c>
      <c r="M470" s="1">
        <f>YEAR(Tabla1[[#This Row],[FECHA DE CONTEO INVENTARIO]])</f>
        <v>2018</v>
      </c>
    </row>
    <row r="471" spans="1:13" x14ac:dyDescent="0.2">
      <c r="A471" s="1">
        <v>348801</v>
      </c>
      <c r="B471" s="1" t="s">
        <v>75</v>
      </c>
      <c r="C471" s="1" t="s">
        <v>885</v>
      </c>
      <c r="D471" s="1" t="s">
        <v>865</v>
      </c>
      <c r="E471" s="2">
        <v>43240</v>
      </c>
      <c r="F471" s="1">
        <v>175</v>
      </c>
      <c r="G471" s="1">
        <v>175</v>
      </c>
      <c r="H471" s="1">
        <f>Tabla1[[#This Row],[CANTIDAD SEGÚN SISTEMA]]-Tabla1[[#This Row],[CANTIDAD SEGÚN CONTEO]]</f>
        <v>0</v>
      </c>
      <c r="I471" s="13">
        <f>1-ABS((Tabla1[[#This Row],[CANTIDAD SEGÚN SISTEMA]]-Tabla1[[#This Row],[CANTIDAD SEGÚN CONTEO]])/Tabla1[[#This Row],[CANTIDAD SEGÚN SISTEMA]])</f>
        <v>1</v>
      </c>
      <c r="J47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71" s="13" t="str">
        <f>VLOOKUP(Tabla1[[#This Row],[COD MATERIAL]],Tabla1345[#All],3,0)</f>
        <v>05 - COLISION</v>
      </c>
      <c r="L471" s="2" t="str">
        <f>VLOOKUP(MONTH(Tabla1[[#This Row],[FECHA DE CONTEO INVENTARIO]]),Tabla2[],2,0)</f>
        <v>May</v>
      </c>
      <c r="M471" s="1">
        <f>YEAR(Tabla1[[#This Row],[FECHA DE CONTEO INVENTARIO]])</f>
        <v>2018</v>
      </c>
    </row>
    <row r="472" spans="1:13" x14ac:dyDescent="0.2">
      <c r="A472" s="1">
        <v>362722</v>
      </c>
      <c r="B472" s="1" t="s">
        <v>469</v>
      </c>
      <c r="C472" s="1" t="s">
        <v>890</v>
      </c>
      <c r="D472" s="1" t="s">
        <v>861</v>
      </c>
      <c r="E472" s="2">
        <v>43257</v>
      </c>
      <c r="F472" s="1">
        <v>40</v>
      </c>
      <c r="G472" s="1">
        <v>44</v>
      </c>
      <c r="H472" s="1">
        <f>Tabla1[[#This Row],[CANTIDAD SEGÚN SISTEMA]]-Tabla1[[#This Row],[CANTIDAD SEGÚN CONTEO]]</f>
        <v>-4</v>
      </c>
      <c r="I472" s="13">
        <f>1-ABS((Tabla1[[#This Row],[CANTIDAD SEGÚN SISTEMA]]-Tabla1[[#This Row],[CANTIDAD SEGÚN CONTEO]])/Tabla1[[#This Row],[CANTIDAD SEGÚN SISTEMA]])</f>
        <v>0.9</v>
      </c>
      <c r="J47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72" s="13" t="str">
        <f>VLOOKUP(Tabla1[[#This Row],[COD MATERIAL]],Tabla1345[#All],3,0)</f>
        <v>05 - COLISION</v>
      </c>
      <c r="L472" s="2" t="str">
        <f>VLOOKUP(MONTH(Tabla1[[#This Row],[FECHA DE CONTEO INVENTARIO]]),Tabla2[],2,0)</f>
        <v>Jun</v>
      </c>
      <c r="M472" s="1">
        <f>YEAR(Tabla1[[#This Row],[FECHA DE CONTEO INVENTARIO]])</f>
        <v>2018</v>
      </c>
    </row>
    <row r="473" spans="1:13" x14ac:dyDescent="0.2">
      <c r="A473" s="1">
        <v>348767</v>
      </c>
      <c r="B473" s="1" t="s">
        <v>420</v>
      </c>
      <c r="C473" s="1" t="s">
        <v>886</v>
      </c>
      <c r="D473" s="1" t="s">
        <v>857</v>
      </c>
      <c r="E473" s="2">
        <v>43403</v>
      </c>
      <c r="F473" s="1">
        <v>50</v>
      </c>
      <c r="G473" s="1">
        <v>46</v>
      </c>
      <c r="H473" s="1">
        <f>Tabla1[[#This Row],[CANTIDAD SEGÚN SISTEMA]]-Tabla1[[#This Row],[CANTIDAD SEGÚN CONTEO]]</f>
        <v>4</v>
      </c>
      <c r="I473" s="13">
        <f>1-ABS((Tabla1[[#This Row],[CANTIDAD SEGÚN SISTEMA]]-Tabla1[[#This Row],[CANTIDAD SEGÚN CONTEO]])/Tabla1[[#This Row],[CANTIDAD SEGÚN SISTEMA]])</f>
        <v>0.92</v>
      </c>
      <c r="J47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73" s="13" t="str">
        <f>VLOOKUP(Tabla1[[#This Row],[COD MATERIAL]],Tabla1345[#All],3,0)</f>
        <v>05 - COLISION</v>
      </c>
      <c r="L473" s="2" t="str">
        <f>VLOOKUP(MONTH(Tabla1[[#This Row],[FECHA DE CONTEO INVENTARIO]]),Tabla2[],2,0)</f>
        <v>Oct</v>
      </c>
      <c r="M473" s="1">
        <f>YEAR(Tabla1[[#This Row],[FECHA DE CONTEO INVENTARIO]])</f>
        <v>2018</v>
      </c>
    </row>
    <row r="474" spans="1:13" x14ac:dyDescent="0.2">
      <c r="A474" s="1">
        <v>348395</v>
      </c>
      <c r="B474" s="1" t="s">
        <v>77</v>
      </c>
      <c r="C474" s="1" t="s">
        <v>893</v>
      </c>
      <c r="D474" s="1" t="s">
        <v>864</v>
      </c>
      <c r="E474" s="2">
        <v>43409</v>
      </c>
      <c r="F474" s="1">
        <v>69</v>
      </c>
      <c r="G474" s="1">
        <v>69</v>
      </c>
      <c r="H474" s="1">
        <f>Tabla1[[#This Row],[CANTIDAD SEGÚN SISTEMA]]-Tabla1[[#This Row],[CANTIDAD SEGÚN CONTEO]]</f>
        <v>0</v>
      </c>
      <c r="I474" s="13">
        <f>1-ABS((Tabla1[[#This Row],[CANTIDAD SEGÚN SISTEMA]]-Tabla1[[#This Row],[CANTIDAD SEGÚN CONTEO]])/Tabla1[[#This Row],[CANTIDAD SEGÚN SISTEMA]])</f>
        <v>1</v>
      </c>
      <c r="J47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74" s="13" t="str">
        <f>VLOOKUP(Tabla1[[#This Row],[COD MATERIAL]],Tabla1345[#All],3,0)</f>
        <v>05 - COLISION</v>
      </c>
      <c r="L474" s="2" t="str">
        <f>VLOOKUP(MONTH(Tabla1[[#This Row],[FECHA DE CONTEO INVENTARIO]]),Tabla2[],2,0)</f>
        <v>Nov</v>
      </c>
      <c r="M474" s="1">
        <f>YEAR(Tabla1[[#This Row],[FECHA DE CONTEO INVENTARIO]])</f>
        <v>2018</v>
      </c>
    </row>
    <row r="475" spans="1:13" x14ac:dyDescent="0.2">
      <c r="A475" s="1">
        <v>348563</v>
      </c>
      <c r="B475" s="1" t="s">
        <v>380</v>
      </c>
      <c r="C475" s="1" t="s">
        <v>889</v>
      </c>
      <c r="D475" s="1" t="s">
        <v>860</v>
      </c>
      <c r="E475" s="2">
        <v>43596</v>
      </c>
      <c r="F475" s="1">
        <v>133</v>
      </c>
      <c r="G475" s="1">
        <v>122</v>
      </c>
      <c r="H475" s="1">
        <f>Tabla1[[#This Row],[CANTIDAD SEGÚN SISTEMA]]-Tabla1[[#This Row],[CANTIDAD SEGÚN CONTEO]]</f>
        <v>11</v>
      </c>
      <c r="I475" s="13">
        <f>1-ABS((Tabla1[[#This Row],[CANTIDAD SEGÚN SISTEMA]]-Tabla1[[#This Row],[CANTIDAD SEGÚN CONTEO]])/Tabla1[[#This Row],[CANTIDAD SEGÚN SISTEMA]])</f>
        <v>0.91729323308270683</v>
      </c>
      <c r="J47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75" s="13" t="str">
        <f>VLOOKUP(Tabla1[[#This Row],[COD MATERIAL]],Tabla1345[#All],3,0)</f>
        <v>09 - PARTES DE MOTOR</v>
      </c>
      <c r="L475" s="2" t="str">
        <f>VLOOKUP(MONTH(Tabla1[[#This Row],[FECHA DE CONTEO INVENTARIO]]),Tabla2[],2,0)</f>
        <v>May</v>
      </c>
      <c r="M475" s="1">
        <f>YEAR(Tabla1[[#This Row],[FECHA DE CONTEO INVENTARIO]])</f>
        <v>2019</v>
      </c>
    </row>
    <row r="476" spans="1:13" x14ac:dyDescent="0.2">
      <c r="A476" s="1">
        <v>348237</v>
      </c>
      <c r="B476" s="1" t="s">
        <v>343</v>
      </c>
      <c r="C476" s="1" t="s">
        <v>891</v>
      </c>
      <c r="D476" s="1" t="s">
        <v>862</v>
      </c>
      <c r="E476" s="2">
        <v>43271</v>
      </c>
      <c r="F476" s="1">
        <v>36</v>
      </c>
      <c r="G476" s="1">
        <v>36</v>
      </c>
      <c r="H476" s="1">
        <f>Tabla1[[#This Row],[CANTIDAD SEGÚN SISTEMA]]-Tabla1[[#This Row],[CANTIDAD SEGÚN CONTEO]]</f>
        <v>0</v>
      </c>
      <c r="I476" s="13">
        <f>1-ABS((Tabla1[[#This Row],[CANTIDAD SEGÚN SISTEMA]]-Tabla1[[#This Row],[CANTIDAD SEGÚN CONTEO]])/Tabla1[[#This Row],[CANTIDAD SEGÚN SISTEMA]])</f>
        <v>1</v>
      </c>
      <c r="J47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76" s="13" t="str">
        <f>VLOOKUP(Tabla1[[#This Row],[COD MATERIAL]],Tabla1345[#All],3,0)</f>
        <v>07 - PEDALES Y POSAPIES</v>
      </c>
      <c r="L476" s="2" t="str">
        <f>VLOOKUP(MONTH(Tabla1[[#This Row],[FECHA DE CONTEO INVENTARIO]]),Tabla2[],2,0)</f>
        <v>Jun</v>
      </c>
      <c r="M476" s="1">
        <f>YEAR(Tabla1[[#This Row],[FECHA DE CONTEO INVENTARIO]])</f>
        <v>2018</v>
      </c>
    </row>
    <row r="477" spans="1:13" x14ac:dyDescent="0.2">
      <c r="A477" s="1">
        <v>348520</v>
      </c>
      <c r="B477" s="1" t="s">
        <v>226</v>
      </c>
      <c r="C477" s="1" t="s">
        <v>887</v>
      </c>
      <c r="D477" s="1" t="s">
        <v>858</v>
      </c>
      <c r="E477" s="2">
        <v>43304</v>
      </c>
      <c r="F477" s="1">
        <v>57</v>
      </c>
      <c r="G477" s="1">
        <v>57</v>
      </c>
      <c r="H477" s="1">
        <f>Tabla1[[#This Row],[CANTIDAD SEGÚN SISTEMA]]-Tabla1[[#This Row],[CANTIDAD SEGÚN CONTEO]]</f>
        <v>0</v>
      </c>
      <c r="I477" s="13">
        <f>1-ABS((Tabla1[[#This Row],[CANTIDAD SEGÚN SISTEMA]]-Tabla1[[#This Row],[CANTIDAD SEGÚN CONTEO]])/Tabla1[[#This Row],[CANTIDAD SEGÚN SISTEMA]])</f>
        <v>1</v>
      </c>
      <c r="J47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77" s="13" t="str">
        <f>VLOOKUP(Tabla1[[#This Row],[COD MATERIAL]],Tabla1345[#All],3,0)</f>
        <v>09 - PARTES DE MOTOR</v>
      </c>
      <c r="L477" s="2" t="str">
        <f>VLOOKUP(MONTH(Tabla1[[#This Row],[FECHA DE CONTEO INVENTARIO]]),Tabla2[],2,0)</f>
        <v>Jul</v>
      </c>
      <c r="M477" s="1">
        <f>YEAR(Tabla1[[#This Row],[FECHA DE CONTEO INVENTARIO]])</f>
        <v>2018</v>
      </c>
    </row>
    <row r="478" spans="1:13" x14ac:dyDescent="0.2">
      <c r="A478" s="1">
        <v>347953</v>
      </c>
      <c r="B478" s="1" t="s">
        <v>172</v>
      </c>
      <c r="C478" s="1" t="s">
        <v>893</v>
      </c>
      <c r="D478" s="1" t="s">
        <v>864</v>
      </c>
      <c r="E478" s="2">
        <v>43176</v>
      </c>
      <c r="F478" s="1">
        <v>174</v>
      </c>
      <c r="G478" s="1">
        <v>174</v>
      </c>
      <c r="H478" s="1">
        <f>Tabla1[[#This Row],[CANTIDAD SEGÚN SISTEMA]]-Tabla1[[#This Row],[CANTIDAD SEGÚN CONTEO]]</f>
        <v>0</v>
      </c>
      <c r="I478" s="13">
        <f>1-ABS((Tabla1[[#This Row],[CANTIDAD SEGÚN SISTEMA]]-Tabla1[[#This Row],[CANTIDAD SEGÚN CONTEO]])/Tabla1[[#This Row],[CANTIDAD SEGÚN SISTEMA]])</f>
        <v>1</v>
      </c>
      <c r="J47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78" s="13" t="str">
        <f>VLOOKUP(Tabla1[[#This Row],[COD MATERIAL]],Tabla1345[#All],3,0)</f>
        <v>08 - ELECTRICO</v>
      </c>
      <c r="L478" s="2" t="str">
        <f>VLOOKUP(MONTH(Tabla1[[#This Row],[FECHA DE CONTEO INVENTARIO]]),Tabla2[],2,0)</f>
        <v>Mar</v>
      </c>
      <c r="M478" s="1">
        <f>YEAR(Tabla1[[#This Row],[FECHA DE CONTEO INVENTARIO]])</f>
        <v>2018</v>
      </c>
    </row>
    <row r="479" spans="1:13" x14ac:dyDescent="0.2">
      <c r="A479" s="1">
        <v>348019</v>
      </c>
      <c r="B479" s="1" t="s">
        <v>693</v>
      </c>
      <c r="C479" s="1" t="s">
        <v>890</v>
      </c>
      <c r="D479" s="1" t="s">
        <v>861</v>
      </c>
      <c r="E479" s="2">
        <v>43526</v>
      </c>
      <c r="F479" s="1">
        <v>73</v>
      </c>
      <c r="G479" s="1">
        <v>67</v>
      </c>
      <c r="H479" s="1">
        <f>Tabla1[[#This Row],[CANTIDAD SEGÚN SISTEMA]]-Tabla1[[#This Row],[CANTIDAD SEGÚN CONTEO]]</f>
        <v>6</v>
      </c>
      <c r="I479" s="13">
        <f>1-ABS((Tabla1[[#This Row],[CANTIDAD SEGÚN SISTEMA]]-Tabla1[[#This Row],[CANTIDAD SEGÚN CONTEO]])/Tabla1[[#This Row],[CANTIDAD SEGÚN SISTEMA]])</f>
        <v>0.9178082191780822</v>
      </c>
      <c r="J47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79" s="13" t="str">
        <f>VLOOKUP(Tabla1[[#This Row],[COD MATERIAL]],Tabla1345[#All],3,0)</f>
        <v>13 - TRACCION</v>
      </c>
      <c r="L479" s="2" t="str">
        <f>VLOOKUP(MONTH(Tabla1[[#This Row],[FECHA DE CONTEO INVENTARIO]]),Tabla2[],2,0)</f>
        <v>Mar</v>
      </c>
      <c r="M479" s="1">
        <f>YEAR(Tabla1[[#This Row],[FECHA DE CONTEO INVENTARIO]])</f>
        <v>2019</v>
      </c>
    </row>
    <row r="480" spans="1:13" x14ac:dyDescent="0.2">
      <c r="A480" s="1">
        <v>368073</v>
      </c>
      <c r="B480" s="1" t="s">
        <v>635</v>
      </c>
      <c r="C480" s="1" t="s">
        <v>891</v>
      </c>
      <c r="D480" s="1" t="s">
        <v>862</v>
      </c>
      <c r="E480" s="2">
        <v>43595</v>
      </c>
      <c r="F480" s="1">
        <v>148</v>
      </c>
      <c r="G480" s="1">
        <v>148</v>
      </c>
      <c r="H480" s="1">
        <f>Tabla1[[#This Row],[CANTIDAD SEGÚN SISTEMA]]-Tabla1[[#This Row],[CANTIDAD SEGÚN CONTEO]]</f>
        <v>0</v>
      </c>
      <c r="I480" s="13">
        <f>1-ABS((Tabla1[[#This Row],[CANTIDAD SEGÚN SISTEMA]]-Tabla1[[#This Row],[CANTIDAD SEGÚN CONTEO]])/Tabla1[[#This Row],[CANTIDAD SEGÚN SISTEMA]])</f>
        <v>1</v>
      </c>
      <c r="J48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80" s="13" t="str">
        <f>VLOOKUP(Tabla1[[#This Row],[COD MATERIAL]],Tabla1345[#All],3,0)</f>
        <v>14 - LUCES</v>
      </c>
      <c r="L480" s="2" t="str">
        <f>VLOOKUP(MONTH(Tabla1[[#This Row],[FECHA DE CONTEO INVENTARIO]]),Tabla2[],2,0)</f>
        <v>May</v>
      </c>
      <c r="M480" s="1">
        <f>YEAR(Tabla1[[#This Row],[FECHA DE CONTEO INVENTARIO]])</f>
        <v>2019</v>
      </c>
    </row>
    <row r="481" spans="1:13" x14ac:dyDescent="0.2">
      <c r="A481" s="1">
        <v>369610</v>
      </c>
      <c r="B481" s="1" t="s">
        <v>682</v>
      </c>
      <c r="C481" s="1" t="s">
        <v>888</v>
      </c>
      <c r="D481" s="1" t="s">
        <v>859</v>
      </c>
      <c r="E481" s="2">
        <v>43305</v>
      </c>
      <c r="F481" s="1">
        <v>179</v>
      </c>
      <c r="G481" s="1">
        <v>170</v>
      </c>
      <c r="H481" s="1">
        <f>Tabla1[[#This Row],[CANTIDAD SEGÚN SISTEMA]]-Tabla1[[#This Row],[CANTIDAD SEGÚN CONTEO]]</f>
        <v>9</v>
      </c>
      <c r="I481" s="13">
        <f>1-ABS((Tabla1[[#This Row],[CANTIDAD SEGÚN SISTEMA]]-Tabla1[[#This Row],[CANTIDAD SEGÚN CONTEO]])/Tabla1[[#This Row],[CANTIDAD SEGÚN SISTEMA]])</f>
        <v>0.94972067039106145</v>
      </c>
      <c r="J48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81" s="13" t="str">
        <f>VLOOKUP(Tabla1[[#This Row],[COD MATERIAL]],Tabla1345[#All],3,0)</f>
        <v>01 - BATERIAS</v>
      </c>
      <c r="L481" s="2" t="str">
        <f>VLOOKUP(MONTH(Tabla1[[#This Row],[FECHA DE CONTEO INVENTARIO]]),Tabla2[],2,0)</f>
        <v>Jul</v>
      </c>
      <c r="M481" s="1">
        <f>YEAR(Tabla1[[#This Row],[FECHA DE CONTEO INVENTARIO]])</f>
        <v>2018</v>
      </c>
    </row>
    <row r="482" spans="1:13" x14ac:dyDescent="0.2">
      <c r="A482" s="1">
        <v>348500</v>
      </c>
      <c r="B482" s="1" t="s">
        <v>486</v>
      </c>
      <c r="C482" s="1" t="s">
        <v>888</v>
      </c>
      <c r="D482" s="1" t="s">
        <v>859</v>
      </c>
      <c r="E482" s="2">
        <v>43195</v>
      </c>
      <c r="F482" s="1">
        <v>127</v>
      </c>
      <c r="G482" s="1">
        <v>127</v>
      </c>
      <c r="H482" s="1">
        <f>Tabla1[[#This Row],[CANTIDAD SEGÚN SISTEMA]]-Tabla1[[#This Row],[CANTIDAD SEGÚN CONTEO]]</f>
        <v>0</v>
      </c>
      <c r="I482" s="13">
        <f>1-ABS((Tabla1[[#This Row],[CANTIDAD SEGÚN SISTEMA]]-Tabla1[[#This Row],[CANTIDAD SEGÚN CONTEO]])/Tabla1[[#This Row],[CANTIDAD SEGÚN SISTEMA]])</f>
        <v>1</v>
      </c>
      <c r="J48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82" s="13" t="str">
        <f>VLOOKUP(Tabla1[[#This Row],[COD MATERIAL]],Tabla1345[#All],3,0)</f>
        <v>09 - PARTES DE MOTOR</v>
      </c>
      <c r="L482" s="2" t="str">
        <f>VLOOKUP(MONTH(Tabla1[[#This Row],[FECHA DE CONTEO INVENTARIO]]),Tabla2[],2,0)</f>
        <v>Abr</v>
      </c>
      <c r="M482" s="1">
        <f>YEAR(Tabla1[[#This Row],[FECHA DE CONTEO INVENTARIO]])</f>
        <v>2018</v>
      </c>
    </row>
    <row r="483" spans="1:13" x14ac:dyDescent="0.2">
      <c r="A483" s="1">
        <v>347865</v>
      </c>
      <c r="B483" s="1" t="s">
        <v>109</v>
      </c>
      <c r="C483" s="1" t="s">
        <v>888</v>
      </c>
      <c r="D483" s="1" t="s">
        <v>859</v>
      </c>
      <c r="E483" s="2">
        <v>43125</v>
      </c>
      <c r="F483" s="1">
        <v>157</v>
      </c>
      <c r="G483" s="1">
        <v>185</v>
      </c>
      <c r="H483" s="1">
        <f>Tabla1[[#This Row],[CANTIDAD SEGÚN SISTEMA]]-Tabla1[[#This Row],[CANTIDAD SEGÚN CONTEO]]</f>
        <v>-28</v>
      </c>
      <c r="I483" s="13">
        <f>1-ABS((Tabla1[[#This Row],[CANTIDAD SEGÚN SISTEMA]]-Tabla1[[#This Row],[CANTIDAD SEGÚN CONTEO]])/Tabla1[[#This Row],[CANTIDAD SEGÚN SISTEMA]])</f>
        <v>0.82165605095541405</v>
      </c>
      <c r="J48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83" s="13" t="str">
        <f>VLOOKUP(Tabla1[[#This Row],[COD MATERIAL]],Tabla1345[#All],3,0)</f>
        <v>01 - BATERIAS</v>
      </c>
      <c r="L483" s="2" t="str">
        <f>VLOOKUP(MONTH(Tabla1[[#This Row],[FECHA DE CONTEO INVENTARIO]]),Tabla2[],2,0)</f>
        <v>Ene</v>
      </c>
      <c r="M483" s="1">
        <f>YEAR(Tabla1[[#This Row],[FECHA DE CONTEO INVENTARIO]])</f>
        <v>2018</v>
      </c>
    </row>
    <row r="484" spans="1:13" x14ac:dyDescent="0.2">
      <c r="A484" s="1">
        <v>362790</v>
      </c>
      <c r="B484" s="1" t="s">
        <v>496</v>
      </c>
      <c r="C484" s="1" t="s">
        <v>884</v>
      </c>
      <c r="D484" s="1" t="s">
        <v>856</v>
      </c>
      <c r="E484" s="2">
        <v>43232</v>
      </c>
      <c r="F484" s="1">
        <v>148</v>
      </c>
      <c r="G484" s="1">
        <v>136</v>
      </c>
      <c r="H484" s="1">
        <f>Tabla1[[#This Row],[CANTIDAD SEGÚN SISTEMA]]-Tabla1[[#This Row],[CANTIDAD SEGÚN CONTEO]]</f>
        <v>12</v>
      </c>
      <c r="I484" s="13">
        <f>1-ABS((Tabla1[[#This Row],[CANTIDAD SEGÚN SISTEMA]]-Tabla1[[#This Row],[CANTIDAD SEGÚN CONTEO]])/Tabla1[[#This Row],[CANTIDAD SEGÚN SISTEMA]])</f>
        <v>0.91891891891891886</v>
      </c>
      <c r="J48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84" s="13" t="str">
        <f>VLOOKUP(Tabla1[[#This Row],[COD MATERIAL]],Tabla1345[#All],3,0)</f>
        <v>05 - COLISION</v>
      </c>
      <c r="L484" s="2" t="str">
        <f>VLOOKUP(MONTH(Tabla1[[#This Row],[FECHA DE CONTEO INVENTARIO]]),Tabla2[],2,0)</f>
        <v>May</v>
      </c>
      <c r="M484" s="1">
        <f>YEAR(Tabla1[[#This Row],[FECHA DE CONTEO INVENTARIO]])</f>
        <v>2018</v>
      </c>
    </row>
    <row r="485" spans="1:13" x14ac:dyDescent="0.2">
      <c r="A485" s="1">
        <v>353563</v>
      </c>
      <c r="B485" s="1" t="s">
        <v>660</v>
      </c>
      <c r="C485" s="1" t="s">
        <v>886</v>
      </c>
      <c r="D485" s="1" t="s">
        <v>857</v>
      </c>
      <c r="E485" s="2">
        <v>43136</v>
      </c>
      <c r="F485" s="1">
        <v>134</v>
      </c>
      <c r="G485" s="1">
        <v>123</v>
      </c>
      <c r="H485" s="1">
        <f>Tabla1[[#This Row],[CANTIDAD SEGÚN SISTEMA]]-Tabla1[[#This Row],[CANTIDAD SEGÚN CONTEO]]</f>
        <v>11</v>
      </c>
      <c r="I485" s="13">
        <f>1-ABS((Tabla1[[#This Row],[CANTIDAD SEGÚN SISTEMA]]-Tabla1[[#This Row],[CANTIDAD SEGÚN CONTEO]])/Tabla1[[#This Row],[CANTIDAD SEGÚN SISTEMA]])</f>
        <v>0.91791044776119401</v>
      </c>
      <c r="J48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85" s="13" t="str">
        <f>VLOOKUP(Tabla1[[#This Row],[COD MATERIAL]],Tabla1345[#All],3,0)</f>
        <v>13 - TRACCION</v>
      </c>
      <c r="L485" s="2" t="str">
        <f>VLOOKUP(MONTH(Tabla1[[#This Row],[FECHA DE CONTEO INVENTARIO]]),Tabla2[],2,0)</f>
        <v>Feb</v>
      </c>
      <c r="M485" s="1">
        <f>YEAR(Tabla1[[#This Row],[FECHA DE CONTEO INVENTARIO]])</f>
        <v>2018</v>
      </c>
    </row>
    <row r="486" spans="1:13" x14ac:dyDescent="0.2">
      <c r="A486" s="1">
        <v>347646</v>
      </c>
      <c r="B486" s="1" t="s">
        <v>707</v>
      </c>
      <c r="C486" s="1" t="s">
        <v>887</v>
      </c>
      <c r="D486" s="1" t="s">
        <v>858</v>
      </c>
      <c r="E486" s="2">
        <v>43592</v>
      </c>
      <c r="F486" s="1">
        <v>150</v>
      </c>
      <c r="G486" s="1">
        <v>153</v>
      </c>
      <c r="H486" s="1">
        <f>Tabla1[[#This Row],[CANTIDAD SEGÚN SISTEMA]]-Tabla1[[#This Row],[CANTIDAD SEGÚN CONTEO]]</f>
        <v>-3</v>
      </c>
      <c r="I486" s="13">
        <f>1-ABS((Tabla1[[#This Row],[CANTIDAD SEGÚN SISTEMA]]-Tabla1[[#This Row],[CANTIDAD SEGÚN CONTEO]])/Tabla1[[#This Row],[CANTIDAD SEGÚN SISTEMA]])</f>
        <v>0.98</v>
      </c>
      <c r="J48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86" s="13" t="str">
        <f>VLOOKUP(Tabla1[[#This Row],[COD MATERIAL]],Tabla1345[#All],3,0)</f>
        <v>09 - PARTES DE MOTOR</v>
      </c>
      <c r="L486" s="2" t="str">
        <f>VLOOKUP(MONTH(Tabla1[[#This Row],[FECHA DE CONTEO INVENTARIO]]),Tabla2[],2,0)</f>
        <v>May</v>
      </c>
      <c r="M486" s="1">
        <f>YEAR(Tabla1[[#This Row],[FECHA DE CONTEO INVENTARIO]])</f>
        <v>2019</v>
      </c>
    </row>
    <row r="487" spans="1:13" x14ac:dyDescent="0.2">
      <c r="A487" s="1">
        <v>347733</v>
      </c>
      <c r="B487" s="1" t="s">
        <v>506</v>
      </c>
      <c r="C487" s="1" t="s">
        <v>887</v>
      </c>
      <c r="D487" s="1" t="s">
        <v>858</v>
      </c>
      <c r="E487" s="2">
        <v>43414</v>
      </c>
      <c r="F487" s="1">
        <v>108</v>
      </c>
      <c r="G487" s="1">
        <v>108</v>
      </c>
      <c r="H487" s="1">
        <f>Tabla1[[#This Row],[CANTIDAD SEGÚN SISTEMA]]-Tabla1[[#This Row],[CANTIDAD SEGÚN CONTEO]]</f>
        <v>0</v>
      </c>
      <c r="I487" s="13">
        <f>1-ABS((Tabla1[[#This Row],[CANTIDAD SEGÚN SISTEMA]]-Tabla1[[#This Row],[CANTIDAD SEGÚN CONTEO]])/Tabla1[[#This Row],[CANTIDAD SEGÚN SISTEMA]])</f>
        <v>1</v>
      </c>
      <c r="J48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87" s="13" t="str">
        <f>VLOOKUP(Tabla1[[#This Row],[COD MATERIAL]],Tabla1345[#All],3,0)</f>
        <v>09 - PARTES DE MOTOR</v>
      </c>
      <c r="L487" s="2" t="str">
        <f>VLOOKUP(MONTH(Tabla1[[#This Row],[FECHA DE CONTEO INVENTARIO]]),Tabla2[],2,0)</f>
        <v>Nov</v>
      </c>
      <c r="M487" s="1">
        <f>YEAR(Tabla1[[#This Row],[FECHA DE CONTEO INVENTARIO]])</f>
        <v>2018</v>
      </c>
    </row>
    <row r="488" spans="1:13" x14ac:dyDescent="0.2">
      <c r="A488" s="1">
        <v>348373</v>
      </c>
      <c r="B488" s="1" t="s">
        <v>531</v>
      </c>
      <c r="C488" s="1" t="s">
        <v>889</v>
      </c>
      <c r="D488" s="1" t="s">
        <v>860</v>
      </c>
      <c r="E488" s="2">
        <v>43142</v>
      </c>
      <c r="F488" s="1">
        <v>161</v>
      </c>
      <c r="G488" s="1">
        <v>175</v>
      </c>
      <c r="H488" s="1">
        <f>Tabla1[[#This Row],[CANTIDAD SEGÚN SISTEMA]]-Tabla1[[#This Row],[CANTIDAD SEGÚN CONTEO]]</f>
        <v>-14</v>
      </c>
      <c r="I488" s="13">
        <f>1-ABS((Tabla1[[#This Row],[CANTIDAD SEGÚN SISTEMA]]-Tabla1[[#This Row],[CANTIDAD SEGÚN CONTEO]])/Tabla1[[#This Row],[CANTIDAD SEGÚN SISTEMA]])</f>
        <v>0.91304347826086962</v>
      </c>
      <c r="J48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88" s="13" t="str">
        <f>VLOOKUP(Tabla1[[#This Row],[COD MATERIAL]],Tabla1345[#All],3,0)</f>
        <v>05 - COLISION</v>
      </c>
      <c r="L488" s="2" t="str">
        <f>VLOOKUP(MONTH(Tabla1[[#This Row],[FECHA DE CONTEO INVENTARIO]]),Tabla2[],2,0)</f>
        <v>Feb</v>
      </c>
      <c r="M488" s="1">
        <f>YEAR(Tabla1[[#This Row],[FECHA DE CONTEO INVENTARIO]])</f>
        <v>2018</v>
      </c>
    </row>
    <row r="489" spans="1:13" x14ac:dyDescent="0.2">
      <c r="A489" s="1">
        <v>348600</v>
      </c>
      <c r="B489" s="1" t="s">
        <v>399</v>
      </c>
      <c r="C489" s="1" t="s">
        <v>891</v>
      </c>
      <c r="D489" s="1" t="s">
        <v>862</v>
      </c>
      <c r="E489" s="2">
        <v>43123</v>
      </c>
      <c r="F489" s="1">
        <v>57</v>
      </c>
      <c r="G489" s="1">
        <v>68</v>
      </c>
      <c r="H489" s="1">
        <f>Tabla1[[#This Row],[CANTIDAD SEGÚN SISTEMA]]-Tabla1[[#This Row],[CANTIDAD SEGÚN CONTEO]]</f>
        <v>-11</v>
      </c>
      <c r="I489" s="13">
        <f>1-ABS((Tabla1[[#This Row],[CANTIDAD SEGÚN SISTEMA]]-Tabla1[[#This Row],[CANTIDAD SEGÚN CONTEO]])/Tabla1[[#This Row],[CANTIDAD SEGÚN SISTEMA]])</f>
        <v>0.80701754385964919</v>
      </c>
      <c r="J48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89" s="13" t="str">
        <f>VLOOKUP(Tabla1[[#This Row],[COD MATERIAL]],Tabla1345[#All],3,0)</f>
        <v>15 - MISCELANEOS</v>
      </c>
      <c r="L489" s="2" t="str">
        <f>VLOOKUP(MONTH(Tabla1[[#This Row],[FECHA DE CONTEO INVENTARIO]]),Tabla2[],2,0)</f>
        <v>Ene</v>
      </c>
      <c r="M489" s="1">
        <f>YEAR(Tabla1[[#This Row],[FECHA DE CONTEO INVENTARIO]])</f>
        <v>2018</v>
      </c>
    </row>
    <row r="490" spans="1:13" x14ac:dyDescent="0.2">
      <c r="A490" s="1">
        <v>348081</v>
      </c>
      <c r="B490" s="1" t="s">
        <v>543</v>
      </c>
      <c r="C490" s="1" t="s">
        <v>893</v>
      </c>
      <c r="D490" s="1" t="s">
        <v>864</v>
      </c>
      <c r="E490" s="2">
        <v>43522</v>
      </c>
      <c r="F490" s="1">
        <v>6</v>
      </c>
      <c r="G490" s="1">
        <v>6</v>
      </c>
      <c r="H490" s="1">
        <f>Tabla1[[#This Row],[CANTIDAD SEGÚN SISTEMA]]-Tabla1[[#This Row],[CANTIDAD SEGÚN CONTEO]]</f>
        <v>0</v>
      </c>
      <c r="I490" s="13">
        <f>1-ABS((Tabla1[[#This Row],[CANTIDAD SEGÚN SISTEMA]]-Tabla1[[#This Row],[CANTIDAD SEGÚN CONTEO]])/Tabla1[[#This Row],[CANTIDAD SEGÚN SISTEMA]])</f>
        <v>1</v>
      </c>
      <c r="J49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90" s="13" t="str">
        <f>VLOOKUP(Tabla1[[#This Row],[COD MATERIAL]],Tabla1345[#All],3,0)</f>
        <v>13 - TRACCION</v>
      </c>
      <c r="L490" s="2" t="str">
        <f>VLOOKUP(MONTH(Tabla1[[#This Row],[FECHA DE CONTEO INVENTARIO]]),Tabla2[],2,0)</f>
        <v>Feb</v>
      </c>
      <c r="M490" s="1">
        <f>YEAR(Tabla1[[#This Row],[FECHA DE CONTEO INVENTARIO]])</f>
        <v>2019</v>
      </c>
    </row>
    <row r="491" spans="1:13" x14ac:dyDescent="0.2">
      <c r="A491" s="1">
        <v>347914</v>
      </c>
      <c r="B491" s="1" t="s">
        <v>762</v>
      </c>
      <c r="C491" s="1" t="s">
        <v>884</v>
      </c>
      <c r="D491" s="1" t="s">
        <v>856</v>
      </c>
      <c r="E491" s="2">
        <v>43292</v>
      </c>
      <c r="F491" s="1">
        <v>51</v>
      </c>
      <c r="G491" s="1">
        <v>51</v>
      </c>
      <c r="H491" s="1">
        <f>Tabla1[[#This Row],[CANTIDAD SEGÚN SISTEMA]]-Tabla1[[#This Row],[CANTIDAD SEGÚN CONTEO]]</f>
        <v>0</v>
      </c>
      <c r="I491" s="13">
        <f>1-ABS((Tabla1[[#This Row],[CANTIDAD SEGÚN SISTEMA]]-Tabla1[[#This Row],[CANTIDAD SEGÚN CONTEO]])/Tabla1[[#This Row],[CANTIDAD SEGÚN SISTEMA]])</f>
        <v>1</v>
      </c>
      <c r="J49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91" s="13" t="str">
        <f>VLOOKUP(Tabla1[[#This Row],[COD MATERIAL]],Tabla1345[#All],3,0)</f>
        <v>14 - LUCES</v>
      </c>
      <c r="L491" s="2" t="str">
        <f>VLOOKUP(MONTH(Tabla1[[#This Row],[FECHA DE CONTEO INVENTARIO]]),Tabla2[],2,0)</f>
        <v>Jul</v>
      </c>
      <c r="M491" s="1">
        <f>YEAR(Tabla1[[#This Row],[FECHA DE CONTEO INVENTARIO]])</f>
        <v>2018</v>
      </c>
    </row>
    <row r="492" spans="1:13" x14ac:dyDescent="0.2">
      <c r="A492" s="1">
        <v>348139</v>
      </c>
      <c r="B492" s="1" t="s">
        <v>272</v>
      </c>
      <c r="C492" s="1" t="s">
        <v>889</v>
      </c>
      <c r="D492" s="1" t="s">
        <v>860</v>
      </c>
      <c r="E492" s="2">
        <v>43127</v>
      </c>
      <c r="F492" s="1">
        <v>43</v>
      </c>
      <c r="G492" s="1">
        <v>43</v>
      </c>
      <c r="H492" s="1">
        <f>Tabla1[[#This Row],[CANTIDAD SEGÚN SISTEMA]]-Tabla1[[#This Row],[CANTIDAD SEGÚN CONTEO]]</f>
        <v>0</v>
      </c>
      <c r="I492" s="13">
        <f>1-ABS((Tabla1[[#This Row],[CANTIDAD SEGÚN SISTEMA]]-Tabla1[[#This Row],[CANTIDAD SEGÚN CONTEO]])/Tabla1[[#This Row],[CANTIDAD SEGÚN SISTEMA]])</f>
        <v>1</v>
      </c>
      <c r="J49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92" s="13" t="str">
        <f>VLOOKUP(Tabla1[[#This Row],[COD MATERIAL]],Tabla1345[#All],3,0)</f>
        <v>04 - FRENOS Y EMBRAGUES</v>
      </c>
      <c r="L492" s="2" t="str">
        <f>VLOOKUP(MONTH(Tabla1[[#This Row],[FECHA DE CONTEO INVENTARIO]]),Tabla2[],2,0)</f>
        <v>Ene</v>
      </c>
      <c r="M492" s="1">
        <f>YEAR(Tabla1[[#This Row],[FECHA DE CONTEO INVENTARIO]])</f>
        <v>2018</v>
      </c>
    </row>
    <row r="493" spans="1:13" x14ac:dyDescent="0.2">
      <c r="A493" s="1">
        <v>348049</v>
      </c>
      <c r="B493" s="1" t="s">
        <v>198</v>
      </c>
      <c r="C493" s="1" t="s">
        <v>886</v>
      </c>
      <c r="D493" s="1" t="s">
        <v>857</v>
      </c>
      <c r="E493" s="2">
        <v>43278</v>
      </c>
      <c r="F493" s="1">
        <v>86</v>
      </c>
      <c r="G493" s="1">
        <v>95</v>
      </c>
      <c r="H493" s="1">
        <f>Tabla1[[#This Row],[CANTIDAD SEGÚN SISTEMA]]-Tabla1[[#This Row],[CANTIDAD SEGÚN CONTEO]]</f>
        <v>-9</v>
      </c>
      <c r="I493" s="13">
        <f>1-ABS((Tabla1[[#This Row],[CANTIDAD SEGÚN SISTEMA]]-Tabla1[[#This Row],[CANTIDAD SEGÚN CONTEO]])/Tabla1[[#This Row],[CANTIDAD SEGÚN SISTEMA]])</f>
        <v>0.89534883720930236</v>
      </c>
      <c r="J49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93" s="13" t="str">
        <f>VLOOKUP(Tabla1[[#This Row],[COD MATERIAL]],Tabla1345[#All],3,0)</f>
        <v>13 - TRACCION</v>
      </c>
      <c r="L493" s="2" t="str">
        <f>VLOOKUP(MONTH(Tabla1[[#This Row],[FECHA DE CONTEO INVENTARIO]]),Tabla2[],2,0)</f>
        <v>Jun</v>
      </c>
      <c r="M493" s="1">
        <f>YEAR(Tabla1[[#This Row],[FECHA DE CONTEO INVENTARIO]])</f>
        <v>2018</v>
      </c>
    </row>
    <row r="494" spans="1:13" x14ac:dyDescent="0.2">
      <c r="A494" s="1">
        <v>353552</v>
      </c>
      <c r="B494" s="1" t="s">
        <v>413</v>
      </c>
      <c r="C494" s="1" t="s">
        <v>889</v>
      </c>
      <c r="D494" s="1" t="s">
        <v>860</v>
      </c>
      <c r="E494" s="2">
        <v>43238</v>
      </c>
      <c r="F494" s="1">
        <v>171</v>
      </c>
      <c r="G494" s="1">
        <v>182</v>
      </c>
      <c r="H494" s="1">
        <f>Tabla1[[#This Row],[CANTIDAD SEGÚN SISTEMA]]-Tabla1[[#This Row],[CANTIDAD SEGÚN CONTEO]]</f>
        <v>-11</v>
      </c>
      <c r="I494" s="13">
        <f>1-ABS((Tabla1[[#This Row],[CANTIDAD SEGÚN SISTEMA]]-Tabla1[[#This Row],[CANTIDAD SEGÚN CONTEO]])/Tabla1[[#This Row],[CANTIDAD SEGÚN SISTEMA]])</f>
        <v>0.93567251461988299</v>
      </c>
      <c r="J49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94" s="13" t="str">
        <f>VLOOKUP(Tabla1[[#This Row],[COD MATERIAL]],Tabla1345[#All],3,0)</f>
        <v>09 - PARTES DE MOTOR</v>
      </c>
      <c r="L494" s="2" t="str">
        <f>VLOOKUP(MONTH(Tabla1[[#This Row],[FECHA DE CONTEO INVENTARIO]]),Tabla2[],2,0)</f>
        <v>May</v>
      </c>
      <c r="M494" s="1">
        <f>YEAR(Tabla1[[#This Row],[FECHA DE CONTEO INVENTARIO]])</f>
        <v>2018</v>
      </c>
    </row>
    <row r="495" spans="1:13" x14ac:dyDescent="0.2">
      <c r="A495" s="1">
        <v>348874</v>
      </c>
      <c r="B495" s="1" t="s">
        <v>301</v>
      </c>
      <c r="C495" s="1" t="s">
        <v>886</v>
      </c>
      <c r="D495" s="1" t="s">
        <v>857</v>
      </c>
      <c r="E495" s="2">
        <v>43411</v>
      </c>
      <c r="F495" s="1">
        <v>147</v>
      </c>
      <c r="G495" s="1">
        <v>152</v>
      </c>
      <c r="H495" s="1">
        <f>Tabla1[[#This Row],[CANTIDAD SEGÚN SISTEMA]]-Tabla1[[#This Row],[CANTIDAD SEGÚN CONTEO]]</f>
        <v>-5</v>
      </c>
      <c r="I495" s="13">
        <f>1-ABS((Tabla1[[#This Row],[CANTIDAD SEGÚN SISTEMA]]-Tabla1[[#This Row],[CANTIDAD SEGÚN CONTEO]])/Tabla1[[#This Row],[CANTIDAD SEGÚN SISTEMA]])</f>
        <v>0.96598639455782309</v>
      </c>
      <c r="J49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495" s="13" t="str">
        <f>VLOOKUP(Tabla1[[#This Row],[COD MATERIAL]],Tabla1345[#All],3,0)</f>
        <v>05 - COLISION</v>
      </c>
      <c r="L495" s="2" t="str">
        <f>VLOOKUP(MONTH(Tabla1[[#This Row],[FECHA DE CONTEO INVENTARIO]]),Tabla2[],2,0)</f>
        <v>Nov</v>
      </c>
      <c r="M495" s="1">
        <f>YEAR(Tabla1[[#This Row],[FECHA DE CONTEO INVENTARIO]])</f>
        <v>2018</v>
      </c>
    </row>
    <row r="496" spans="1:13" x14ac:dyDescent="0.2">
      <c r="A496" s="1">
        <v>347769</v>
      </c>
      <c r="B496" s="1" t="s">
        <v>592</v>
      </c>
      <c r="C496" s="1" t="s">
        <v>891</v>
      </c>
      <c r="D496" s="1" t="s">
        <v>862</v>
      </c>
      <c r="E496" s="2">
        <v>43190</v>
      </c>
      <c r="F496" s="1">
        <v>26</v>
      </c>
      <c r="G496" s="1">
        <v>24</v>
      </c>
      <c r="H496" s="1">
        <f>Tabla1[[#This Row],[CANTIDAD SEGÚN SISTEMA]]-Tabla1[[#This Row],[CANTIDAD SEGÚN CONTEO]]</f>
        <v>2</v>
      </c>
      <c r="I496" s="13">
        <f>1-ABS((Tabla1[[#This Row],[CANTIDAD SEGÚN SISTEMA]]-Tabla1[[#This Row],[CANTIDAD SEGÚN CONTEO]])/Tabla1[[#This Row],[CANTIDAD SEGÚN SISTEMA]])</f>
        <v>0.92307692307692313</v>
      </c>
      <c r="J49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96" s="13" t="str">
        <f>VLOOKUP(Tabla1[[#This Row],[COD MATERIAL]],Tabla1345[#All],3,0)</f>
        <v>09 - PARTES DE MOTOR</v>
      </c>
      <c r="L496" s="2" t="str">
        <f>VLOOKUP(MONTH(Tabla1[[#This Row],[FECHA DE CONTEO INVENTARIO]]),Tabla2[],2,0)</f>
        <v>Mar</v>
      </c>
      <c r="M496" s="1">
        <f>YEAR(Tabla1[[#This Row],[FECHA DE CONTEO INVENTARIO]])</f>
        <v>2018</v>
      </c>
    </row>
    <row r="497" spans="1:13" x14ac:dyDescent="0.2">
      <c r="A497" s="1">
        <v>347868</v>
      </c>
      <c r="B497" s="1" t="s">
        <v>87</v>
      </c>
      <c r="C497" s="1" t="s">
        <v>886</v>
      </c>
      <c r="D497" s="1" t="s">
        <v>857</v>
      </c>
      <c r="E497" s="2">
        <v>43451</v>
      </c>
      <c r="F497" s="1">
        <v>46</v>
      </c>
      <c r="G497" s="1">
        <v>46</v>
      </c>
      <c r="H497" s="1">
        <f>Tabla1[[#This Row],[CANTIDAD SEGÚN SISTEMA]]-Tabla1[[#This Row],[CANTIDAD SEGÚN CONTEO]]</f>
        <v>0</v>
      </c>
      <c r="I497" s="13">
        <f>1-ABS((Tabla1[[#This Row],[CANTIDAD SEGÚN SISTEMA]]-Tabla1[[#This Row],[CANTIDAD SEGÚN CONTEO]])/Tabla1[[#This Row],[CANTIDAD SEGÚN SISTEMA]])</f>
        <v>1</v>
      </c>
      <c r="J49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97" s="13" t="str">
        <f>VLOOKUP(Tabla1[[#This Row],[COD MATERIAL]],Tabla1345[#All],3,0)</f>
        <v>01 - BATERIAS</v>
      </c>
      <c r="L497" s="2" t="str">
        <f>VLOOKUP(MONTH(Tabla1[[#This Row],[FECHA DE CONTEO INVENTARIO]]),Tabla2[],2,0)</f>
        <v>Dic</v>
      </c>
      <c r="M497" s="1">
        <f>YEAR(Tabla1[[#This Row],[FECHA DE CONTEO INVENTARIO]])</f>
        <v>2018</v>
      </c>
    </row>
    <row r="498" spans="1:13" x14ac:dyDescent="0.2">
      <c r="A498" s="1">
        <v>362654</v>
      </c>
      <c r="B498" s="1" t="s">
        <v>169</v>
      </c>
      <c r="C498" s="1" t="s">
        <v>892</v>
      </c>
      <c r="D498" s="1" t="s">
        <v>863</v>
      </c>
      <c r="E498" s="2">
        <v>43323</v>
      </c>
      <c r="F498" s="1">
        <v>148</v>
      </c>
      <c r="G498" s="1">
        <v>148</v>
      </c>
      <c r="H498" s="1">
        <f>Tabla1[[#This Row],[CANTIDAD SEGÚN SISTEMA]]-Tabla1[[#This Row],[CANTIDAD SEGÚN CONTEO]]</f>
        <v>0</v>
      </c>
      <c r="I498" s="13">
        <f>1-ABS((Tabla1[[#This Row],[CANTIDAD SEGÚN SISTEMA]]-Tabla1[[#This Row],[CANTIDAD SEGÚN CONTEO]])/Tabla1[[#This Row],[CANTIDAD SEGÚN SISTEMA]])</f>
        <v>1</v>
      </c>
      <c r="J49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498" s="13" t="str">
        <f>VLOOKUP(Tabla1[[#This Row],[COD MATERIAL]],Tabla1345[#All],3,0)</f>
        <v>14 - LUCES</v>
      </c>
      <c r="L498" s="2" t="str">
        <f>VLOOKUP(MONTH(Tabla1[[#This Row],[FECHA DE CONTEO INVENTARIO]]),Tabla2[],2,0)</f>
        <v>Ago</v>
      </c>
      <c r="M498" s="1">
        <f>YEAR(Tabla1[[#This Row],[FECHA DE CONTEO INVENTARIO]])</f>
        <v>2018</v>
      </c>
    </row>
    <row r="499" spans="1:13" x14ac:dyDescent="0.2">
      <c r="A499" s="1">
        <v>348504</v>
      </c>
      <c r="B499" s="1" t="s">
        <v>757</v>
      </c>
      <c r="C499" s="1" t="s">
        <v>889</v>
      </c>
      <c r="D499" s="1" t="s">
        <v>860</v>
      </c>
      <c r="E499" s="2">
        <v>43128</v>
      </c>
      <c r="F499" s="1">
        <v>139</v>
      </c>
      <c r="G499" s="1">
        <v>136</v>
      </c>
      <c r="H499" s="1">
        <f>Tabla1[[#This Row],[CANTIDAD SEGÚN SISTEMA]]-Tabla1[[#This Row],[CANTIDAD SEGÚN CONTEO]]</f>
        <v>3</v>
      </c>
      <c r="I499" s="13">
        <f>1-ABS((Tabla1[[#This Row],[CANTIDAD SEGÚN SISTEMA]]-Tabla1[[#This Row],[CANTIDAD SEGÚN CONTEO]])/Tabla1[[#This Row],[CANTIDAD SEGÚN SISTEMA]])</f>
        <v>0.97841726618705038</v>
      </c>
      <c r="J49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499" s="13" t="str">
        <f>VLOOKUP(Tabla1[[#This Row],[COD MATERIAL]],Tabla1345[#All],3,0)</f>
        <v>09 - PARTES DE MOTOR</v>
      </c>
      <c r="L499" s="2" t="str">
        <f>VLOOKUP(MONTH(Tabla1[[#This Row],[FECHA DE CONTEO INVENTARIO]]),Tabla2[],2,0)</f>
        <v>Ene</v>
      </c>
      <c r="M499" s="1">
        <f>YEAR(Tabla1[[#This Row],[FECHA DE CONTEO INVENTARIO]])</f>
        <v>2018</v>
      </c>
    </row>
    <row r="500" spans="1:13" x14ac:dyDescent="0.2">
      <c r="A500" s="1">
        <v>347773</v>
      </c>
      <c r="B500" s="1" t="s">
        <v>567</v>
      </c>
      <c r="C500" s="1" t="s">
        <v>888</v>
      </c>
      <c r="D500" s="1" t="s">
        <v>859</v>
      </c>
      <c r="E500" s="2">
        <v>43372</v>
      </c>
      <c r="F500" s="1">
        <v>11</v>
      </c>
      <c r="G500" s="1">
        <v>11</v>
      </c>
      <c r="H500" s="1">
        <f>Tabla1[[#This Row],[CANTIDAD SEGÚN SISTEMA]]-Tabla1[[#This Row],[CANTIDAD SEGÚN CONTEO]]</f>
        <v>0</v>
      </c>
      <c r="I500" s="13">
        <f>1-ABS((Tabla1[[#This Row],[CANTIDAD SEGÚN SISTEMA]]-Tabla1[[#This Row],[CANTIDAD SEGÚN CONTEO]])/Tabla1[[#This Row],[CANTIDAD SEGÚN SISTEMA]])</f>
        <v>1</v>
      </c>
      <c r="J50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00" s="13" t="str">
        <f>VLOOKUP(Tabla1[[#This Row],[COD MATERIAL]],Tabla1345[#All],3,0)</f>
        <v>15 - MISCELANEOS</v>
      </c>
      <c r="L500" s="2" t="str">
        <f>VLOOKUP(MONTH(Tabla1[[#This Row],[FECHA DE CONTEO INVENTARIO]]),Tabla2[],2,0)</f>
        <v>Set</v>
      </c>
      <c r="M500" s="1">
        <f>YEAR(Tabla1[[#This Row],[FECHA DE CONTEO INVENTARIO]])</f>
        <v>2018</v>
      </c>
    </row>
    <row r="501" spans="1:13" x14ac:dyDescent="0.2">
      <c r="A501" s="1">
        <v>348771</v>
      </c>
      <c r="B501" s="1" t="s">
        <v>262</v>
      </c>
      <c r="C501" s="1" t="s">
        <v>892</v>
      </c>
      <c r="D501" s="1" t="s">
        <v>863</v>
      </c>
      <c r="E501" s="2">
        <v>43274</v>
      </c>
      <c r="F501" s="1">
        <v>39</v>
      </c>
      <c r="G501" s="1">
        <v>36</v>
      </c>
      <c r="H501" s="1">
        <f>Tabla1[[#This Row],[CANTIDAD SEGÚN SISTEMA]]-Tabla1[[#This Row],[CANTIDAD SEGÚN CONTEO]]</f>
        <v>3</v>
      </c>
      <c r="I501" s="13">
        <f>1-ABS((Tabla1[[#This Row],[CANTIDAD SEGÚN SISTEMA]]-Tabla1[[#This Row],[CANTIDAD SEGÚN CONTEO]])/Tabla1[[#This Row],[CANTIDAD SEGÚN SISTEMA]])</f>
        <v>0.92307692307692313</v>
      </c>
      <c r="J50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01" s="13" t="str">
        <f>VLOOKUP(Tabla1[[#This Row],[COD MATERIAL]],Tabla1345[#All],3,0)</f>
        <v>05 - COLISION</v>
      </c>
      <c r="L501" s="2" t="str">
        <f>VLOOKUP(MONTH(Tabla1[[#This Row],[FECHA DE CONTEO INVENTARIO]]),Tabla2[],2,0)</f>
        <v>Jun</v>
      </c>
      <c r="M501" s="1">
        <f>YEAR(Tabla1[[#This Row],[FECHA DE CONTEO INVENTARIO]])</f>
        <v>2018</v>
      </c>
    </row>
    <row r="502" spans="1:13" x14ac:dyDescent="0.2">
      <c r="A502" s="1">
        <v>348834</v>
      </c>
      <c r="B502" s="1" t="s">
        <v>284</v>
      </c>
      <c r="C502" s="1" t="s">
        <v>884</v>
      </c>
      <c r="D502" s="1" t="s">
        <v>856</v>
      </c>
      <c r="E502" s="2">
        <v>43562</v>
      </c>
      <c r="F502" s="1">
        <v>191</v>
      </c>
      <c r="G502" s="1">
        <v>191</v>
      </c>
      <c r="H502" s="1">
        <f>Tabla1[[#This Row],[CANTIDAD SEGÚN SISTEMA]]-Tabla1[[#This Row],[CANTIDAD SEGÚN CONTEO]]</f>
        <v>0</v>
      </c>
      <c r="I502" s="13">
        <f>1-ABS((Tabla1[[#This Row],[CANTIDAD SEGÚN SISTEMA]]-Tabla1[[#This Row],[CANTIDAD SEGÚN CONTEO]])/Tabla1[[#This Row],[CANTIDAD SEGÚN SISTEMA]])</f>
        <v>1</v>
      </c>
      <c r="J50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02" s="13" t="str">
        <f>VLOOKUP(Tabla1[[#This Row],[COD MATERIAL]],Tabla1345[#All],3,0)</f>
        <v>05 - COLISION</v>
      </c>
      <c r="L502" s="2" t="str">
        <f>VLOOKUP(MONTH(Tabla1[[#This Row],[FECHA DE CONTEO INVENTARIO]]),Tabla2[],2,0)</f>
        <v>Abr</v>
      </c>
      <c r="M502" s="1">
        <f>YEAR(Tabla1[[#This Row],[FECHA DE CONTEO INVENTARIO]])</f>
        <v>2019</v>
      </c>
    </row>
    <row r="503" spans="1:13" x14ac:dyDescent="0.2">
      <c r="A503" s="1">
        <v>347739</v>
      </c>
      <c r="B503" s="1" t="s">
        <v>582</v>
      </c>
      <c r="C503" s="1" t="s">
        <v>893</v>
      </c>
      <c r="D503" s="1" t="s">
        <v>864</v>
      </c>
      <c r="E503" s="2">
        <v>43429</v>
      </c>
      <c r="F503" s="1">
        <v>73</v>
      </c>
      <c r="G503" s="1">
        <v>78</v>
      </c>
      <c r="H503" s="1">
        <f>Tabla1[[#This Row],[CANTIDAD SEGÚN SISTEMA]]-Tabla1[[#This Row],[CANTIDAD SEGÚN CONTEO]]</f>
        <v>-5</v>
      </c>
      <c r="I503" s="13">
        <f>1-ABS((Tabla1[[#This Row],[CANTIDAD SEGÚN SISTEMA]]-Tabla1[[#This Row],[CANTIDAD SEGÚN CONTEO]])/Tabla1[[#This Row],[CANTIDAD SEGÚN SISTEMA]])</f>
        <v>0.93150684931506844</v>
      </c>
      <c r="J50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03" s="13" t="str">
        <f>VLOOKUP(Tabla1[[#This Row],[COD MATERIAL]],Tabla1345[#All],3,0)</f>
        <v>09 - PARTES DE MOTOR</v>
      </c>
      <c r="L503" s="2" t="str">
        <f>VLOOKUP(MONTH(Tabla1[[#This Row],[FECHA DE CONTEO INVENTARIO]]),Tabla2[],2,0)</f>
        <v>Nov</v>
      </c>
      <c r="M503" s="1">
        <f>YEAR(Tabla1[[#This Row],[FECHA DE CONTEO INVENTARIO]])</f>
        <v>2018</v>
      </c>
    </row>
    <row r="504" spans="1:13" x14ac:dyDescent="0.2">
      <c r="A504" s="1">
        <v>348410</v>
      </c>
      <c r="B504" s="1" t="s">
        <v>409</v>
      </c>
      <c r="C504" s="1" t="s">
        <v>889</v>
      </c>
      <c r="D504" s="1" t="s">
        <v>860</v>
      </c>
      <c r="E504" s="2">
        <v>43272</v>
      </c>
      <c r="F504" s="1">
        <v>192</v>
      </c>
      <c r="G504" s="1">
        <v>174</v>
      </c>
      <c r="H504" s="1">
        <f>Tabla1[[#This Row],[CANTIDAD SEGÚN SISTEMA]]-Tabla1[[#This Row],[CANTIDAD SEGÚN CONTEO]]</f>
        <v>18</v>
      </c>
      <c r="I504" s="13">
        <f>1-ABS((Tabla1[[#This Row],[CANTIDAD SEGÚN SISTEMA]]-Tabla1[[#This Row],[CANTIDAD SEGÚN CONTEO]])/Tabla1[[#This Row],[CANTIDAD SEGÚN SISTEMA]])</f>
        <v>0.90625</v>
      </c>
      <c r="J50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04" s="13" t="str">
        <f>VLOOKUP(Tabla1[[#This Row],[COD MATERIAL]],Tabla1345[#All],3,0)</f>
        <v>05 - COLISION</v>
      </c>
      <c r="L504" s="2" t="str">
        <f>VLOOKUP(MONTH(Tabla1[[#This Row],[FECHA DE CONTEO INVENTARIO]]),Tabla2[],2,0)</f>
        <v>Jun</v>
      </c>
      <c r="M504" s="1">
        <f>YEAR(Tabla1[[#This Row],[FECHA DE CONTEO INVENTARIO]])</f>
        <v>2018</v>
      </c>
    </row>
    <row r="505" spans="1:13" x14ac:dyDescent="0.2">
      <c r="A505" s="1">
        <v>348019</v>
      </c>
      <c r="B505" s="1" t="s">
        <v>693</v>
      </c>
      <c r="C505" s="1" t="s">
        <v>884</v>
      </c>
      <c r="D505" s="1" t="s">
        <v>856</v>
      </c>
      <c r="E505" s="2">
        <v>43313</v>
      </c>
      <c r="F505" s="1">
        <v>35</v>
      </c>
      <c r="G505" s="1">
        <v>35</v>
      </c>
      <c r="H505" s="1">
        <f>Tabla1[[#This Row],[CANTIDAD SEGÚN SISTEMA]]-Tabla1[[#This Row],[CANTIDAD SEGÚN CONTEO]]</f>
        <v>0</v>
      </c>
      <c r="I505" s="13">
        <f>1-ABS((Tabla1[[#This Row],[CANTIDAD SEGÚN SISTEMA]]-Tabla1[[#This Row],[CANTIDAD SEGÚN CONTEO]])/Tabla1[[#This Row],[CANTIDAD SEGÚN SISTEMA]])</f>
        <v>1</v>
      </c>
      <c r="J50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05" s="13" t="str">
        <f>VLOOKUP(Tabla1[[#This Row],[COD MATERIAL]],Tabla1345[#All],3,0)</f>
        <v>13 - TRACCION</v>
      </c>
      <c r="L505" s="2" t="str">
        <f>VLOOKUP(MONTH(Tabla1[[#This Row],[FECHA DE CONTEO INVENTARIO]]),Tabla2[],2,0)</f>
        <v>Ago</v>
      </c>
      <c r="M505" s="1">
        <f>YEAR(Tabla1[[#This Row],[FECHA DE CONTEO INVENTARIO]])</f>
        <v>2018</v>
      </c>
    </row>
    <row r="506" spans="1:13" x14ac:dyDescent="0.2">
      <c r="A506" s="1">
        <v>348339</v>
      </c>
      <c r="B506" s="1" t="s">
        <v>362</v>
      </c>
      <c r="C506" s="1" t="s">
        <v>886</v>
      </c>
      <c r="D506" s="1" t="s">
        <v>857</v>
      </c>
      <c r="E506" s="2">
        <v>43201</v>
      </c>
      <c r="F506" s="1">
        <v>153</v>
      </c>
      <c r="G506" s="1">
        <v>156</v>
      </c>
      <c r="H506" s="1">
        <f>Tabla1[[#This Row],[CANTIDAD SEGÚN SISTEMA]]-Tabla1[[#This Row],[CANTIDAD SEGÚN CONTEO]]</f>
        <v>-3</v>
      </c>
      <c r="I506" s="13">
        <f>1-ABS((Tabla1[[#This Row],[CANTIDAD SEGÚN SISTEMA]]-Tabla1[[#This Row],[CANTIDAD SEGÚN CONTEO]])/Tabla1[[#This Row],[CANTIDAD SEGÚN SISTEMA]])</f>
        <v>0.98039215686274506</v>
      </c>
      <c r="J50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06" s="13" t="str">
        <f>VLOOKUP(Tabla1[[#This Row],[COD MATERIAL]],Tabla1345[#All],3,0)</f>
        <v>06 - AMORTIGUADORES</v>
      </c>
      <c r="L506" s="2" t="str">
        <f>VLOOKUP(MONTH(Tabla1[[#This Row],[FECHA DE CONTEO INVENTARIO]]),Tabla2[],2,0)</f>
        <v>Abr</v>
      </c>
      <c r="M506" s="1">
        <f>YEAR(Tabla1[[#This Row],[FECHA DE CONTEO INVENTARIO]])</f>
        <v>2018</v>
      </c>
    </row>
    <row r="507" spans="1:13" x14ac:dyDescent="0.2">
      <c r="A507" s="1">
        <v>348235</v>
      </c>
      <c r="B507" s="1" t="s">
        <v>342</v>
      </c>
      <c r="C507" s="1" t="s">
        <v>893</v>
      </c>
      <c r="D507" s="1" t="s">
        <v>864</v>
      </c>
      <c r="E507" s="2">
        <v>43307</v>
      </c>
      <c r="F507" s="1">
        <v>95</v>
      </c>
      <c r="G507" s="1">
        <v>90</v>
      </c>
      <c r="H507" s="1">
        <f>Tabla1[[#This Row],[CANTIDAD SEGÚN SISTEMA]]-Tabla1[[#This Row],[CANTIDAD SEGÚN CONTEO]]</f>
        <v>5</v>
      </c>
      <c r="I507" s="13">
        <f>1-ABS((Tabla1[[#This Row],[CANTIDAD SEGÚN SISTEMA]]-Tabla1[[#This Row],[CANTIDAD SEGÚN CONTEO]])/Tabla1[[#This Row],[CANTIDAD SEGÚN SISTEMA]])</f>
        <v>0.94736842105263164</v>
      </c>
      <c r="J50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07" s="13" t="str">
        <f>VLOOKUP(Tabla1[[#This Row],[COD MATERIAL]],Tabla1345[#All],3,0)</f>
        <v>07 - PEDALES Y POSAPIES</v>
      </c>
      <c r="L507" s="2" t="str">
        <f>VLOOKUP(MONTH(Tabla1[[#This Row],[FECHA DE CONTEO INVENTARIO]]),Tabla2[],2,0)</f>
        <v>Jul</v>
      </c>
      <c r="M507" s="1">
        <f>YEAR(Tabla1[[#This Row],[FECHA DE CONTEO INVENTARIO]])</f>
        <v>2018</v>
      </c>
    </row>
    <row r="508" spans="1:13" x14ac:dyDescent="0.2">
      <c r="A508" s="1">
        <v>364186</v>
      </c>
      <c r="B508" s="1" t="s">
        <v>735</v>
      </c>
      <c r="C508" s="1" t="s">
        <v>886</v>
      </c>
      <c r="D508" s="1" t="s">
        <v>857</v>
      </c>
      <c r="E508" s="2">
        <v>43505</v>
      </c>
      <c r="F508" s="1">
        <v>25</v>
      </c>
      <c r="G508" s="1">
        <v>23</v>
      </c>
      <c r="H508" s="1">
        <f>Tabla1[[#This Row],[CANTIDAD SEGÚN SISTEMA]]-Tabla1[[#This Row],[CANTIDAD SEGÚN CONTEO]]</f>
        <v>2</v>
      </c>
      <c r="I508" s="13">
        <f>1-ABS((Tabla1[[#This Row],[CANTIDAD SEGÚN SISTEMA]]-Tabla1[[#This Row],[CANTIDAD SEGÚN CONTEO]])/Tabla1[[#This Row],[CANTIDAD SEGÚN SISTEMA]])</f>
        <v>0.92</v>
      </c>
      <c r="J50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08" s="13" t="str">
        <f>VLOOKUP(Tabla1[[#This Row],[COD MATERIAL]],Tabla1345[#All],3,0)</f>
        <v>07 - PEDALES Y POSAPIES</v>
      </c>
      <c r="L508" s="2" t="str">
        <f>VLOOKUP(MONTH(Tabla1[[#This Row],[FECHA DE CONTEO INVENTARIO]]),Tabla2[],2,0)</f>
        <v>Feb</v>
      </c>
      <c r="M508" s="1">
        <f>YEAR(Tabla1[[#This Row],[FECHA DE CONTEO INVENTARIO]])</f>
        <v>2019</v>
      </c>
    </row>
    <row r="509" spans="1:13" x14ac:dyDescent="0.2">
      <c r="A509" s="1">
        <v>367858</v>
      </c>
      <c r="B509" s="1" t="s">
        <v>700</v>
      </c>
      <c r="C509" s="1" t="s">
        <v>888</v>
      </c>
      <c r="D509" s="1" t="s">
        <v>859</v>
      </c>
      <c r="E509" s="2">
        <v>43370</v>
      </c>
      <c r="F509" s="1">
        <v>65</v>
      </c>
      <c r="G509" s="1">
        <v>65</v>
      </c>
      <c r="H509" s="1">
        <f>Tabla1[[#This Row],[CANTIDAD SEGÚN SISTEMA]]-Tabla1[[#This Row],[CANTIDAD SEGÚN CONTEO]]</f>
        <v>0</v>
      </c>
      <c r="I509" s="13">
        <f>1-ABS((Tabla1[[#This Row],[CANTIDAD SEGÚN SISTEMA]]-Tabla1[[#This Row],[CANTIDAD SEGÚN CONTEO]])/Tabla1[[#This Row],[CANTIDAD SEGÚN SISTEMA]])</f>
        <v>1</v>
      </c>
      <c r="J50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09" s="13" t="str">
        <f>VLOOKUP(Tabla1[[#This Row],[COD MATERIAL]],Tabla1345[#All],3,0)</f>
        <v>05 - COLISION</v>
      </c>
      <c r="L509" s="2" t="str">
        <f>VLOOKUP(MONTH(Tabla1[[#This Row],[FECHA DE CONTEO INVENTARIO]]),Tabla2[],2,0)</f>
        <v>Set</v>
      </c>
      <c r="M509" s="1">
        <f>YEAR(Tabla1[[#This Row],[FECHA DE CONTEO INVENTARIO]])</f>
        <v>2018</v>
      </c>
    </row>
    <row r="510" spans="1:13" x14ac:dyDescent="0.2">
      <c r="A510" s="1">
        <v>347605</v>
      </c>
      <c r="B510" s="1" t="s">
        <v>193</v>
      </c>
      <c r="C510" s="1" t="s">
        <v>885</v>
      </c>
      <c r="D510" s="1" t="s">
        <v>865</v>
      </c>
      <c r="E510" s="2">
        <v>43438</v>
      </c>
      <c r="F510" s="1">
        <v>193</v>
      </c>
      <c r="G510" s="1">
        <v>196</v>
      </c>
      <c r="H510" s="1">
        <f>Tabla1[[#This Row],[CANTIDAD SEGÚN SISTEMA]]-Tabla1[[#This Row],[CANTIDAD SEGÚN CONTEO]]</f>
        <v>-3</v>
      </c>
      <c r="I510" s="13">
        <f>1-ABS((Tabla1[[#This Row],[CANTIDAD SEGÚN SISTEMA]]-Tabla1[[#This Row],[CANTIDAD SEGÚN CONTEO]])/Tabla1[[#This Row],[CANTIDAD SEGÚN SISTEMA]])</f>
        <v>0.98445595854922274</v>
      </c>
      <c r="J51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10" s="13" t="str">
        <f>VLOOKUP(Tabla1[[#This Row],[COD MATERIAL]],Tabla1345[#All],3,0)</f>
        <v>09 - PARTES DE MOTOR</v>
      </c>
      <c r="L510" s="2" t="str">
        <f>VLOOKUP(MONTH(Tabla1[[#This Row],[FECHA DE CONTEO INVENTARIO]]),Tabla2[],2,0)</f>
        <v>Dic</v>
      </c>
      <c r="M510" s="1">
        <f>YEAR(Tabla1[[#This Row],[FECHA DE CONTEO INVENTARIO]])</f>
        <v>2018</v>
      </c>
    </row>
    <row r="511" spans="1:13" x14ac:dyDescent="0.2">
      <c r="A511" s="1">
        <v>348288</v>
      </c>
      <c r="B511" s="1" t="s">
        <v>464</v>
      </c>
      <c r="C511" s="1" t="s">
        <v>889</v>
      </c>
      <c r="D511" s="1" t="s">
        <v>860</v>
      </c>
      <c r="E511" s="2">
        <v>43195</v>
      </c>
      <c r="F511" s="1">
        <v>188</v>
      </c>
      <c r="G511" s="1">
        <v>188</v>
      </c>
      <c r="H511" s="1">
        <f>Tabla1[[#This Row],[CANTIDAD SEGÚN SISTEMA]]-Tabla1[[#This Row],[CANTIDAD SEGÚN CONTEO]]</f>
        <v>0</v>
      </c>
      <c r="I511" s="13">
        <f>1-ABS((Tabla1[[#This Row],[CANTIDAD SEGÚN SISTEMA]]-Tabla1[[#This Row],[CANTIDAD SEGÚN CONTEO]])/Tabla1[[#This Row],[CANTIDAD SEGÚN SISTEMA]])</f>
        <v>1</v>
      </c>
      <c r="J51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11" s="13" t="str">
        <f>VLOOKUP(Tabla1[[#This Row],[COD MATERIAL]],Tabla1345[#All],3,0)</f>
        <v>15 - MISCELANEOS</v>
      </c>
      <c r="L511" s="2" t="str">
        <f>VLOOKUP(MONTH(Tabla1[[#This Row],[FECHA DE CONTEO INVENTARIO]]),Tabla2[],2,0)</f>
        <v>Abr</v>
      </c>
      <c r="M511" s="1">
        <f>YEAR(Tabla1[[#This Row],[FECHA DE CONTEO INVENTARIO]])</f>
        <v>2018</v>
      </c>
    </row>
    <row r="512" spans="1:13" x14ac:dyDescent="0.2">
      <c r="A512" s="1">
        <v>348114</v>
      </c>
      <c r="B512" s="1" t="s">
        <v>557</v>
      </c>
      <c r="C512" s="1" t="s">
        <v>891</v>
      </c>
      <c r="D512" s="1" t="s">
        <v>862</v>
      </c>
      <c r="E512" s="2">
        <v>43569</v>
      </c>
      <c r="F512" s="1">
        <v>108</v>
      </c>
      <c r="G512" s="1">
        <v>101</v>
      </c>
      <c r="H512" s="1">
        <f>Tabla1[[#This Row],[CANTIDAD SEGÚN SISTEMA]]-Tabla1[[#This Row],[CANTIDAD SEGÚN CONTEO]]</f>
        <v>7</v>
      </c>
      <c r="I512" s="13">
        <f>1-ABS((Tabla1[[#This Row],[CANTIDAD SEGÚN SISTEMA]]-Tabla1[[#This Row],[CANTIDAD SEGÚN CONTEO]])/Tabla1[[#This Row],[CANTIDAD SEGÚN SISTEMA]])</f>
        <v>0.93518518518518523</v>
      </c>
      <c r="J51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12" s="13" t="str">
        <f>VLOOKUP(Tabla1[[#This Row],[COD MATERIAL]],Tabla1345[#All],3,0)</f>
        <v>07 - PEDALES Y POSAPIES</v>
      </c>
      <c r="L512" s="2" t="str">
        <f>VLOOKUP(MONTH(Tabla1[[#This Row],[FECHA DE CONTEO INVENTARIO]]),Tabla2[],2,0)</f>
        <v>Abr</v>
      </c>
      <c r="M512" s="1">
        <f>YEAR(Tabla1[[#This Row],[FECHA DE CONTEO INVENTARIO]])</f>
        <v>2019</v>
      </c>
    </row>
    <row r="513" spans="1:13" x14ac:dyDescent="0.2">
      <c r="A513" s="1">
        <v>348489</v>
      </c>
      <c r="B513" s="1" t="s">
        <v>115</v>
      </c>
      <c r="C513" s="1" t="s">
        <v>885</v>
      </c>
      <c r="D513" s="1" t="s">
        <v>865</v>
      </c>
      <c r="E513" s="2">
        <v>43222</v>
      </c>
      <c r="F513" s="1">
        <v>156</v>
      </c>
      <c r="G513" s="1">
        <v>156</v>
      </c>
      <c r="H513" s="1">
        <f>Tabla1[[#This Row],[CANTIDAD SEGÚN SISTEMA]]-Tabla1[[#This Row],[CANTIDAD SEGÚN CONTEO]]</f>
        <v>0</v>
      </c>
      <c r="I513" s="13">
        <f>1-ABS((Tabla1[[#This Row],[CANTIDAD SEGÚN SISTEMA]]-Tabla1[[#This Row],[CANTIDAD SEGÚN CONTEO]])/Tabla1[[#This Row],[CANTIDAD SEGÚN SISTEMA]])</f>
        <v>1</v>
      </c>
      <c r="J51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13" s="13" t="str">
        <f>VLOOKUP(Tabla1[[#This Row],[COD MATERIAL]],Tabla1345[#All],3,0)</f>
        <v>09 - PARTES DE MOTOR</v>
      </c>
      <c r="L513" s="2" t="str">
        <f>VLOOKUP(MONTH(Tabla1[[#This Row],[FECHA DE CONTEO INVENTARIO]]),Tabla2[],2,0)</f>
        <v>May</v>
      </c>
      <c r="M513" s="1">
        <f>YEAR(Tabla1[[#This Row],[FECHA DE CONTEO INVENTARIO]])</f>
        <v>2018</v>
      </c>
    </row>
    <row r="514" spans="1:13" x14ac:dyDescent="0.2">
      <c r="A514" s="1">
        <v>348803</v>
      </c>
      <c r="B514" s="1" t="s">
        <v>475</v>
      </c>
      <c r="C514" s="1" t="s">
        <v>887</v>
      </c>
      <c r="D514" s="1" t="s">
        <v>858</v>
      </c>
      <c r="E514" s="2">
        <v>43377</v>
      </c>
      <c r="F514" s="1">
        <v>90</v>
      </c>
      <c r="G514" s="1">
        <v>90</v>
      </c>
      <c r="H514" s="1">
        <f>Tabla1[[#This Row],[CANTIDAD SEGÚN SISTEMA]]-Tabla1[[#This Row],[CANTIDAD SEGÚN CONTEO]]</f>
        <v>0</v>
      </c>
      <c r="I514" s="13">
        <f>1-ABS((Tabla1[[#This Row],[CANTIDAD SEGÚN SISTEMA]]-Tabla1[[#This Row],[CANTIDAD SEGÚN CONTEO]])/Tabla1[[#This Row],[CANTIDAD SEGÚN SISTEMA]])</f>
        <v>1</v>
      </c>
      <c r="J51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14" s="13" t="str">
        <f>VLOOKUP(Tabla1[[#This Row],[COD MATERIAL]],Tabla1345[#All],3,0)</f>
        <v>05 - COLISION</v>
      </c>
      <c r="L514" s="2" t="str">
        <f>VLOOKUP(MONTH(Tabla1[[#This Row],[FECHA DE CONTEO INVENTARIO]]),Tabla2[],2,0)</f>
        <v>Oct</v>
      </c>
      <c r="M514" s="1">
        <f>YEAR(Tabla1[[#This Row],[FECHA DE CONTEO INVENTARIO]])</f>
        <v>2018</v>
      </c>
    </row>
    <row r="515" spans="1:13" x14ac:dyDescent="0.2">
      <c r="A515" s="1">
        <v>348415</v>
      </c>
      <c r="B515" s="1" t="s">
        <v>244</v>
      </c>
      <c r="C515" s="1" t="s">
        <v>893</v>
      </c>
      <c r="D515" s="1" t="s">
        <v>864</v>
      </c>
      <c r="E515" s="2">
        <v>43489</v>
      </c>
      <c r="F515" s="1">
        <v>60</v>
      </c>
      <c r="G515" s="1">
        <v>64</v>
      </c>
      <c r="H515" s="1">
        <f>Tabla1[[#This Row],[CANTIDAD SEGÚN SISTEMA]]-Tabla1[[#This Row],[CANTIDAD SEGÚN CONTEO]]</f>
        <v>-4</v>
      </c>
      <c r="I515" s="13">
        <f>1-ABS((Tabla1[[#This Row],[CANTIDAD SEGÚN SISTEMA]]-Tabla1[[#This Row],[CANTIDAD SEGÚN CONTEO]])/Tabla1[[#This Row],[CANTIDAD SEGÚN SISTEMA]])</f>
        <v>0.93333333333333335</v>
      </c>
      <c r="J51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15" s="13" t="str">
        <f>VLOOKUP(Tabla1[[#This Row],[COD MATERIAL]],Tabla1345[#All],3,0)</f>
        <v>05 - COLISION</v>
      </c>
      <c r="L515" s="2" t="str">
        <f>VLOOKUP(MONTH(Tabla1[[#This Row],[FECHA DE CONTEO INVENTARIO]]),Tabla2[],2,0)</f>
        <v>Ene</v>
      </c>
      <c r="M515" s="1">
        <f>YEAR(Tabla1[[#This Row],[FECHA DE CONTEO INVENTARIO]])</f>
        <v>2019</v>
      </c>
    </row>
    <row r="516" spans="1:13" x14ac:dyDescent="0.2">
      <c r="A516" s="1">
        <v>347994</v>
      </c>
      <c r="B516" s="1" t="s">
        <v>94</v>
      </c>
      <c r="C516" s="1" t="s">
        <v>892</v>
      </c>
      <c r="D516" s="1" t="s">
        <v>863</v>
      </c>
      <c r="E516" s="2">
        <v>43508</v>
      </c>
      <c r="F516" s="1">
        <v>164</v>
      </c>
      <c r="G516" s="1">
        <v>188</v>
      </c>
      <c r="H516" s="1">
        <f>Tabla1[[#This Row],[CANTIDAD SEGÚN SISTEMA]]-Tabla1[[#This Row],[CANTIDAD SEGÚN CONTEO]]</f>
        <v>-24</v>
      </c>
      <c r="I516" s="13">
        <f>1-ABS((Tabla1[[#This Row],[CANTIDAD SEGÚN SISTEMA]]-Tabla1[[#This Row],[CANTIDAD SEGÚN CONTEO]])/Tabla1[[#This Row],[CANTIDAD SEGÚN SISTEMA]])</f>
        <v>0.85365853658536583</v>
      </c>
      <c r="J51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16" s="13" t="str">
        <f>VLOOKUP(Tabla1[[#This Row],[COD MATERIAL]],Tabla1345[#All],3,0)</f>
        <v>10 - PALANCAS Y CHICOTES</v>
      </c>
      <c r="L516" s="2" t="str">
        <f>VLOOKUP(MONTH(Tabla1[[#This Row],[FECHA DE CONTEO INVENTARIO]]),Tabla2[],2,0)</f>
        <v>Feb</v>
      </c>
      <c r="M516" s="1">
        <f>YEAR(Tabla1[[#This Row],[FECHA DE CONTEO INVENTARIO]])</f>
        <v>2019</v>
      </c>
    </row>
    <row r="517" spans="1:13" x14ac:dyDescent="0.2">
      <c r="A517" s="1">
        <v>348209</v>
      </c>
      <c r="B517" s="1" t="s">
        <v>288</v>
      </c>
      <c r="C517" s="1" t="s">
        <v>891</v>
      </c>
      <c r="D517" s="1" t="s">
        <v>862</v>
      </c>
      <c r="E517" s="2">
        <v>43403</v>
      </c>
      <c r="F517" s="1">
        <v>61</v>
      </c>
      <c r="G517" s="1">
        <v>68</v>
      </c>
      <c r="H517" s="1">
        <f>Tabla1[[#This Row],[CANTIDAD SEGÚN SISTEMA]]-Tabla1[[#This Row],[CANTIDAD SEGÚN CONTEO]]</f>
        <v>-7</v>
      </c>
      <c r="I517" s="13">
        <f>1-ABS((Tabla1[[#This Row],[CANTIDAD SEGÚN SISTEMA]]-Tabla1[[#This Row],[CANTIDAD SEGÚN CONTEO]])/Tabla1[[#This Row],[CANTIDAD SEGÚN SISTEMA]])</f>
        <v>0.88524590163934425</v>
      </c>
      <c r="J51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17" s="13" t="str">
        <f>VLOOKUP(Tabla1[[#This Row],[COD MATERIAL]],Tabla1345[#All],3,0)</f>
        <v>15 - MISCELANEOS</v>
      </c>
      <c r="L517" s="2" t="str">
        <f>VLOOKUP(MONTH(Tabla1[[#This Row],[FECHA DE CONTEO INVENTARIO]]),Tabla2[],2,0)</f>
        <v>Oct</v>
      </c>
      <c r="M517" s="1">
        <f>YEAR(Tabla1[[#This Row],[FECHA DE CONTEO INVENTARIO]])</f>
        <v>2018</v>
      </c>
    </row>
    <row r="518" spans="1:13" x14ac:dyDescent="0.2">
      <c r="A518" s="1">
        <v>348221</v>
      </c>
      <c r="B518" s="1" t="s">
        <v>117</v>
      </c>
      <c r="C518" s="1" t="s">
        <v>887</v>
      </c>
      <c r="D518" s="1" t="s">
        <v>858</v>
      </c>
      <c r="E518" s="2">
        <v>43426</v>
      </c>
      <c r="F518" s="1">
        <v>95</v>
      </c>
      <c r="G518" s="1">
        <v>85</v>
      </c>
      <c r="H518" s="1">
        <f>Tabla1[[#This Row],[CANTIDAD SEGÚN SISTEMA]]-Tabla1[[#This Row],[CANTIDAD SEGÚN CONTEO]]</f>
        <v>10</v>
      </c>
      <c r="I518" s="13">
        <f>1-ABS((Tabla1[[#This Row],[CANTIDAD SEGÚN SISTEMA]]-Tabla1[[#This Row],[CANTIDAD SEGÚN CONTEO]])/Tabla1[[#This Row],[CANTIDAD SEGÚN SISTEMA]])</f>
        <v>0.89473684210526316</v>
      </c>
      <c r="J51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18" s="13" t="str">
        <f>VLOOKUP(Tabla1[[#This Row],[COD MATERIAL]],Tabla1345[#All],3,0)</f>
        <v>06 - AMORTIGUADORES</v>
      </c>
      <c r="L518" s="2" t="str">
        <f>VLOOKUP(MONTH(Tabla1[[#This Row],[FECHA DE CONTEO INVENTARIO]]),Tabla2[],2,0)</f>
        <v>Nov</v>
      </c>
      <c r="M518" s="1">
        <f>YEAR(Tabla1[[#This Row],[FECHA DE CONTEO INVENTARIO]])</f>
        <v>2018</v>
      </c>
    </row>
    <row r="519" spans="1:13" x14ac:dyDescent="0.2">
      <c r="A519" s="1">
        <v>348606</v>
      </c>
      <c r="B519" s="1" t="s">
        <v>183</v>
      </c>
      <c r="C519" s="1" t="s">
        <v>889</v>
      </c>
      <c r="D519" s="1" t="s">
        <v>860</v>
      </c>
      <c r="E519" s="2">
        <v>43287</v>
      </c>
      <c r="F519" s="1">
        <v>190</v>
      </c>
      <c r="G519" s="1">
        <v>214</v>
      </c>
      <c r="H519" s="1">
        <f>Tabla1[[#This Row],[CANTIDAD SEGÚN SISTEMA]]-Tabla1[[#This Row],[CANTIDAD SEGÚN CONTEO]]</f>
        <v>-24</v>
      </c>
      <c r="I519" s="13">
        <f>1-ABS((Tabla1[[#This Row],[CANTIDAD SEGÚN SISTEMA]]-Tabla1[[#This Row],[CANTIDAD SEGÚN CONTEO]])/Tabla1[[#This Row],[CANTIDAD SEGÚN SISTEMA]])</f>
        <v>0.87368421052631584</v>
      </c>
      <c r="J51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19" s="13" t="str">
        <f>VLOOKUP(Tabla1[[#This Row],[COD MATERIAL]],Tabla1345[#All],3,0)</f>
        <v>08 - ELECTRICO</v>
      </c>
      <c r="L519" s="2" t="str">
        <f>VLOOKUP(MONTH(Tabla1[[#This Row],[FECHA DE CONTEO INVENTARIO]]),Tabla2[],2,0)</f>
        <v>Jul</v>
      </c>
      <c r="M519" s="1">
        <f>YEAR(Tabla1[[#This Row],[FECHA DE CONTEO INVENTARIO]])</f>
        <v>2018</v>
      </c>
    </row>
    <row r="520" spans="1:13" x14ac:dyDescent="0.2">
      <c r="A520" s="1">
        <v>348131</v>
      </c>
      <c r="B520" s="1" t="s">
        <v>351</v>
      </c>
      <c r="C520" s="1" t="s">
        <v>884</v>
      </c>
      <c r="D520" s="1" t="s">
        <v>856</v>
      </c>
      <c r="E520" s="2">
        <v>43167</v>
      </c>
      <c r="F520" s="1">
        <v>40</v>
      </c>
      <c r="G520" s="1">
        <v>45</v>
      </c>
      <c r="H520" s="1">
        <f>Tabla1[[#This Row],[CANTIDAD SEGÚN SISTEMA]]-Tabla1[[#This Row],[CANTIDAD SEGÚN CONTEO]]</f>
        <v>-5</v>
      </c>
      <c r="I520" s="13">
        <f>1-ABS((Tabla1[[#This Row],[CANTIDAD SEGÚN SISTEMA]]-Tabla1[[#This Row],[CANTIDAD SEGÚN CONTEO]])/Tabla1[[#This Row],[CANTIDAD SEGÚN SISTEMA]])</f>
        <v>0.875</v>
      </c>
      <c r="J52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20" s="13" t="str">
        <f>VLOOKUP(Tabla1[[#This Row],[COD MATERIAL]],Tabla1345[#All],3,0)</f>
        <v>06 - AMORTIGUADORES</v>
      </c>
      <c r="L520" s="2" t="str">
        <f>VLOOKUP(MONTH(Tabla1[[#This Row],[FECHA DE CONTEO INVENTARIO]]),Tabla2[],2,0)</f>
        <v>Mar</v>
      </c>
      <c r="M520" s="1">
        <f>YEAR(Tabla1[[#This Row],[FECHA DE CONTEO INVENTARIO]])</f>
        <v>2018</v>
      </c>
    </row>
    <row r="521" spans="1:13" x14ac:dyDescent="0.2">
      <c r="A521" s="1">
        <v>347978</v>
      </c>
      <c r="B521" s="1" t="s">
        <v>219</v>
      </c>
      <c r="C521" s="1" t="s">
        <v>888</v>
      </c>
      <c r="D521" s="1" t="s">
        <v>859</v>
      </c>
      <c r="E521" s="2">
        <v>43477</v>
      </c>
      <c r="F521" s="1">
        <v>123</v>
      </c>
      <c r="G521" s="1">
        <v>142</v>
      </c>
      <c r="H521" s="1">
        <f>Tabla1[[#This Row],[CANTIDAD SEGÚN SISTEMA]]-Tabla1[[#This Row],[CANTIDAD SEGÚN CONTEO]]</f>
        <v>-19</v>
      </c>
      <c r="I521" s="13">
        <f>1-ABS((Tabla1[[#This Row],[CANTIDAD SEGÚN SISTEMA]]-Tabla1[[#This Row],[CANTIDAD SEGÚN CONTEO]])/Tabla1[[#This Row],[CANTIDAD SEGÚN SISTEMA]])</f>
        <v>0.84552845528455278</v>
      </c>
      <c r="J52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21" s="13" t="str">
        <f>VLOOKUP(Tabla1[[#This Row],[COD MATERIAL]],Tabla1345[#All],3,0)</f>
        <v>10 - PALANCAS Y CHICOTES</v>
      </c>
      <c r="L521" s="2" t="str">
        <f>VLOOKUP(MONTH(Tabla1[[#This Row],[FECHA DE CONTEO INVENTARIO]]),Tabla2[],2,0)</f>
        <v>Ene</v>
      </c>
      <c r="M521" s="1">
        <f>YEAR(Tabla1[[#This Row],[FECHA DE CONTEO INVENTARIO]])</f>
        <v>2019</v>
      </c>
    </row>
    <row r="522" spans="1:13" x14ac:dyDescent="0.2">
      <c r="A522" s="1">
        <v>367857</v>
      </c>
      <c r="B522" s="1" t="s">
        <v>698</v>
      </c>
      <c r="C522" s="1" t="s">
        <v>893</v>
      </c>
      <c r="D522" s="1" t="s">
        <v>864</v>
      </c>
      <c r="E522" s="2">
        <v>43477</v>
      </c>
      <c r="F522" s="1">
        <v>71</v>
      </c>
      <c r="G522" s="1">
        <v>71</v>
      </c>
      <c r="H522" s="1">
        <f>Tabla1[[#This Row],[CANTIDAD SEGÚN SISTEMA]]-Tabla1[[#This Row],[CANTIDAD SEGÚN CONTEO]]</f>
        <v>0</v>
      </c>
      <c r="I522" s="13">
        <f>1-ABS((Tabla1[[#This Row],[CANTIDAD SEGÚN SISTEMA]]-Tabla1[[#This Row],[CANTIDAD SEGÚN CONTEO]])/Tabla1[[#This Row],[CANTIDAD SEGÚN SISTEMA]])</f>
        <v>1</v>
      </c>
      <c r="J52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22" s="13" t="str">
        <f>VLOOKUP(Tabla1[[#This Row],[COD MATERIAL]],Tabla1345[#All],3,0)</f>
        <v>05 - COLISION</v>
      </c>
      <c r="L522" s="2" t="str">
        <f>VLOOKUP(MONTH(Tabla1[[#This Row],[FECHA DE CONTEO INVENTARIO]]),Tabla2[],2,0)</f>
        <v>Ene</v>
      </c>
      <c r="M522" s="1">
        <f>YEAR(Tabla1[[#This Row],[FECHA DE CONTEO INVENTARIO]])</f>
        <v>2019</v>
      </c>
    </row>
    <row r="523" spans="1:13" x14ac:dyDescent="0.2">
      <c r="A523" s="1">
        <v>348431</v>
      </c>
      <c r="B523" s="1" t="s">
        <v>122</v>
      </c>
      <c r="C523" s="1" t="s">
        <v>884</v>
      </c>
      <c r="D523" s="1" t="s">
        <v>856</v>
      </c>
      <c r="E523" s="2">
        <v>43397</v>
      </c>
      <c r="F523" s="1">
        <v>11</v>
      </c>
      <c r="G523" s="1">
        <v>11</v>
      </c>
      <c r="H523" s="1">
        <f>Tabla1[[#This Row],[CANTIDAD SEGÚN SISTEMA]]-Tabla1[[#This Row],[CANTIDAD SEGÚN CONTEO]]</f>
        <v>0</v>
      </c>
      <c r="I523" s="13">
        <f>1-ABS((Tabla1[[#This Row],[CANTIDAD SEGÚN SISTEMA]]-Tabla1[[#This Row],[CANTIDAD SEGÚN CONTEO]])/Tabla1[[#This Row],[CANTIDAD SEGÚN SISTEMA]])</f>
        <v>1</v>
      </c>
      <c r="J52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23" s="13" t="str">
        <f>VLOOKUP(Tabla1[[#This Row],[COD MATERIAL]],Tabla1345[#All],3,0)</f>
        <v>05 - COLISION</v>
      </c>
      <c r="L523" s="2" t="str">
        <f>VLOOKUP(MONTH(Tabla1[[#This Row],[FECHA DE CONTEO INVENTARIO]]),Tabla2[],2,0)</f>
        <v>Oct</v>
      </c>
      <c r="M523" s="1">
        <f>YEAR(Tabla1[[#This Row],[FECHA DE CONTEO INVENTARIO]])</f>
        <v>2018</v>
      </c>
    </row>
    <row r="524" spans="1:13" x14ac:dyDescent="0.2">
      <c r="A524" s="1">
        <v>348279</v>
      </c>
      <c r="B524" s="1" t="s">
        <v>263</v>
      </c>
      <c r="C524" s="1" t="s">
        <v>886</v>
      </c>
      <c r="D524" s="1" t="s">
        <v>857</v>
      </c>
      <c r="E524" s="2">
        <v>43102</v>
      </c>
      <c r="F524" s="1">
        <v>73</v>
      </c>
      <c r="G524" s="1">
        <v>81</v>
      </c>
      <c r="H524" s="1">
        <f>Tabla1[[#This Row],[CANTIDAD SEGÚN SISTEMA]]-Tabla1[[#This Row],[CANTIDAD SEGÚN CONTEO]]</f>
        <v>-8</v>
      </c>
      <c r="I524" s="13">
        <f>1-ABS((Tabla1[[#This Row],[CANTIDAD SEGÚN SISTEMA]]-Tabla1[[#This Row],[CANTIDAD SEGÚN CONTEO]])/Tabla1[[#This Row],[CANTIDAD SEGÚN SISTEMA]])</f>
        <v>0.8904109589041096</v>
      </c>
      <c r="J52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24" s="13" t="str">
        <f>VLOOKUP(Tabla1[[#This Row],[COD MATERIAL]],Tabla1345[#All],3,0)</f>
        <v>11 - LLANTAS Y HULES</v>
      </c>
      <c r="L524" s="2" t="str">
        <f>VLOOKUP(MONTH(Tabla1[[#This Row],[FECHA DE CONTEO INVENTARIO]]),Tabla2[],2,0)</f>
        <v>Ene</v>
      </c>
      <c r="M524" s="1">
        <f>YEAR(Tabla1[[#This Row],[FECHA DE CONTEO INVENTARIO]])</f>
        <v>2018</v>
      </c>
    </row>
    <row r="525" spans="1:13" x14ac:dyDescent="0.2">
      <c r="A525" s="1">
        <v>364342</v>
      </c>
      <c r="B525" s="1" t="s">
        <v>603</v>
      </c>
      <c r="C525" s="1" t="s">
        <v>887</v>
      </c>
      <c r="D525" s="1" t="s">
        <v>858</v>
      </c>
      <c r="E525" s="2">
        <v>43425</v>
      </c>
      <c r="F525" s="1">
        <v>120</v>
      </c>
      <c r="G525" s="1">
        <v>130</v>
      </c>
      <c r="H525" s="1">
        <f>Tabla1[[#This Row],[CANTIDAD SEGÚN SISTEMA]]-Tabla1[[#This Row],[CANTIDAD SEGÚN CONTEO]]</f>
        <v>-10</v>
      </c>
      <c r="I525" s="13">
        <f>1-ABS((Tabla1[[#This Row],[CANTIDAD SEGÚN SISTEMA]]-Tabla1[[#This Row],[CANTIDAD SEGÚN CONTEO]])/Tabla1[[#This Row],[CANTIDAD SEGÚN SISTEMA]])</f>
        <v>0.91666666666666663</v>
      </c>
      <c r="J52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25" s="13" t="str">
        <f>VLOOKUP(Tabla1[[#This Row],[COD MATERIAL]],Tabla1345[#All],3,0)</f>
        <v>04 - FRENOS Y EMBRAGUES</v>
      </c>
      <c r="L525" s="2" t="str">
        <f>VLOOKUP(MONTH(Tabla1[[#This Row],[FECHA DE CONTEO INVENTARIO]]),Tabla2[],2,0)</f>
        <v>Nov</v>
      </c>
      <c r="M525" s="1">
        <f>YEAR(Tabla1[[#This Row],[FECHA DE CONTEO INVENTARIO]])</f>
        <v>2018</v>
      </c>
    </row>
    <row r="526" spans="1:13" x14ac:dyDescent="0.2">
      <c r="A526" s="1">
        <v>348420</v>
      </c>
      <c r="B526" s="1" t="s">
        <v>386</v>
      </c>
      <c r="C526" s="1" t="s">
        <v>888</v>
      </c>
      <c r="D526" s="1" t="s">
        <v>859</v>
      </c>
      <c r="E526" s="2">
        <v>43281</v>
      </c>
      <c r="F526" s="1">
        <v>57</v>
      </c>
      <c r="G526" s="1">
        <v>57</v>
      </c>
      <c r="H526" s="1">
        <f>Tabla1[[#This Row],[CANTIDAD SEGÚN SISTEMA]]-Tabla1[[#This Row],[CANTIDAD SEGÚN CONTEO]]</f>
        <v>0</v>
      </c>
      <c r="I526" s="13">
        <f>1-ABS((Tabla1[[#This Row],[CANTIDAD SEGÚN SISTEMA]]-Tabla1[[#This Row],[CANTIDAD SEGÚN CONTEO]])/Tabla1[[#This Row],[CANTIDAD SEGÚN SISTEMA]])</f>
        <v>1</v>
      </c>
      <c r="J52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26" s="13" t="str">
        <f>VLOOKUP(Tabla1[[#This Row],[COD MATERIAL]],Tabla1345[#All],3,0)</f>
        <v>05 - COLISION</v>
      </c>
      <c r="L526" s="2" t="str">
        <f>VLOOKUP(MONTH(Tabla1[[#This Row],[FECHA DE CONTEO INVENTARIO]]),Tabla2[],2,0)</f>
        <v>Jun</v>
      </c>
      <c r="M526" s="1">
        <f>YEAR(Tabla1[[#This Row],[FECHA DE CONTEO INVENTARIO]])</f>
        <v>2018</v>
      </c>
    </row>
    <row r="527" spans="1:13" x14ac:dyDescent="0.2">
      <c r="A527" s="1">
        <v>367978</v>
      </c>
      <c r="B527" s="1" t="s">
        <v>694</v>
      </c>
      <c r="C527" s="1" t="s">
        <v>887</v>
      </c>
      <c r="D527" s="1" t="s">
        <v>858</v>
      </c>
      <c r="E527" s="2">
        <v>43544</v>
      </c>
      <c r="F527" s="1">
        <v>117</v>
      </c>
      <c r="G527" s="1">
        <v>132</v>
      </c>
      <c r="H527" s="1">
        <f>Tabla1[[#This Row],[CANTIDAD SEGÚN SISTEMA]]-Tabla1[[#This Row],[CANTIDAD SEGÚN CONTEO]]</f>
        <v>-15</v>
      </c>
      <c r="I527" s="13">
        <f>1-ABS((Tabla1[[#This Row],[CANTIDAD SEGÚN SISTEMA]]-Tabla1[[#This Row],[CANTIDAD SEGÚN CONTEO]])/Tabla1[[#This Row],[CANTIDAD SEGÚN SISTEMA]])</f>
        <v>0.87179487179487181</v>
      </c>
      <c r="J52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27" s="13" t="str">
        <f>VLOOKUP(Tabla1[[#This Row],[COD MATERIAL]],Tabla1345[#All],3,0)</f>
        <v>05 - COLISION</v>
      </c>
      <c r="L527" s="2" t="str">
        <f>VLOOKUP(MONTH(Tabla1[[#This Row],[FECHA DE CONTEO INVENTARIO]]),Tabla2[],2,0)</f>
        <v>Mar</v>
      </c>
      <c r="M527" s="1">
        <f>YEAR(Tabla1[[#This Row],[FECHA DE CONTEO INVENTARIO]])</f>
        <v>2019</v>
      </c>
    </row>
    <row r="528" spans="1:13" x14ac:dyDescent="0.2">
      <c r="A528" s="1">
        <v>348550</v>
      </c>
      <c r="B528" s="1" t="s">
        <v>289</v>
      </c>
      <c r="C528" s="1" t="s">
        <v>893</v>
      </c>
      <c r="D528" s="1" t="s">
        <v>864</v>
      </c>
      <c r="E528" s="2">
        <v>43183</v>
      </c>
      <c r="F528" s="1">
        <v>111</v>
      </c>
      <c r="G528" s="1">
        <v>111</v>
      </c>
      <c r="H528" s="1">
        <f>Tabla1[[#This Row],[CANTIDAD SEGÚN SISTEMA]]-Tabla1[[#This Row],[CANTIDAD SEGÚN CONTEO]]</f>
        <v>0</v>
      </c>
      <c r="I528" s="13">
        <f>1-ABS((Tabla1[[#This Row],[CANTIDAD SEGÚN SISTEMA]]-Tabla1[[#This Row],[CANTIDAD SEGÚN CONTEO]])/Tabla1[[#This Row],[CANTIDAD SEGÚN SISTEMA]])</f>
        <v>1</v>
      </c>
      <c r="J52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28" s="13" t="str">
        <f>VLOOKUP(Tabla1[[#This Row],[COD MATERIAL]],Tabla1345[#All],3,0)</f>
        <v>11 - LLANTAS Y HULES</v>
      </c>
      <c r="L528" s="2" t="str">
        <f>VLOOKUP(MONTH(Tabla1[[#This Row],[FECHA DE CONTEO INVENTARIO]]),Tabla2[],2,0)</f>
        <v>Mar</v>
      </c>
      <c r="M528" s="1">
        <f>YEAR(Tabla1[[#This Row],[FECHA DE CONTEO INVENTARIO]])</f>
        <v>2018</v>
      </c>
    </row>
    <row r="529" spans="1:13" x14ac:dyDescent="0.2">
      <c r="A529" s="1">
        <v>348419</v>
      </c>
      <c r="B529" s="1" t="s">
        <v>369</v>
      </c>
      <c r="C529" s="1" t="s">
        <v>884</v>
      </c>
      <c r="D529" s="1" t="s">
        <v>856</v>
      </c>
      <c r="E529" s="2">
        <v>43365</v>
      </c>
      <c r="F529" s="1">
        <v>126</v>
      </c>
      <c r="G529" s="1">
        <v>146</v>
      </c>
      <c r="H529" s="1">
        <f>Tabla1[[#This Row],[CANTIDAD SEGÚN SISTEMA]]-Tabla1[[#This Row],[CANTIDAD SEGÚN CONTEO]]</f>
        <v>-20</v>
      </c>
      <c r="I529" s="13">
        <f>1-ABS((Tabla1[[#This Row],[CANTIDAD SEGÚN SISTEMA]]-Tabla1[[#This Row],[CANTIDAD SEGÚN CONTEO]])/Tabla1[[#This Row],[CANTIDAD SEGÚN SISTEMA]])</f>
        <v>0.84126984126984128</v>
      </c>
      <c r="J52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29" s="13" t="str">
        <f>VLOOKUP(Tabla1[[#This Row],[COD MATERIAL]],Tabla1345[#All],3,0)</f>
        <v>05 - COLISION</v>
      </c>
      <c r="L529" s="2" t="str">
        <f>VLOOKUP(MONTH(Tabla1[[#This Row],[FECHA DE CONTEO INVENTARIO]]),Tabla2[],2,0)</f>
        <v>Set</v>
      </c>
      <c r="M529" s="1">
        <f>YEAR(Tabla1[[#This Row],[FECHA DE CONTEO INVENTARIO]])</f>
        <v>2018</v>
      </c>
    </row>
    <row r="530" spans="1:13" x14ac:dyDescent="0.2">
      <c r="A530" s="1">
        <v>348253</v>
      </c>
      <c r="B530" s="1" t="s">
        <v>62</v>
      </c>
      <c r="C530" s="1" t="s">
        <v>892</v>
      </c>
      <c r="D530" s="1" t="s">
        <v>863</v>
      </c>
      <c r="E530" s="2">
        <v>43410</v>
      </c>
      <c r="F530" s="1">
        <v>121</v>
      </c>
      <c r="G530" s="1">
        <v>121</v>
      </c>
      <c r="H530" s="1">
        <f>Tabla1[[#This Row],[CANTIDAD SEGÚN SISTEMA]]-Tabla1[[#This Row],[CANTIDAD SEGÚN CONTEO]]</f>
        <v>0</v>
      </c>
      <c r="I530" s="13">
        <f>1-ABS((Tabla1[[#This Row],[CANTIDAD SEGÚN SISTEMA]]-Tabla1[[#This Row],[CANTIDAD SEGÚN CONTEO]])/Tabla1[[#This Row],[CANTIDAD SEGÚN SISTEMA]])</f>
        <v>1</v>
      </c>
      <c r="J53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30" s="13" t="str">
        <f>VLOOKUP(Tabla1[[#This Row],[COD MATERIAL]],Tabla1345[#All],3,0)</f>
        <v>07 - PEDALES Y POSAPIES</v>
      </c>
      <c r="L530" s="2" t="str">
        <f>VLOOKUP(MONTH(Tabla1[[#This Row],[FECHA DE CONTEO INVENTARIO]]),Tabla2[],2,0)</f>
        <v>Nov</v>
      </c>
      <c r="M530" s="1">
        <f>YEAR(Tabla1[[#This Row],[FECHA DE CONTEO INVENTARIO]])</f>
        <v>2018</v>
      </c>
    </row>
    <row r="531" spans="1:13" x14ac:dyDescent="0.2">
      <c r="A531" s="1">
        <v>348838</v>
      </c>
      <c r="B531" s="1" t="s">
        <v>261</v>
      </c>
      <c r="C531" s="1" t="s">
        <v>892</v>
      </c>
      <c r="D531" s="1" t="s">
        <v>863</v>
      </c>
      <c r="E531" s="2">
        <v>43278</v>
      </c>
      <c r="F531" s="1">
        <v>141</v>
      </c>
      <c r="G531" s="1">
        <v>156</v>
      </c>
      <c r="H531" s="1">
        <f>Tabla1[[#This Row],[CANTIDAD SEGÚN SISTEMA]]-Tabla1[[#This Row],[CANTIDAD SEGÚN CONTEO]]</f>
        <v>-15</v>
      </c>
      <c r="I531" s="13">
        <f>1-ABS((Tabla1[[#This Row],[CANTIDAD SEGÚN SISTEMA]]-Tabla1[[#This Row],[CANTIDAD SEGÚN CONTEO]])/Tabla1[[#This Row],[CANTIDAD SEGÚN SISTEMA]])</f>
        <v>0.8936170212765957</v>
      </c>
      <c r="J53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31" s="13" t="str">
        <f>VLOOKUP(Tabla1[[#This Row],[COD MATERIAL]],Tabla1345[#All],3,0)</f>
        <v>05 - COLISION</v>
      </c>
      <c r="L531" s="2" t="str">
        <f>VLOOKUP(MONTH(Tabla1[[#This Row],[FECHA DE CONTEO INVENTARIO]]),Tabla2[],2,0)</f>
        <v>Jun</v>
      </c>
      <c r="M531" s="1">
        <f>YEAR(Tabla1[[#This Row],[FECHA DE CONTEO INVENTARIO]])</f>
        <v>2018</v>
      </c>
    </row>
    <row r="532" spans="1:13" x14ac:dyDescent="0.2">
      <c r="A532" s="1">
        <v>348049</v>
      </c>
      <c r="B532" s="1" t="s">
        <v>198</v>
      </c>
      <c r="C532" s="1" t="s">
        <v>893</v>
      </c>
      <c r="D532" s="1" t="s">
        <v>864</v>
      </c>
      <c r="E532" s="2">
        <v>43568</v>
      </c>
      <c r="F532" s="1">
        <v>77</v>
      </c>
      <c r="G532" s="1">
        <v>77</v>
      </c>
      <c r="H532" s="1">
        <f>Tabla1[[#This Row],[CANTIDAD SEGÚN SISTEMA]]-Tabla1[[#This Row],[CANTIDAD SEGÚN CONTEO]]</f>
        <v>0</v>
      </c>
      <c r="I532" s="13">
        <f>1-ABS((Tabla1[[#This Row],[CANTIDAD SEGÚN SISTEMA]]-Tabla1[[#This Row],[CANTIDAD SEGÚN CONTEO]])/Tabla1[[#This Row],[CANTIDAD SEGÚN SISTEMA]])</f>
        <v>1</v>
      </c>
      <c r="J53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32" s="13" t="str">
        <f>VLOOKUP(Tabla1[[#This Row],[COD MATERIAL]],Tabla1345[#All],3,0)</f>
        <v>13 - TRACCION</v>
      </c>
      <c r="L532" s="2" t="str">
        <f>VLOOKUP(MONTH(Tabla1[[#This Row],[FECHA DE CONTEO INVENTARIO]]),Tabla2[],2,0)</f>
        <v>Abr</v>
      </c>
      <c r="M532" s="1">
        <f>YEAR(Tabla1[[#This Row],[FECHA DE CONTEO INVENTARIO]])</f>
        <v>2019</v>
      </c>
    </row>
    <row r="533" spans="1:13" x14ac:dyDescent="0.2">
      <c r="A533" s="1">
        <v>348631</v>
      </c>
      <c r="B533" s="1" t="s">
        <v>160</v>
      </c>
      <c r="C533" s="1" t="s">
        <v>892</v>
      </c>
      <c r="D533" s="1" t="s">
        <v>863</v>
      </c>
      <c r="E533" s="2">
        <v>43188</v>
      </c>
      <c r="F533" s="1">
        <v>79</v>
      </c>
      <c r="G533" s="1">
        <v>90</v>
      </c>
      <c r="H533" s="1">
        <f>Tabla1[[#This Row],[CANTIDAD SEGÚN SISTEMA]]-Tabla1[[#This Row],[CANTIDAD SEGÚN CONTEO]]</f>
        <v>-11</v>
      </c>
      <c r="I533" s="13">
        <f>1-ABS((Tabla1[[#This Row],[CANTIDAD SEGÚN SISTEMA]]-Tabla1[[#This Row],[CANTIDAD SEGÚN CONTEO]])/Tabla1[[#This Row],[CANTIDAD SEGÚN SISTEMA]])</f>
        <v>0.86075949367088611</v>
      </c>
      <c r="J53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33" s="13" t="str">
        <f>VLOOKUP(Tabla1[[#This Row],[COD MATERIAL]],Tabla1345[#All],3,0)</f>
        <v>09 - PARTES DE MOTOR</v>
      </c>
      <c r="L533" s="2" t="str">
        <f>VLOOKUP(MONTH(Tabla1[[#This Row],[FECHA DE CONTEO INVENTARIO]]),Tabla2[],2,0)</f>
        <v>Mar</v>
      </c>
      <c r="M533" s="1">
        <f>YEAR(Tabla1[[#This Row],[FECHA DE CONTEO INVENTARIO]])</f>
        <v>2018</v>
      </c>
    </row>
    <row r="534" spans="1:13" x14ac:dyDescent="0.2">
      <c r="A534" s="1">
        <v>347779</v>
      </c>
      <c r="B534" s="1" t="s">
        <v>677</v>
      </c>
      <c r="C534" s="1" t="s">
        <v>890</v>
      </c>
      <c r="D534" s="1" t="s">
        <v>861</v>
      </c>
      <c r="E534" s="2">
        <v>43182</v>
      </c>
      <c r="F534" s="1">
        <v>97</v>
      </c>
      <c r="G534" s="1">
        <v>110</v>
      </c>
      <c r="H534" s="1">
        <f>Tabla1[[#This Row],[CANTIDAD SEGÚN SISTEMA]]-Tabla1[[#This Row],[CANTIDAD SEGÚN CONTEO]]</f>
        <v>-13</v>
      </c>
      <c r="I534" s="13">
        <f>1-ABS((Tabla1[[#This Row],[CANTIDAD SEGÚN SISTEMA]]-Tabla1[[#This Row],[CANTIDAD SEGÚN CONTEO]])/Tabla1[[#This Row],[CANTIDAD SEGÚN SISTEMA]])</f>
        <v>0.865979381443299</v>
      </c>
      <c r="J53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34" s="13" t="str">
        <f>VLOOKUP(Tabla1[[#This Row],[COD MATERIAL]],Tabla1345[#All],3,0)</f>
        <v>15 - MISCELANEOS</v>
      </c>
      <c r="L534" s="2" t="str">
        <f>VLOOKUP(MONTH(Tabla1[[#This Row],[FECHA DE CONTEO INVENTARIO]]),Tabla2[],2,0)</f>
        <v>Mar</v>
      </c>
      <c r="M534" s="1">
        <f>YEAR(Tabla1[[#This Row],[FECHA DE CONTEO INVENTARIO]])</f>
        <v>2018</v>
      </c>
    </row>
    <row r="535" spans="1:13" x14ac:dyDescent="0.2">
      <c r="A535" s="1">
        <v>347637</v>
      </c>
      <c r="B535" s="1" t="s">
        <v>209</v>
      </c>
      <c r="C535" s="1" t="s">
        <v>885</v>
      </c>
      <c r="D535" s="1" t="s">
        <v>865</v>
      </c>
      <c r="E535" s="2">
        <v>43322</v>
      </c>
      <c r="F535" s="1">
        <v>153</v>
      </c>
      <c r="G535" s="1">
        <v>149</v>
      </c>
      <c r="H535" s="1">
        <f>Tabla1[[#This Row],[CANTIDAD SEGÚN SISTEMA]]-Tabla1[[#This Row],[CANTIDAD SEGÚN CONTEO]]</f>
        <v>4</v>
      </c>
      <c r="I535" s="13">
        <f>1-ABS((Tabla1[[#This Row],[CANTIDAD SEGÚN SISTEMA]]-Tabla1[[#This Row],[CANTIDAD SEGÚN CONTEO]])/Tabla1[[#This Row],[CANTIDAD SEGÚN SISTEMA]])</f>
        <v>0.97385620915032678</v>
      </c>
      <c r="J53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35" s="13" t="str">
        <f>VLOOKUP(Tabla1[[#This Row],[COD MATERIAL]],Tabla1345[#All],3,0)</f>
        <v>09 - PARTES DE MOTOR</v>
      </c>
      <c r="L535" s="2" t="str">
        <f>VLOOKUP(MONTH(Tabla1[[#This Row],[FECHA DE CONTEO INVENTARIO]]),Tabla2[],2,0)</f>
        <v>Ago</v>
      </c>
      <c r="M535" s="1">
        <f>YEAR(Tabla1[[#This Row],[FECHA DE CONTEO INVENTARIO]])</f>
        <v>2018</v>
      </c>
    </row>
    <row r="536" spans="1:13" x14ac:dyDescent="0.2">
      <c r="A536" s="1">
        <v>347760</v>
      </c>
      <c r="B536" s="1" t="s">
        <v>435</v>
      </c>
      <c r="C536" s="1" t="s">
        <v>885</v>
      </c>
      <c r="D536" s="1" t="s">
        <v>865</v>
      </c>
      <c r="E536" s="2">
        <v>43540</v>
      </c>
      <c r="F536" s="1">
        <v>172</v>
      </c>
      <c r="G536" s="1">
        <v>192</v>
      </c>
      <c r="H536" s="1">
        <f>Tabla1[[#This Row],[CANTIDAD SEGÚN SISTEMA]]-Tabla1[[#This Row],[CANTIDAD SEGÚN CONTEO]]</f>
        <v>-20</v>
      </c>
      <c r="I536" s="13">
        <f>1-ABS((Tabla1[[#This Row],[CANTIDAD SEGÚN SISTEMA]]-Tabla1[[#This Row],[CANTIDAD SEGÚN CONTEO]])/Tabla1[[#This Row],[CANTIDAD SEGÚN SISTEMA]])</f>
        <v>0.88372093023255816</v>
      </c>
      <c r="J53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36" s="13" t="str">
        <f>VLOOKUP(Tabla1[[#This Row],[COD MATERIAL]],Tabla1345[#All],3,0)</f>
        <v>09 - PARTES DE MOTOR</v>
      </c>
      <c r="L536" s="2" t="str">
        <f>VLOOKUP(MONTH(Tabla1[[#This Row],[FECHA DE CONTEO INVENTARIO]]),Tabla2[],2,0)</f>
        <v>Mar</v>
      </c>
      <c r="M536" s="1">
        <f>YEAR(Tabla1[[#This Row],[FECHA DE CONTEO INVENTARIO]])</f>
        <v>2019</v>
      </c>
    </row>
    <row r="537" spans="1:13" x14ac:dyDescent="0.2">
      <c r="A537" s="1">
        <v>348397</v>
      </c>
      <c r="B537" s="1" t="s">
        <v>232</v>
      </c>
      <c r="C537" s="1" t="s">
        <v>892</v>
      </c>
      <c r="D537" s="1" t="s">
        <v>863</v>
      </c>
      <c r="E537" s="2">
        <v>43550</v>
      </c>
      <c r="F537" s="1">
        <v>181</v>
      </c>
      <c r="G537" s="1">
        <v>175</v>
      </c>
      <c r="H537" s="1">
        <f>Tabla1[[#This Row],[CANTIDAD SEGÚN SISTEMA]]-Tabla1[[#This Row],[CANTIDAD SEGÚN CONTEO]]</f>
        <v>6</v>
      </c>
      <c r="I537" s="13">
        <f>1-ABS((Tabla1[[#This Row],[CANTIDAD SEGÚN SISTEMA]]-Tabla1[[#This Row],[CANTIDAD SEGÚN CONTEO]])/Tabla1[[#This Row],[CANTIDAD SEGÚN SISTEMA]])</f>
        <v>0.96685082872928174</v>
      </c>
      <c r="J53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37" s="13" t="str">
        <f>VLOOKUP(Tabla1[[#This Row],[COD MATERIAL]],Tabla1345[#All],3,0)</f>
        <v>05 - COLISION</v>
      </c>
      <c r="L537" s="2" t="str">
        <f>VLOOKUP(MONTH(Tabla1[[#This Row],[FECHA DE CONTEO INVENTARIO]]),Tabla2[],2,0)</f>
        <v>Mar</v>
      </c>
      <c r="M537" s="1">
        <f>YEAR(Tabla1[[#This Row],[FECHA DE CONTEO INVENTARIO]])</f>
        <v>2019</v>
      </c>
    </row>
    <row r="538" spans="1:13" x14ac:dyDescent="0.2">
      <c r="A538" s="1">
        <v>353551</v>
      </c>
      <c r="B538" s="1" t="s">
        <v>478</v>
      </c>
      <c r="C538" s="1" t="s">
        <v>886</v>
      </c>
      <c r="D538" s="1" t="s">
        <v>857</v>
      </c>
      <c r="E538" s="2">
        <v>43544</v>
      </c>
      <c r="F538" s="1">
        <v>20</v>
      </c>
      <c r="G538" s="1">
        <v>20</v>
      </c>
      <c r="H538" s="1">
        <f>Tabla1[[#This Row],[CANTIDAD SEGÚN SISTEMA]]-Tabla1[[#This Row],[CANTIDAD SEGÚN CONTEO]]</f>
        <v>0</v>
      </c>
      <c r="I538" s="13">
        <f>1-ABS((Tabla1[[#This Row],[CANTIDAD SEGÚN SISTEMA]]-Tabla1[[#This Row],[CANTIDAD SEGÚN CONTEO]])/Tabla1[[#This Row],[CANTIDAD SEGÚN SISTEMA]])</f>
        <v>1</v>
      </c>
      <c r="J53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38" s="13" t="str">
        <f>VLOOKUP(Tabla1[[#This Row],[COD MATERIAL]],Tabla1345[#All],3,0)</f>
        <v>09 - PARTES DE MOTOR</v>
      </c>
      <c r="L538" s="2" t="str">
        <f>VLOOKUP(MONTH(Tabla1[[#This Row],[FECHA DE CONTEO INVENTARIO]]),Tabla2[],2,0)</f>
        <v>Mar</v>
      </c>
      <c r="M538" s="1">
        <f>YEAR(Tabla1[[#This Row],[FECHA DE CONTEO INVENTARIO]])</f>
        <v>2019</v>
      </c>
    </row>
    <row r="539" spans="1:13" x14ac:dyDescent="0.2">
      <c r="A539" s="1">
        <v>348354</v>
      </c>
      <c r="B539" s="1" t="s">
        <v>538</v>
      </c>
      <c r="C539" s="1" t="s">
        <v>886</v>
      </c>
      <c r="D539" s="1" t="s">
        <v>857</v>
      </c>
      <c r="E539" s="2">
        <v>43416</v>
      </c>
      <c r="F539" s="1">
        <v>47</v>
      </c>
      <c r="G539" s="1">
        <v>50</v>
      </c>
      <c r="H539" s="1">
        <f>Tabla1[[#This Row],[CANTIDAD SEGÚN SISTEMA]]-Tabla1[[#This Row],[CANTIDAD SEGÚN CONTEO]]</f>
        <v>-3</v>
      </c>
      <c r="I539" s="13">
        <f>1-ABS((Tabla1[[#This Row],[CANTIDAD SEGÚN SISTEMA]]-Tabla1[[#This Row],[CANTIDAD SEGÚN CONTEO]])/Tabla1[[#This Row],[CANTIDAD SEGÚN SISTEMA]])</f>
        <v>0.93617021276595747</v>
      </c>
      <c r="J53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39" s="13" t="str">
        <f>VLOOKUP(Tabla1[[#This Row],[COD MATERIAL]],Tabla1345[#All],3,0)</f>
        <v>05 - COLISION</v>
      </c>
      <c r="L539" s="2" t="str">
        <f>VLOOKUP(MONTH(Tabla1[[#This Row],[FECHA DE CONTEO INVENTARIO]]),Tabla2[],2,0)</f>
        <v>Nov</v>
      </c>
      <c r="M539" s="1">
        <f>YEAR(Tabla1[[#This Row],[FECHA DE CONTEO INVENTARIO]])</f>
        <v>2018</v>
      </c>
    </row>
    <row r="540" spans="1:13" x14ac:dyDescent="0.2">
      <c r="A540" s="1">
        <v>348226</v>
      </c>
      <c r="B540" s="1" t="s">
        <v>151</v>
      </c>
      <c r="C540" s="1" t="s">
        <v>891</v>
      </c>
      <c r="D540" s="1" t="s">
        <v>862</v>
      </c>
      <c r="E540" s="2">
        <v>43368</v>
      </c>
      <c r="F540" s="1">
        <v>172</v>
      </c>
      <c r="G540" s="1">
        <v>177</v>
      </c>
      <c r="H540" s="1">
        <f>Tabla1[[#This Row],[CANTIDAD SEGÚN SISTEMA]]-Tabla1[[#This Row],[CANTIDAD SEGÚN CONTEO]]</f>
        <v>-5</v>
      </c>
      <c r="I540" s="13">
        <f>1-ABS((Tabla1[[#This Row],[CANTIDAD SEGÚN SISTEMA]]-Tabla1[[#This Row],[CANTIDAD SEGÚN CONTEO]])/Tabla1[[#This Row],[CANTIDAD SEGÚN SISTEMA]])</f>
        <v>0.97093023255813948</v>
      </c>
      <c r="J54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40" s="13" t="str">
        <f>VLOOKUP(Tabla1[[#This Row],[COD MATERIAL]],Tabla1345[#All],3,0)</f>
        <v>11 - LLANTAS Y HULES</v>
      </c>
      <c r="L540" s="2" t="str">
        <f>VLOOKUP(MONTH(Tabla1[[#This Row],[FECHA DE CONTEO INVENTARIO]]),Tabla2[],2,0)</f>
        <v>Set</v>
      </c>
      <c r="M540" s="1">
        <f>YEAR(Tabla1[[#This Row],[FECHA DE CONTEO INVENTARIO]])</f>
        <v>2018</v>
      </c>
    </row>
    <row r="541" spans="1:13" x14ac:dyDescent="0.2">
      <c r="A541" s="1">
        <v>348261</v>
      </c>
      <c r="B541" s="1" t="s">
        <v>599</v>
      </c>
      <c r="C541" s="1" t="s">
        <v>887</v>
      </c>
      <c r="D541" s="1" t="s">
        <v>858</v>
      </c>
      <c r="E541" s="2">
        <v>43476</v>
      </c>
      <c r="F541" s="1">
        <v>172</v>
      </c>
      <c r="G541" s="1">
        <v>161</v>
      </c>
      <c r="H541" s="1">
        <f>Tabla1[[#This Row],[CANTIDAD SEGÚN SISTEMA]]-Tabla1[[#This Row],[CANTIDAD SEGÚN CONTEO]]</f>
        <v>11</v>
      </c>
      <c r="I541" s="13">
        <f>1-ABS((Tabla1[[#This Row],[CANTIDAD SEGÚN SISTEMA]]-Tabla1[[#This Row],[CANTIDAD SEGÚN CONTEO]])/Tabla1[[#This Row],[CANTIDAD SEGÚN SISTEMA]])</f>
        <v>0.93604651162790697</v>
      </c>
      <c r="J54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41" s="13" t="str">
        <f>VLOOKUP(Tabla1[[#This Row],[COD MATERIAL]],Tabla1345[#All],3,0)</f>
        <v>07 - PEDALES Y POSAPIES</v>
      </c>
      <c r="L541" s="2" t="str">
        <f>VLOOKUP(MONTH(Tabla1[[#This Row],[FECHA DE CONTEO INVENTARIO]]),Tabla2[],2,0)</f>
        <v>Ene</v>
      </c>
      <c r="M541" s="1">
        <f>YEAR(Tabla1[[#This Row],[FECHA DE CONTEO INVENTARIO]])</f>
        <v>2019</v>
      </c>
    </row>
    <row r="542" spans="1:13" x14ac:dyDescent="0.2">
      <c r="A542" s="1">
        <v>367827</v>
      </c>
      <c r="B542" s="1" t="s">
        <v>777</v>
      </c>
      <c r="C542" s="1" t="s">
        <v>885</v>
      </c>
      <c r="D542" s="1" t="s">
        <v>865</v>
      </c>
      <c r="E542" s="2">
        <v>43378</v>
      </c>
      <c r="F542" s="1">
        <v>65</v>
      </c>
      <c r="G542" s="1">
        <v>71</v>
      </c>
      <c r="H542" s="1">
        <f>Tabla1[[#This Row],[CANTIDAD SEGÚN SISTEMA]]-Tabla1[[#This Row],[CANTIDAD SEGÚN CONTEO]]</f>
        <v>-6</v>
      </c>
      <c r="I542" s="13">
        <f>1-ABS((Tabla1[[#This Row],[CANTIDAD SEGÚN SISTEMA]]-Tabla1[[#This Row],[CANTIDAD SEGÚN CONTEO]])/Tabla1[[#This Row],[CANTIDAD SEGÚN SISTEMA]])</f>
        <v>0.90769230769230769</v>
      </c>
      <c r="J54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42" s="13" t="str">
        <f>VLOOKUP(Tabla1[[#This Row],[COD MATERIAL]],Tabla1345[#All],3,0)</f>
        <v>05 - COLISION</v>
      </c>
      <c r="L542" s="2" t="str">
        <f>VLOOKUP(MONTH(Tabla1[[#This Row],[FECHA DE CONTEO INVENTARIO]]),Tabla2[],2,0)</f>
        <v>Oct</v>
      </c>
      <c r="M542" s="1">
        <f>YEAR(Tabla1[[#This Row],[FECHA DE CONTEO INVENTARIO]])</f>
        <v>2018</v>
      </c>
    </row>
    <row r="543" spans="1:13" x14ac:dyDescent="0.2">
      <c r="A543" s="1">
        <v>347813</v>
      </c>
      <c r="B543" s="1" t="s">
        <v>98</v>
      </c>
      <c r="C543" s="1" t="s">
        <v>885</v>
      </c>
      <c r="D543" s="1" t="s">
        <v>865</v>
      </c>
      <c r="E543" s="2">
        <v>43318</v>
      </c>
      <c r="F543" s="1">
        <v>89</v>
      </c>
      <c r="G543" s="1">
        <v>89</v>
      </c>
      <c r="H543" s="1">
        <f>Tabla1[[#This Row],[CANTIDAD SEGÚN SISTEMA]]-Tabla1[[#This Row],[CANTIDAD SEGÚN CONTEO]]</f>
        <v>0</v>
      </c>
      <c r="I543" s="13">
        <f>1-ABS((Tabla1[[#This Row],[CANTIDAD SEGÚN SISTEMA]]-Tabla1[[#This Row],[CANTIDAD SEGÚN CONTEO]])/Tabla1[[#This Row],[CANTIDAD SEGÚN SISTEMA]])</f>
        <v>1</v>
      </c>
      <c r="J54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43" s="13" t="str">
        <f>VLOOKUP(Tabla1[[#This Row],[COD MATERIAL]],Tabla1345[#All],3,0)</f>
        <v>15 - MISCELANEOS</v>
      </c>
      <c r="L543" s="2" t="str">
        <f>VLOOKUP(MONTH(Tabla1[[#This Row],[FECHA DE CONTEO INVENTARIO]]),Tabla2[],2,0)</f>
        <v>Ago</v>
      </c>
      <c r="M543" s="1">
        <f>YEAR(Tabla1[[#This Row],[FECHA DE CONTEO INVENTARIO]])</f>
        <v>2018</v>
      </c>
    </row>
    <row r="544" spans="1:13" x14ac:dyDescent="0.2">
      <c r="A544" s="1">
        <v>348247</v>
      </c>
      <c r="B544" s="1" t="s">
        <v>239</v>
      </c>
      <c r="C544" s="1" t="s">
        <v>884</v>
      </c>
      <c r="D544" s="1" t="s">
        <v>856</v>
      </c>
      <c r="E544" s="2">
        <v>43359</v>
      </c>
      <c r="F544" s="1">
        <v>170</v>
      </c>
      <c r="G544" s="1">
        <v>170</v>
      </c>
      <c r="H544" s="1">
        <f>Tabla1[[#This Row],[CANTIDAD SEGÚN SISTEMA]]-Tabla1[[#This Row],[CANTIDAD SEGÚN CONTEO]]</f>
        <v>0</v>
      </c>
      <c r="I544" s="13">
        <f>1-ABS((Tabla1[[#This Row],[CANTIDAD SEGÚN SISTEMA]]-Tabla1[[#This Row],[CANTIDAD SEGÚN CONTEO]])/Tabla1[[#This Row],[CANTIDAD SEGÚN SISTEMA]])</f>
        <v>1</v>
      </c>
      <c r="J54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44" s="13" t="str">
        <f>VLOOKUP(Tabla1[[#This Row],[COD MATERIAL]],Tabla1345[#All],3,0)</f>
        <v>07 - PEDALES Y POSAPIES</v>
      </c>
      <c r="L544" s="2" t="str">
        <f>VLOOKUP(MONTH(Tabla1[[#This Row],[FECHA DE CONTEO INVENTARIO]]),Tabla2[],2,0)</f>
        <v>Set</v>
      </c>
      <c r="M544" s="1">
        <f>YEAR(Tabla1[[#This Row],[FECHA DE CONTEO INVENTARIO]])</f>
        <v>2018</v>
      </c>
    </row>
    <row r="545" spans="1:13" x14ac:dyDescent="0.2">
      <c r="A545" s="1">
        <v>348204</v>
      </c>
      <c r="B545" s="1" t="s">
        <v>528</v>
      </c>
      <c r="C545" s="1" t="s">
        <v>889</v>
      </c>
      <c r="D545" s="1" t="s">
        <v>860</v>
      </c>
      <c r="E545" s="2">
        <v>43103</v>
      </c>
      <c r="F545" s="1">
        <v>53</v>
      </c>
      <c r="G545" s="1">
        <v>60</v>
      </c>
      <c r="H545" s="1">
        <f>Tabla1[[#This Row],[CANTIDAD SEGÚN SISTEMA]]-Tabla1[[#This Row],[CANTIDAD SEGÚN CONTEO]]</f>
        <v>-7</v>
      </c>
      <c r="I545" s="13">
        <f>1-ABS((Tabla1[[#This Row],[CANTIDAD SEGÚN SISTEMA]]-Tabla1[[#This Row],[CANTIDAD SEGÚN CONTEO]])/Tabla1[[#This Row],[CANTIDAD SEGÚN SISTEMA]])</f>
        <v>0.86792452830188682</v>
      </c>
      <c r="J54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45" s="13" t="str">
        <f>VLOOKUP(Tabla1[[#This Row],[COD MATERIAL]],Tabla1345[#All],3,0)</f>
        <v>06 - AMORTIGUADORES</v>
      </c>
      <c r="L545" s="2" t="str">
        <f>VLOOKUP(MONTH(Tabla1[[#This Row],[FECHA DE CONTEO INVENTARIO]]),Tabla2[],2,0)</f>
        <v>Ene</v>
      </c>
      <c r="M545" s="1">
        <f>YEAR(Tabla1[[#This Row],[FECHA DE CONTEO INVENTARIO]])</f>
        <v>2018</v>
      </c>
    </row>
    <row r="546" spans="1:13" x14ac:dyDescent="0.2">
      <c r="A546" s="1">
        <v>348493</v>
      </c>
      <c r="B546" s="1" t="s">
        <v>193</v>
      </c>
      <c r="C546" s="1" t="s">
        <v>888</v>
      </c>
      <c r="D546" s="1" t="s">
        <v>859</v>
      </c>
      <c r="E546" s="2">
        <v>43167</v>
      </c>
      <c r="F546" s="1">
        <v>56</v>
      </c>
      <c r="G546" s="1">
        <v>60</v>
      </c>
      <c r="H546" s="1">
        <f>Tabla1[[#This Row],[CANTIDAD SEGÚN SISTEMA]]-Tabla1[[#This Row],[CANTIDAD SEGÚN CONTEO]]</f>
        <v>-4</v>
      </c>
      <c r="I546" s="13">
        <f>1-ABS((Tabla1[[#This Row],[CANTIDAD SEGÚN SISTEMA]]-Tabla1[[#This Row],[CANTIDAD SEGÚN CONTEO]])/Tabla1[[#This Row],[CANTIDAD SEGÚN SISTEMA]])</f>
        <v>0.9285714285714286</v>
      </c>
      <c r="J54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46" s="13" t="str">
        <f>VLOOKUP(Tabla1[[#This Row],[COD MATERIAL]],Tabla1345[#All],3,0)</f>
        <v>09 - PARTES DE MOTOR</v>
      </c>
      <c r="L546" s="2" t="str">
        <f>VLOOKUP(MONTH(Tabla1[[#This Row],[FECHA DE CONTEO INVENTARIO]]),Tabla2[],2,0)</f>
        <v>Mar</v>
      </c>
      <c r="M546" s="1">
        <f>YEAR(Tabla1[[#This Row],[FECHA DE CONTEO INVENTARIO]])</f>
        <v>2018</v>
      </c>
    </row>
    <row r="547" spans="1:13" x14ac:dyDescent="0.2">
      <c r="A547" s="1">
        <v>347887</v>
      </c>
      <c r="B547" s="1" t="s">
        <v>181</v>
      </c>
      <c r="C547" s="1" t="s">
        <v>891</v>
      </c>
      <c r="D547" s="1" t="s">
        <v>862</v>
      </c>
      <c r="E547" s="2">
        <v>43255</v>
      </c>
      <c r="F547" s="1">
        <v>139</v>
      </c>
      <c r="G547" s="1">
        <v>157</v>
      </c>
      <c r="H547" s="1">
        <f>Tabla1[[#This Row],[CANTIDAD SEGÚN SISTEMA]]-Tabla1[[#This Row],[CANTIDAD SEGÚN CONTEO]]</f>
        <v>-18</v>
      </c>
      <c r="I547" s="13">
        <f>1-ABS((Tabla1[[#This Row],[CANTIDAD SEGÚN SISTEMA]]-Tabla1[[#This Row],[CANTIDAD SEGÚN CONTEO]])/Tabla1[[#This Row],[CANTIDAD SEGÚN SISTEMA]])</f>
        <v>0.87050359712230219</v>
      </c>
      <c r="J54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47" s="13" t="str">
        <f>VLOOKUP(Tabla1[[#This Row],[COD MATERIAL]],Tabla1345[#All],3,0)</f>
        <v>08 - ELECTRICO</v>
      </c>
      <c r="L547" s="2" t="str">
        <f>VLOOKUP(MONTH(Tabla1[[#This Row],[FECHA DE CONTEO INVENTARIO]]),Tabla2[],2,0)</f>
        <v>Jun</v>
      </c>
      <c r="M547" s="1">
        <f>YEAR(Tabla1[[#This Row],[FECHA DE CONTEO INVENTARIO]])</f>
        <v>2018</v>
      </c>
    </row>
    <row r="548" spans="1:13" x14ac:dyDescent="0.2">
      <c r="A548" s="1">
        <v>348250</v>
      </c>
      <c r="B548" s="1" t="s">
        <v>239</v>
      </c>
      <c r="C548" s="1" t="s">
        <v>884</v>
      </c>
      <c r="D548" s="1" t="s">
        <v>856</v>
      </c>
      <c r="E548" s="2">
        <v>43208</v>
      </c>
      <c r="F548" s="1">
        <v>143</v>
      </c>
      <c r="G548" s="1">
        <v>170</v>
      </c>
      <c r="H548" s="1">
        <f>Tabla1[[#This Row],[CANTIDAD SEGÚN SISTEMA]]-Tabla1[[#This Row],[CANTIDAD SEGÚN CONTEO]]</f>
        <v>-27</v>
      </c>
      <c r="I548" s="13">
        <f>1-ABS((Tabla1[[#This Row],[CANTIDAD SEGÚN SISTEMA]]-Tabla1[[#This Row],[CANTIDAD SEGÚN CONTEO]])/Tabla1[[#This Row],[CANTIDAD SEGÚN SISTEMA]])</f>
        <v>0.81118881118881125</v>
      </c>
      <c r="J54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48" s="13" t="str">
        <f>VLOOKUP(Tabla1[[#This Row],[COD MATERIAL]],Tabla1345[#All],3,0)</f>
        <v>07 - PEDALES Y POSAPIES</v>
      </c>
      <c r="L548" s="2" t="str">
        <f>VLOOKUP(MONTH(Tabla1[[#This Row],[FECHA DE CONTEO INVENTARIO]]),Tabla2[],2,0)</f>
        <v>Abr</v>
      </c>
      <c r="M548" s="1">
        <f>YEAR(Tabla1[[#This Row],[FECHA DE CONTEO INVENTARIO]])</f>
        <v>2018</v>
      </c>
    </row>
    <row r="549" spans="1:13" x14ac:dyDescent="0.2">
      <c r="A549" s="1">
        <v>348152</v>
      </c>
      <c r="B549" s="1" t="s">
        <v>157</v>
      </c>
      <c r="C549" s="1" t="s">
        <v>885</v>
      </c>
      <c r="D549" s="1" t="s">
        <v>865</v>
      </c>
      <c r="E549" s="2">
        <v>43406</v>
      </c>
      <c r="F549" s="1">
        <v>186</v>
      </c>
      <c r="G549" s="1">
        <v>167</v>
      </c>
      <c r="H549" s="1">
        <f>Tabla1[[#This Row],[CANTIDAD SEGÚN SISTEMA]]-Tabla1[[#This Row],[CANTIDAD SEGÚN CONTEO]]</f>
        <v>19</v>
      </c>
      <c r="I549" s="13">
        <f>1-ABS((Tabla1[[#This Row],[CANTIDAD SEGÚN SISTEMA]]-Tabla1[[#This Row],[CANTIDAD SEGÚN CONTEO]])/Tabla1[[#This Row],[CANTIDAD SEGÚN SISTEMA]])</f>
        <v>0.89784946236559138</v>
      </c>
      <c r="J54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49" s="13" t="str">
        <f>VLOOKUP(Tabla1[[#This Row],[COD MATERIAL]],Tabla1345[#All],3,0)</f>
        <v>13 - TRACCION</v>
      </c>
      <c r="L549" s="2" t="str">
        <f>VLOOKUP(MONTH(Tabla1[[#This Row],[FECHA DE CONTEO INVENTARIO]]),Tabla2[],2,0)</f>
        <v>Nov</v>
      </c>
      <c r="M549" s="1">
        <f>YEAR(Tabla1[[#This Row],[FECHA DE CONTEO INVENTARIO]])</f>
        <v>2018</v>
      </c>
    </row>
    <row r="550" spans="1:13" x14ac:dyDescent="0.2">
      <c r="A550" s="1">
        <v>348599</v>
      </c>
      <c r="B550" s="1" t="s">
        <v>320</v>
      </c>
      <c r="C550" s="1" t="s">
        <v>885</v>
      </c>
      <c r="D550" s="1" t="s">
        <v>865</v>
      </c>
      <c r="E550" s="2">
        <v>43608</v>
      </c>
      <c r="F550" s="1">
        <v>166</v>
      </c>
      <c r="G550" s="1">
        <v>162</v>
      </c>
      <c r="H550" s="1">
        <f>Tabla1[[#This Row],[CANTIDAD SEGÚN SISTEMA]]-Tabla1[[#This Row],[CANTIDAD SEGÚN CONTEO]]</f>
        <v>4</v>
      </c>
      <c r="I550" s="13">
        <f>1-ABS((Tabla1[[#This Row],[CANTIDAD SEGÚN SISTEMA]]-Tabla1[[#This Row],[CANTIDAD SEGÚN CONTEO]])/Tabla1[[#This Row],[CANTIDAD SEGÚN SISTEMA]])</f>
        <v>0.97590361445783136</v>
      </c>
      <c r="J55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50" s="13" t="str">
        <f>VLOOKUP(Tabla1[[#This Row],[COD MATERIAL]],Tabla1345[#All],3,0)</f>
        <v>15 - MISCELANEOS</v>
      </c>
      <c r="L550" s="2" t="str">
        <f>VLOOKUP(MONTH(Tabla1[[#This Row],[FECHA DE CONTEO INVENTARIO]]),Tabla2[],2,0)</f>
        <v>May</v>
      </c>
      <c r="M550" s="1">
        <f>YEAR(Tabla1[[#This Row],[FECHA DE CONTEO INVENTARIO]])</f>
        <v>2019</v>
      </c>
    </row>
    <row r="551" spans="1:13" x14ac:dyDescent="0.2">
      <c r="A551" s="1">
        <v>348277</v>
      </c>
      <c r="B551" s="1" t="s">
        <v>29</v>
      </c>
      <c r="C551" s="1" t="s">
        <v>884</v>
      </c>
      <c r="D551" s="1" t="s">
        <v>856</v>
      </c>
      <c r="E551" s="2">
        <v>43507</v>
      </c>
      <c r="F551" s="1">
        <v>188</v>
      </c>
      <c r="G551" s="1">
        <v>201</v>
      </c>
      <c r="H551" s="1">
        <f>Tabla1[[#This Row],[CANTIDAD SEGÚN SISTEMA]]-Tabla1[[#This Row],[CANTIDAD SEGÚN CONTEO]]</f>
        <v>-13</v>
      </c>
      <c r="I551" s="13">
        <f>1-ABS((Tabla1[[#This Row],[CANTIDAD SEGÚN SISTEMA]]-Tabla1[[#This Row],[CANTIDAD SEGÚN CONTEO]])/Tabla1[[#This Row],[CANTIDAD SEGÚN SISTEMA]])</f>
        <v>0.93085106382978722</v>
      </c>
      <c r="J55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51" s="13" t="str">
        <f>VLOOKUP(Tabla1[[#This Row],[COD MATERIAL]],Tabla1345[#All],3,0)</f>
        <v>05 - COLISION</v>
      </c>
      <c r="L551" s="2" t="str">
        <f>VLOOKUP(MONTH(Tabla1[[#This Row],[FECHA DE CONTEO INVENTARIO]]),Tabla2[],2,0)</f>
        <v>Feb</v>
      </c>
      <c r="M551" s="1">
        <f>YEAR(Tabla1[[#This Row],[FECHA DE CONTEO INVENTARIO]])</f>
        <v>2019</v>
      </c>
    </row>
    <row r="552" spans="1:13" x14ac:dyDescent="0.2">
      <c r="A552" s="1">
        <v>347993</v>
      </c>
      <c r="B552" s="1" t="s">
        <v>258</v>
      </c>
      <c r="C552" s="1" t="s">
        <v>888</v>
      </c>
      <c r="D552" s="1" t="s">
        <v>859</v>
      </c>
      <c r="E552" s="2">
        <v>43468</v>
      </c>
      <c r="F552" s="1">
        <v>103</v>
      </c>
      <c r="G552" s="1">
        <v>104</v>
      </c>
      <c r="H552" s="1">
        <f>Tabla1[[#This Row],[CANTIDAD SEGÚN SISTEMA]]-Tabla1[[#This Row],[CANTIDAD SEGÚN CONTEO]]</f>
        <v>-1</v>
      </c>
      <c r="I552" s="13">
        <f>1-ABS((Tabla1[[#This Row],[CANTIDAD SEGÚN SISTEMA]]-Tabla1[[#This Row],[CANTIDAD SEGÚN CONTEO]])/Tabla1[[#This Row],[CANTIDAD SEGÚN SISTEMA]])</f>
        <v>0.99029126213592233</v>
      </c>
      <c r="J55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52" s="13" t="str">
        <f>VLOOKUP(Tabla1[[#This Row],[COD MATERIAL]],Tabla1345[#All],3,0)</f>
        <v>10 - PALANCAS Y CHICOTES</v>
      </c>
      <c r="L552" s="2" t="str">
        <f>VLOOKUP(MONTH(Tabla1[[#This Row],[FECHA DE CONTEO INVENTARIO]]),Tabla2[],2,0)</f>
        <v>Ene</v>
      </c>
      <c r="M552" s="1">
        <f>YEAR(Tabla1[[#This Row],[FECHA DE CONTEO INVENTARIO]])</f>
        <v>2019</v>
      </c>
    </row>
    <row r="553" spans="1:13" x14ac:dyDescent="0.2">
      <c r="A553" s="1">
        <v>348211</v>
      </c>
      <c r="B553" s="1" t="s">
        <v>288</v>
      </c>
      <c r="C553" s="1" t="s">
        <v>884</v>
      </c>
      <c r="D553" s="1" t="s">
        <v>856</v>
      </c>
      <c r="E553" s="2">
        <v>43413</v>
      </c>
      <c r="F553" s="1">
        <v>86</v>
      </c>
      <c r="G553" s="1">
        <v>101</v>
      </c>
      <c r="H553" s="1">
        <f>Tabla1[[#This Row],[CANTIDAD SEGÚN SISTEMA]]-Tabla1[[#This Row],[CANTIDAD SEGÚN CONTEO]]</f>
        <v>-15</v>
      </c>
      <c r="I553" s="13">
        <f>1-ABS((Tabla1[[#This Row],[CANTIDAD SEGÚN SISTEMA]]-Tabla1[[#This Row],[CANTIDAD SEGÚN CONTEO]])/Tabla1[[#This Row],[CANTIDAD SEGÚN SISTEMA]])</f>
        <v>0.82558139534883723</v>
      </c>
      <c r="J55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53" s="13" t="str">
        <f>VLOOKUP(Tabla1[[#This Row],[COD MATERIAL]],Tabla1345[#All],3,0)</f>
        <v>15 - MISCELANEOS</v>
      </c>
      <c r="L553" s="2" t="str">
        <f>VLOOKUP(MONTH(Tabla1[[#This Row],[FECHA DE CONTEO INVENTARIO]]),Tabla2[],2,0)</f>
        <v>Nov</v>
      </c>
      <c r="M553" s="1">
        <f>YEAR(Tabla1[[#This Row],[FECHA DE CONTEO INVENTARIO]])</f>
        <v>2018</v>
      </c>
    </row>
    <row r="554" spans="1:13" x14ac:dyDescent="0.2">
      <c r="A554" s="1">
        <v>367756</v>
      </c>
      <c r="B554" s="1" t="s">
        <v>771</v>
      </c>
      <c r="C554" s="1" t="s">
        <v>885</v>
      </c>
      <c r="D554" s="1" t="s">
        <v>865</v>
      </c>
      <c r="E554" s="2">
        <v>43368</v>
      </c>
      <c r="F554" s="1">
        <v>127</v>
      </c>
      <c r="G554" s="1">
        <v>138</v>
      </c>
      <c r="H554" s="1">
        <f>Tabla1[[#This Row],[CANTIDAD SEGÚN SISTEMA]]-Tabla1[[#This Row],[CANTIDAD SEGÚN CONTEO]]</f>
        <v>-11</v>
      </c>
      <c r="I554" s="13">
        <f>1-ABS((Tabla1[[#This Row],[CANTIDAD SEGÚN SISTEMA]]-Tabla1[[#This Row],[CANTIDAD SEGÚN CONTEO]])/Tabla1[[#This Row],[CANTIDAD SEGÚN SISTEMA]])</f>
        <v>0.91338582677165359</v>
      </c>
      <c r="J55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54" s="13" t="str">
        <f>VLOOKUP(Tabla1[[#This Row],[COD MATERIAL]],Tabla1345[#All],3,0)</f>
        <v>06 - AMORTIGUADORES</v>
      </c>
      <c r="L554" s="2" t="str">
        <f>VLOOKUP(MONTH(Tabla1[[#This Row],[FECHA DE CONTEO INVENTARIO]]),Tabla2[],2,0)</f>
        <v>Set</v>
      </c>
      <c r="M554" s="1">
        <f>YEAR(Tabla1[[#This Row],[FECHA DE CONTEO INVENTARIO]])</f>
        <v>2018</v>
      </c>
    </row>
    <row r="555" spans="1:13" x14ac:dyDescent="0.2">
      <c r="A555" s="1">
        <v>347672</v>
      </c>
      <c r="B555" s="1" t="s">
        <v>547</v>
      </c>
      <c r="C555" s="1" t="s">
        <v>890</v>
      </c>
      <c r="D555" s="1" t="s">
        <v>861</v>
      </c>
      <c r="E555" s="2">
        <v>43161</v>
      </c>
      <c r="F555" s="1">
        <v>194</v>
      </c>
      <c r="G555" s="1">
        <v>180</v>
      </c>
      <c r="H555" s="1">
        <f>Tabla1[[#This Row],[CANTIDAD SEGÚN SISTEMA]]-Tabla1[[#This Row],[CANTIDAD SEGÚN CONTEO]]</f>
        <v>14</v>
      </c>
      <c r="I555" s="13">
        <f>1-ABS((Tabla1[[#This Row],[CANTIDAD SEGÚN SISTEMA]]-Tabla1[[#This Row],[CANTIDAD SEGÚN CONTEO]])/Tabla1[[#This Row],[CANTIDAD SEGÚN SISTEMA]])</f>
        <v>0.92783505154639179</v>
      </c>
      <c r="J55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55" s="13" t="str">
        <f>VLOOKUP(Tabla1[[#This Row],[COD MATERIAL]],Tabla1345[#All],3,0)</f>
        <v>09 - PARTES DE MOTOR</v>
      </c>
      <c r="L555" s="2" t="str">
        <f>VLOOKUP(MONTH(Tabla1[[#This Row],[FECHA DE CONTEO INVENTARIO]]),Tabla2[],2,0)</f>
        <v>Mar</v>
      </c>
      <c r="M555" s="1">
        <f>YEAR(Tabla1[[#This Row],[FECHA DE CONTEO INVENTARIO]])</f>
        <v>2018</v>
      </c>
    </row>
    <row r="556" spans="1:13" x14ac:dyDescent="0.2">
      <c r="A556" s="1">
        <v>348517</v>
      </c>
      <c r="B556" s="1" t="s">
        <v>413</v>
      </c>
      <c r="C556" s="1" t="s">
        <v>893</v>
      </c>
      <c r="D556" s="1" t="s">
        <v>864</v>
      </c>
      <c r="E556" s="2">
        <v>43276</v>
      </c>
      <c r="F556" s="1">
        <v>170</v>
      </c>
      <c r="G556" s="1">
        <v>166</v>
      </c>
      <c r="H556" s="1">
        <f>Tabla1[[#This Row],[CANTIDAD SEGÚN SISTEMA]]-Tabla1[[#This Row],[CANTIDAD SEGÚN CONTEO]]</f>
        <v>4</v>
      </c>
      <c r="I556" s="13">
        <f>1-ABS((Tabla1[[#This Row],[CANTIDAD SEGÚN SISTEMA]]-Tabla1[[#This Row],[CANTIDAD SEGÚN CONTEO]])/Tabla1[[#This Row],[CANTIDAD SEGÚN SISTEMA]])</f>
        <v>0.97647058823529409</v>
      </c>
      <c r="J55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56" s="13" t="str">
        <f>VLOOKUP(Tabla1[[#This Row],[COD MATERIAL]],Tabla1345[#All],3,0)</f>
        <v>09 - PARTES DE MOTOR</v>
      </c>
      <c r="L556" s="2" t="str">
        <f>VLOOKUP(MONTH(Tabla1[[#This Row],[FECHA DE CONTEO INVENTARIO]]),Tabla2[],2,0)</f>
        <v>Jun</v>
      </c>
      <c r="M556" s="1">
        <f>YEAR(Tabla1[[#This Row],[FECHA DE CONTEO INVENTARIO]])</f>
        <v>2018</v>
      </c>
    </row>
    <row r="557" spans="1:13" x14ac:dyDescent="0.2">
      <c r="A557" s="1">
        <v>348605</v>
      </c>
      <c r="B557" s="1" t="s">
        <v>548</v>
      </c>
      <c r="C557" s="1" t="s">
        <v>890</v>
      </c>
      <c r="D557" s="1" t="s">
        <v>861</v>
      </c>
      <c r="E557" s="2">
        <v>43396</v>
      </c>
      <c r="F557" s="1">
        <v>3</v>
      </c>
      <c r="G557" s="1">
        <v>3</v>
      </c>
      <c r="H557" s="1">
        <f>Tabla1[[#This Row],[CANTIDAD SEGÚN SISTEMA]]-Tabla1[[#This Row],[CANTIDAD SEGÚN CONTEO]]</f>
        <v>0</v>
      </c>
      <c r="I557" s="13">
        <f>1-ABS((Tabla1[[#This Row],[CANTIDAD SEGÚN SISTEMA]]-Tabla1[[#This Row],[CANTIDAD SEGÚN CONTEO]])/Tabla1[[#This Row],[CANTIDAD SEGÚN SISTEMA]])</f>
        <v>1</v>
      </c>
      <c r="J55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57" s="13" t="str">
        <f>VLOOKUP(Tabla1[[#This Row],[COD MATERIAL]],Tabla1345[#All],3,0)</f>
        <v>08 - ELECTRICO</v>
      </c>
      <c r="L557" s="2" t="str">
        <f>VLOOKUP(MONTH(Tabla1[[#This Row],[FECHA DE CONTEO INVENTARIO]]),Tabla2[],2,0)</f>
        <v>Oct</v>
      </c>
      <c r="M557" s="1">
        <f>YEAR(Tabla1[[#This Row],[FECHA DE CONTEO INVENTARIO]])</f>
        <v>2018</v>
      </c>
    </row>
    <row r="558" spans="1:13" x14ac:dyDescent="0.2">
      <c r="A558" s="1">
        <v>347827</v>
      </c>
      <c r="B558" s="1" t="s">
        <v>336</v>
      </c>
      <c r="C558" s="1" t="s">
        <v>888</v>
      </c>
      <c r="D558" s="1" t="s">
        <v>859</v>
      </c>
      <c r="E558" s="2">
        <v>43337</v>
      </c>
      <c r="F558" s="1">
        <v>181</v>
      </c>
      <c r="G558" s="1">
        <v>202</v>
      </c>
      <c r="H558" s="1">
        <f>Tabla1[[#This Row],[CANTIDAD SEGÚN SISTEMA]]-Tabla1[[#This Row],[CANTIDAD SEGÚN CONTEO]]</f>
        <v>-21</v>
      </c>
      <c r="I558" s="13">
        <f>1-ABS((Tabla1[[#This Row],[CANTIDAD SEGÚN SISTEMA]]-Tabla1[[#This Row],[CANTIDAD SEGÚN CONTEO]])/Tabla1[[#This Row],[CANTIDAD SEGÚN SISTEMA]])</f>
        <v>0.88397790055248615</v>
      </c>
      <c r="J55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58" s="13" t="str">
        <f>VLOOKUP(Tabla1[[#This Row],[COD MATERIAL]],Tabla1345[#All],3,0)</f>
        <v>03 - FILTROS</v>
      </c>
      <c r="L558" s="2" t="str">
        <f>VLOOKUP(MONTH(Tabla1[[#This Row],[FECHA DE CONTEO INVENTARIO]]),Tabla2[],2,0)</f>
        <v>Ago</v>
      </c>
      <c r="M558" s="1">
        <f>YEAR(Tabla1[[#This Row],[FECHA DE CONTEO INVENTARIO]])</f>
        <v>2018</v>
      </c>
    </row>
    <row r="559" spans="1:13" x14ac:dyDescent="0.2">
      <c r="A559" s="1">
        <v>348845</v>
      </c>
      <c r="B559" s="1" t="s">
        <v>235</v>
      </c>
      <c r="C559" s="1" t="s">
        <v>891</v>
      </c>
      <c r="D559" s="1" t="s">
        <v>862</v>
      </c>
      <c r="E559" s="2">
        <v>43345</v>
      </c>
      <c r="F559" s="1">
        <v>70</v>
      </c>
      <c r="G559" s="1">
        <v>79</v>
      </c>
      <c r="H559" s="1">
        <f>Tabla1[[#This Row],[CANTIDAD SEGÚN SISTEMA]]-Tabla1[[#This Row],[CANTIDAD SEGÚN CONTEO]]</f>
        <v>-9</v>
      </c>
      <c r="I559" s="13">
        <f>1-ABS((Tabla1[[#This Row],[CANTIDAD SEGÚN SISTEMA]]-Tabla1[[#This Row],[CANTIDAD SEGÚN CONTEO]])/Tabla1[[#This Row],[CANTIDAD SEGÚN SISTEMA]])</f>
        <v>0.87142857142857144</v>
      </c>
      <c r="J55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59" s="13" t="str">
        <f>VLOOKUP(Tabla1[[#This Row],[COD MATERIAL]],Tabla1345[#All],3,0)</f>
        <v>13 - TRACCION</v>
      </c>
      <c r="L559" s="2" t="str">
        <f>VLOOKUP(MONTH(Tabla1[[#This Row],[FECHA DE CONTEO INVENTARIO]]),Tabla2[],2,0)</f>
        <v>Set</v>
      </c>
      <c r="M559" s="1">
        <f>YEAR(Tabla1[[#This Row],[FECHA DE CONTEO INVENTARIO]])</f>
        <v>2018</v>
      </c>
    </row>
    <row r="560" spans="1:13" x14ac:dyDescent="0.2">
      <c r="A560" s="1">
        <v>348544</v>
      </c>
      <c r="B560" s="1" t="s">
        <v>793</v>
      </c>
      <c r="C560" s="1" t="s">
        <v>892</v>
      </c>
      <c r="D560" s="1" t="s">
        <v>863</v>
      </c>
      <c r="E560" s="2">
        <v>43265</v>
      </c>
      <c r="F560" s="1">
        <v>133</v>
      </c>
      <c r="G560" s="1">
        <v>155</v>
      </c>
      <c r="H560" s="1">
        <f>Tabla1[[#This Row],[CANTIDAD SEGÚN SISTEMA]]-Tabla1[[#This Row],[CANTIDAD SEGÚN CONTEO]]</f>
        <v>-22</v>
      </c>
      <c r="I560" s="13">
        <f>1-ABS((Tabla1[[#This Row],[CANTIDAD SEGÚN SISTEMA]]-Tabla1[[#This Row],[CANTIDAD SEGÚN CONTEO]])/Tabla1[[#This Row],[CANTIDAD SEGÚN SISTEMA]])</f>
        <v>0.83458646616541354</v>
      </c>
      <c r="J56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60" s="13" t="str">
        <f>VLOOKUP(Tabla1[[#This Row],[COD MATERIAL]],Tabla1345[#All],3,0)</f>
        <v>15 - MISCELANEOS</v>
      </c>
      <c r="L560" s="2" t="str">
        <f>VLOOKUP(MONTH(Tabla1[[#This Row],[FECHA DE CONTEO INVENTARIO]]),Tabla2[],2,0)</f>
        <v>Jun</v>
      </c>
      <c r="M560" s="1">
        <f>YEAR(Tabla1[[#This Row],[FECHA DE CONTEO INVENTARIO]])</f>
        <v>2018</v>
      </c>
    </row>
    <row r="561" spans="1:13" x14ac:dyDescent="0.2">
      <c r="A561" s="1">
        <v>348020</v>
      </c>
      <c r="B561" s="1" t="s">
        <v>173</v>
      </c>
      <c r="C561" s="1" t="s">
        <v>885</v>
      </c>
      <c r="D561" s="1" t="s">
        <v>865</v>
      </c>
      <c r="E561" s="2">
        <v>43262</v>
      </c>
      <c r="F561" s="1">
        <v>6</v>
      </c>
      <c r="G561" s="1">
        <v>6</v>
      </c>
      <c r="H561" s="1">
        <f>Tabla1[[#This Row],[CANTIDAD SEGÚN SISTEMA]]-Tabla1[[#This Row],[CANTIDAD SEGÚN CONTEO]]</f>
        <v>0</v>
      </c>
      <c r="I561" s="13">
        <f>1-ABS((Tabla1[[#This Row],[CANTIDAD SEGÚN SISTEMA]]-Tabla1[[#This Row],[CANTIDAD SEGÚN CONTEO]])/Tabla1[[#This Row],[CANTIDAD SEGÚN SISTEMA]])</f>
        <v>1</v>
      </c>
      <c r="J56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61" s="13" t="str">
        <f>VLOOKUP(Tabla1[[#This Row],[COD MATERIAL]],Tabla1345[#All],3,0)</f>
        <v>04 - FRENOS Y EMBRAGUES</v>
      </c>
      <c r="L561" s="2" t="str">
        <f>VLOOKUP(MONTH(Tabla1[[#This Row],[FECHA DE CONTEO INVENTARIO]]),Tabla2[],2,0)</f>
        <v>Jun</v>
      </c>
      <c r="M561" s="1">
        <f>YEAR(Tabla1[[#This Row],[FECHA DE CONTEO INVENTARIO]])</f>
        <v>2018</v>
      </c>
    </row>
    <row r="562" spans="1:13" x14ac:dyDescent="0.2">
      <c r="A562" s="1">
        <v>362801</v>
      </c>
      <c r="B562" s="1" t="s">
        <v>441</v>
      </c>
      <c r="C562" s="1" t="s">
        <v>890</v>
      </c>
      <c r="D562" s="1" t="s">
        <v>861</v>
      </c>
      <c r="E562" s="2">
        <v>43564</v>
      </c>
      <c r="F562" s="1">
        <v>93</v>
      </c>
      <c r="G562" s="1">
        <v>93</v>
      </c>
      <c r="H562" s="1">
        <f>Tabla1[[#This Row],[CANTIDAD SEGÚN SISTEMA]]-Tabla1[[#This Row],[CANTIDAD SEGÚN CONTEO]]</f>
        <v>0</v>
      </c>
      <c r="I562" s="13">
        <f>1-ABS((Tabla1[[#This Row],[CANTIDAD SEGÚN SISTEMA]]-Tabla1[[#This Row],[CANTIDAD SEGÚN CONTEO]])/Tabla1[[#This Row],[CANTIDAD SEGÚN SISTEMA]])</f>
        <v>1</v>
      </c>
      <c r="J56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62" s="13" t="str">
        <f>VLOOKUP(Tabla1[[#This Row],[COD MATERIAL]],Tabla1345[#All],3,0)</f>
        <v>15 - MISCELANEOS</v>
      </c>
      <c r="L562" s="2" t="str">
        <f>VLOOKUP(MONTH(Tabla1[[#This Row],[FECHA DE CONTEO INVENTARIO]]),Tabla2[],2,0)</f>
        <v>Abr</v>
      </c>
      <c r="M562" s="1">
        <f>YEAR(Tabla1[[#This Row],[FECHA DE CONTEO INVENTARIO]])</f>
        <v>2019</v>
      </c>
    </row>
    <row r="563" spans="1:13" x14ac:dyDescent="0.2">
      <c r="A563" s="1">
        <v>347983</v>
      </c>
      <c r="B563" s="1" t="s">
        <v>51</v>
      </c>
      <c r="C563" s="1" t="s">
        <v>893</v>
      </c>
      <c r="D563" s="1" t="s">
        <v>864</v>
      </c>
      <c r="E563" s="2">
        <v>43400</v>
      </c>
      <c r="F563" s="1">
        <v>140</v>
      </c>
      <c r="G563" s="1">
        <v>140</v>
      </c>
      <c r="H563" s="1">
        <f>Tabla1[[#This Row],[CANTIDAD SEGÚN SISTEMA]]-Tabla1[[#This Row],[CANTIDAD SEGÚN CONTEO]]</f>
        <v>0</v>
      </c>
      <c r="I563" s="13">
        <f>1-ABS((Tabla1[[#This Row],[CANTIDAD SEGÚN SISTEMA]]-Tabla1[[#This Row],[CANTIDAD SEGÚN CONTEO]])/Tabla1[[#This Row],[CANTIDAD SEGÚN SISTEMA]])</f>
        <v>1</v>
      </c>
      <c r="J56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63" s="13" t="str">
        <f>VLOOKUP(Tabla1[[#This Row],[COD MATERIAL]],Tabla1345[#All],3,0)</f>
        <v>10 - PALANCAS Y CHICOTES</v>
      </c>
      <c r="L563" s="2" t="str">
        <f>VLOOKUP(MONTH(Tabla1[[#This Row],[FECHA DE CONTEO INVENTARIO]]),Tabla2[],2,0)</f>
        <v>Oct</v>
      </c>
      <c r="M563" s="1">
        <f>YEAR(Tabla1[[#This Row],[FECHA DE CONTEO INVENTARIO]])</f>
        <v>2018</v>
      </c>
    </row>
    <row r="564" spans="1:13" x14ac:dyDescent="0.2">
      <c r="A564" s="1">
        <v>348607</v>
      </c>
      <c r="B564" s="1" t="s">
        <v>54</v>
      </c>
      <c r="C564" s="1" t="s">
        <v>886</v>
      </c>
      <c r="D564" s="1" t="s">
        <v>857</v>
      </c>
      <c r="E564" s="2">
        <v>43248</v>
      </c>
      <c r="F564" s="1">
        <v>132</v>
      </c>
      <c r="G564" s="1">
        <v>133</v>
      </c>
      <c r="H564" s="1">
        <f>Tabla1[[#This Row],[CANTIDAD SEGÚN SISTEMA]]-Tabla1[[#This Row],[CANTIDAD SEGÚN CONTEO]]</f>
        <v>-1</v>
      </c>
      <c r="I564" s="13">
        <f>1-ABS((Tabla1[[#This Row],[CANTIDAD SEGÚN SISTEMA]]-Tabla1[[#This Row],[CANTIDAD SEGÚN CONTEO]])/Tabla1[[#This Row],[CANTIDAD SEGÚN SISTEMA]])</f>
        <v>0.99242424242424243</v>
      </c>
      <c r="J56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64" s="13" t="str">
        <f>VLOOKUP(Tabla1[[#This Row],[COD MATERIAL]],Tabla1345[#All],3,0)</f>
        <v>08 - ELECTRICO</v>
      </c>
      <c r="L564" s="2" t="str">
        <f>VLOOKUP(MONTH(Tabla1[[#This Row],[FECHA DE CONTEO INVENTARIO]]),Tabla2[],2,0)</f>
        <v>May</v>
      </c>
      <c r="M564" s="1">
        <f>YEAR(Tabla1[[#This Row],[FECHA DE CONTEO INVENTARIO]])</f>
        <v>2018</v>
      </c>
    </row>
    <row r="565" spans="1:13" x14ac:dyDescent="0.2">
      <c r="A565" s="1">
        <v>348416</v>
      </c>
      <c r="B565" s="1" t="s">
        <v>244</v>
      </c>
      <c r="C565" s="1" t="s">
        <v>890</v>
      </c>
      <c r="D565" s="1" t="s">
        <v>861</v>
      </c>
      <c r="E565" s="2">
        <v>43252</v>
      </c>
      <c r="F565" s="1">
        <v>34</v>
      </c>
      <c r="G565" s="1">
        <v>34</v>
      </c>
      <c r="H565" s="1">
        <f>Tabla1[[#This Row],[CANTIDAD SEGÚN SISTEMA]]-Tabla1[[#This Row],[CANTIDAD SEGÚN CONTEO]]</f>
        <v>0</v>
      </c>
      <c r="I565" s="13">
        <f>1-ABS((Tabla1[[#This Row],[CANTIDAD SEGÚN SISTEMA]]-Tabla1[[#This Row],[CANTIDAD SEGÚN CONTEO]])/Tabla1[[#This Row],[CANTIDAD SEGÚN SISTEMA]])</f>
        <v>1</v>
      </c>
      <c r="J56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65" s="13" t="str">
        <f>VLOOKUP(Tabla1[[#This Row],[COD MATERIAL]],Tabla1345[#All],3,0)</f>
        <v>05 - COLISION</v>
      </c>
      <c r="L565" s="2" t="str">
        <f>VLOOKUP(MONTH(Tabla1[[#This Row],[FECHA DE CONTEO INVENTARIO]]),Tabla2[],2,0)</f>
        <v>Jun</v>
      </c>
      <c r="M565" s="1">
        <f>YEAR(Tabla1[[#This Row],[FECHA DE CONTEO INVENTARIO]])</f>
        <v>2018</v>
      </c>
    </row>
    <row r="566" spans="1:13" x14ac:dyDescent="0.2">
      <c r="A566" s="1">
        <v>348624</v>
      </c>
      <c r="B566" s="1" t="s">
        <v>686</v>
      </c>
      <c r="C566" s="1" t="s">
        <v>892</v>
      </c>
      <c r="D566" s="1" t="s">
        <v>863</v>
      </c>
      <c r="E566" s="2">
        <v>43576</v>
      </c>
      <c r="F566" s="1">
        <v>194</v>
      </c>
      <c r="G566" s="1">
        <v>192</v>
      </c>
      <c r="H566" s="1">
        <f>Tabla1[[#This Row],[CANTIDAD SEGÚN SISTEMA]]-Tabla1[[#This Row],[CANTIDAD SEGÚN CONTEO]]</f>
        <v>2</v>
      </c>
      <c r="I566" s="13">
        <f>1-ABS((Tabla1[[#This Row],[CANTIDAD SEGÚN SISTEMA]]-Tabla1[[#This Row],[CANTIDAD SEGÚN CONTEO]])/Tabla1[[#This Row],[CANTIDAD SEGÚN SISTEMA]])</f>
        <v>0.98969072164948457</v>
      </c>
      <c r="J56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66" s="13" t="str">
        <f>VLOOKUP(Tabla1[[#This Row],[COD MATERIAL]],Tabla1345[#All],3,0)</f>
        <v>15 - MISCELANEOS</v>
      </c>
      <c r="L566" s="2" t="str">
        <f>VLOOKUP(MONTH(Tabla1[[#This Row],[FECHA DE CONTEO INVENTARIO]]),Tabla2[],2,0)</f>
        <v>Abr</v>
      </c>
      <c r="M566" s="1">
        <f>YEAR(Tabla1[[#This Row],[FECHA DE CONTEO INVENTARIO]])</f>
        <v>2019</v>
      </c>
    </row>
    <row r="567" spans="1:13" x14ac:dyDescent="0.2">
      <c r="A567" s="1">
        <v>366745</v>
      </c>
      <c r="B567" s="1" t="s">
        <v>737</v>
      </c>
      <c r="C567" s="1" t="s">
        <v>888</v>
      </c>
      <c r="D567" s="1" t="s">
        <v>859</v>
      </c>
      <c r="E567" s="2">
        <v>43191</v>
      </c>
      <c r="F567" s="1">
        <v>68</v>
      </c>
      <c r="G567" s="1">
        <v>70</v>
      </c>
      <c r="H567" s="1">
        <f>Tabla1[[#This Row],[CANTIDAD SEGÚN SISTEMA]]-Tabla1[[#This Row],[CANTIDAD SEGÚN CONTEO]]</f>
        <v>-2</v>
      </c>
      <c r="I567" s="13">
        <f>1-ABS((Tabla1[[#This Row],[CANTIDAD SEGÚN SISTEMA]]-Tabla1[[#This Row],[CANTIDAD SEGÚN CONTEO]])/Tabla1[[#This Row],[CANTIDAD SEGÚN SISTEMA]])</f>
        <v>0.97058823529411764</v>
      </c>
      <c r="J56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67" s="13" t="str">
        <f>VLOOKUP(Tabla1[[#This Row],[COD MATERIAL]],Tabla1345[#All],3,0)</f>
        <v>08 - ELECTRICO</v>
      </c>
      <c r="L567" s="2" t="str">
        <f>VLOOKUP(MONTH(Tabla1[[#This Row],[FECHA DE CONTEO INVENTARIO]]),Tabla2[],2,0)</f>
        <v>Abr</v>
      </c>
      <c r="M567" s="1">
        <f>YEAR(Tabla1[[#This Row],[FECHA DE CONTEO INVENTARIO]])</f>
        <v>2018</v>
      </c>
    </row>
    <row r="568" spans="1:13" x14ac:dyDescent="0.2">
      <c r="A568" s="1">
        <v>348415</v>
      </c>
      <c r="B568" s="1" t="s">
        <v>244</v>
      </c>
      <c r="C568" s="1" t="s">
        <v>884</v>
      </c>
      <c r="D568" s="1" t="s">
        <v>856</v>
      </c>
      <c r="E568" s="2">
        <v>43375</v>
      </c>
      <c r="F568" s="1">
        <v>42</v>
      </c>
      <c r="G568" s="1">
        <v>42</v>
      </c>
      <c r="H568" s="1">
        <f>Tabla1[[#This Row],[CANTIDAD SEGÚN SISTEMA]]-Tabla1[[#This Row],[CANTIDAD SEGÚN CONTEO]]</f>
        <v>0</v>
      </c>
      <c r="I568" s="13">
        <f>1-ABS((Tabla1[[#This Row],[CANTIDAD SEGÚN SISTEMA]]-Tabla1[[#This Row],[CANTIDAD SEGÚN CONTEO]])/Tabla1[[#This Row],[CANTIDAD SEGÚN SISTEMA]])</f>
        <v>1</v>
      </c>
      <c r="J56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68" s="13" t="str">
        <f>VLOOKUP(Tabla1[[#This Row],[COD MATERIAL]],Tabla1345[#All],3,0)</f>
        <v>05 - COLISION</v>
      </c>
      <c r="L568" s="2" t="str">
        <f>VLOOKUP(MONTH(Tabla1[[#This Row],[FECHA DE CONTEO INVENTARIO]]),Tabla2[],2,0)</f>
        <v>Oct</v>
      </c>
      <c r="M568" s="1">
        <f>YEAR(Tabla1[[#This Row],[FECHA DE CONTEO INVENTARIO]])</f>
        <v>2018</v>
      </c>
    </row>
    <row r="569" spans="1:13" x14ac:dyDescent="0.2">
      <c r="A569" s="1">
        <v>348414</v>
      </c>
      <c r="B569" s="1" t="s">
        <v>324</v>
      </c>
      <c r="C569" s="1" t="s">
        <v>888</v>
      </c>
      <c r="D569" s="1" t="s">
        <v>859</v>
      </c>
      <c r="E569" s="2">
        <v>43287</v>
      </c>
      <c r="F569" s="1">
        <v>162</v>
      </c>
      <c r="G569" s="1">
        <v>149</v>
      </c>
      <c r="H569" s="1">
        <f>Tabla1[[#This Row],[CANTIDAD SEGÚN SISTEMA]]-Tabla1[[#This Row],[CANTIDAD SEGÚN CONTEO]]</f>
        <v>13</v>
      </c>
      <c r="I569" s="13">
        <f>1-ABS((Tabla1[[#This Row],[CANTIDAD SEGÚN SISTEMA]]-Tabla1[[#This Row],[CANTIDAD SEGÚN CONTEO]])/Tabla1[[#This Row],[CANTIDAD SEGÚN SISTEMA]])</f>
        <v>0.91975308641975306</v>
      </c>
      <c r="J56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69" s="13" t="str">
        <f>VLOOKUP(Tabla1[[#This Row],[COD MATERIAL]],Tabla1345[#All],3,0)</f>
        <v>05 - COLISION</v>
      </c>
      <c r="L569" s="2" t="str">
        <f>VLOOKUP(MONTH(Tabla1[[#This Row],[FECHA DE CONTEO INVENTARIO]]),Tabla2[],2,0)</f>
        <v>Jul</v>
      </c>
      <c r="M569" s="1">
        <f>YEAR(Tabla1[[#This Row],[FECHA DE CONTEO INVENTARIO]])</f>
        <v>2018</v>
      </c>
    </row>
    <row r="570" spans="1:13" x14ac:dyDescent="0.2">
      <c r="A570" s="1">
        <v>364370</v>
      </c>
      <c r="B570" s="1" t="s">
        <v>544</v>
      </c>
      <c r="C570" s="1" t="s">
        <v>892</v>
      </c>
      <c r="D570" s="1" t="s">
        <v>863</v>
      </c>
      <c r="E570" s="2">
        <v>43233</v>
      </c>
      <c r="F570" s="1">
        <v>78</v>
      </c>
      <c r="G570" s="1">
        <v>78</v>
      </c>
      <c r="H570" s="1">
        <f>Tabla1[[#This Row],[CANTIDAD SEGÚN SISTEMA]]-Tabla1[[#This Row],[CANTIDAD SEGÚN CONTEO]]</f>
        <v>0</v>
      </c>
      <c r="I570" s="13">
        <f>1-ABS((Tabla1[[#This Row],[CANTIDAD SEGÚN SISTEMA]]-Tabla1[[#This Row],[CANTIDAD SEGÚN CONTEO]])/Tabla1[[#This Row],[CANTIDAD SEGÚN SISTEMA]])</f>
        <v>1</v>
      </c>
      <c r="J57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70" s="13" t="str">
        <f>VLOOKUP(Tabla1[[#This Row],[COD MATERIAL]],Tabla1345[#All],3,0)</f>
        <v>09 - PARTES DE MOTOR</v>
      </c>
      <c r="L570" s="2" t="str">
        <f>VLOOKUP(MONTH(Tabla1[[#This Row],[FECHA DE CONTEO INVENTARIO]]),Tabla2[],2,0)</f>
        <v>May</v>
      </c>
      <c r="M570" s="1">
        <f>YEAR(Tabla1[[#This Row],[FECHA DE CONTEO INVENTARIO]])</f>
        <v>2018</v>
      </c>
    </row>
    <row r="571" spans="1:13" x14ac:dyDescent="0.2">
      <c r="A571" s="1">
        <v>364406</v>
      </c>
      <c r="B571" s="1" t="s">
        <v>605</v>
      </c>
      <c r="C571" s="1" t="s">
        <v>887</v>
      </c>
      <c r="D571" s="1" t="s">
        <v>858</v>
      </c>
      <c r="E571" s="2">
        <v>43456</v>
      </c>
      <c r="F571" s="1">
        <v>11</v>
      </c>
      <c r="G571" s="1">
        <v>10</v>
      </c>
      <c r="H571" s="1">
        <f>Tabla1[[#This Row],[CANTIDAD SEGÚN SISTEMA]]-Tabla1[[#This Row],[CANTIDAD SEGÚN CONTEO]]</f>
        <v>1</v>
      </c>
      <c r="I571" s="13">
        <f>1-ABS((Tabla1[[#This Row],[CANTIDAD SEGÚN SISTEMA]]-Tabla1[[#This Row],[CANTIDAD SEGÚN CONTEO]])/Tabla1[[#This Row],[CANTIDAD SEGÚN SISTEMA]])</f>
        <v>0.90909090909090906</v>
      </c>
      <c r="J57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71" s="13" t="str">
        <f>VLOOKUP(Tabla1[[#This Row],[COD MATERIAL]],Tabla1345[#All],3,0)</f>
        <v>11 - LLANTAS Y HULES</v>
      </c>
      <c r="L571" s="2" t="str">
        <f>VLOOKUP(MONTH(Tabla1[[#This Row],[FECHA DE CONTEO INVENTARIO]]),Tabla2[],2,0)</f>
        <v>Dic</v>
      </c>
      <c r="M571" s="1">
        <f>YEAR(Tabla1[[#This Row],[FECHA DE CONTEO INVENTARIO]])</f>
        <v>2018</v>
      </c>
    </row>
    <row r="572" spans="1:13" x14ac:dyDescent="0.2">
      <c r="A572" s="1">
        <v>364237</v>
      </c>
      <c r="B572" s="1" t="s">
        <v>530</v>
      </c>
      <c r="C572" s="1" t="s">
        <v>886</v>
      </c>
      <c r="D572" s="1" t="s">
        <v>857</v>
      </c>
      <c r="E572" s="2">
        <v>43261</v>
      </c>
      <c r="F572" s="1">
        <v>136</v>
      </c>
      <c r="G572" s="1">
        <v>136</v>
      </c>
      <c r="H572" s="1">
        <f>Tabla1[[#This Row],[CANTIDAD SEGÚN SISTEMA]]-Tabla1[[#This Row],[CANTIDAD SEGÚN CONTEO]]</f>
        <v>0</v>
      </c>
      <c r="I572" s="13">
        <f>1-ABS((Tabla1[[#This Row],[CANTIDAD SEGÚN SISTEMA]]-Tabla1[[#This Row],[CANTIDAD SEGÚN CONTEO]])/Tabla1[[#This Row],[CANTIDAD SEGÚN SISTEMA]])</f>
        <v>1</v>
      </c>
      <c r="J57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72" s="13" t="str">
        <f>VLOOKUP(Tabla1[[#This Row],[COD MATERIAL]],Tabla1345[#All],3,0)</f>
        <v>06 - AMORTIGUADORES</v>
      </c>
      <c r="L572" s="2" t="str">
        <f>VLOOKUP(MONTH(Tabla1[[#This Row],[FECHA DE CONTEO INVENTARIO]]),Tabla2[],2,0)</f>
        <v>Jun</v>
      </c>
      <c r="M572" s="1">
        <f>YEAR(Tabla1[[#This Row],[FECHA DE CONTEO INVENTARIO]])</f>
        <v>2018</v>
      </c>
    </row>
    <row r="573" spans="1:13" x14ac:dyDescent="0.2">
      <c r="A573" s="1">
        <v>362718</v>
      </c>
      <c r="B573" s="1" t="s">
        <v>535</v>
      </c>
      <c r="C573" s="1" t="s">
        <v>891</v>
      </c>
      <c r="D573" s="1" t="s">
        <v>862</v>
      </c>
      <c r="E573" s="2">
        <v>43109</v>
      </c>
      <c r="F573" s="1">
        <v>104</v>
      </c>
      <c r="G573" s="1">
        <v>123</v>
      </c>
      <c r="H573" s="1">
        <f>Tabla1[[#This Row],[CANTIDAD SEGÚN SISTEMA]]-Tabla1[[#This Row],[CANTIDAD SEGÚN CONTEO]]</f>
        <v>-19</v>
      </c>
      <c r="I573" s="13">
        <f>1-ABS((Tabla1[[#This Row],[CANTIDAD SEGÚN SISTEMA]]-Tabla1[[#This Row],[CANTIDAD SEGÚN CONTEO]])/Tabla1[[#This Row],[CANTIDAD SEGÚN SISTEMA]])</f>
        <v>0.81730769230769229</v>
      </c>
      <c r="J57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73" s="13" t="str">
        <f>VLOOKUP(Tabla1[[#This Row],[COD MATERIAL]],Tabla1345[#All],3,0)</f>
        <v>05 - COLISION</v>
      </c>
      <c r="L573" s="2" t="str">
        <f>VLOOKUP(MONTH(Tabla1[[#This Row],[FECHA DE CONTEO INVENTARIO]]),Tabla2[],2,0)</f>
        <v>Ene</v>
      </c>
      <c r="M573" s="1">
        <f>YEAR(Tabla1[[#This Row],[FECHA DE CONTEO INVENTARIO]])</f>
        <v>2018</v>
      </c>
    </row>
    <row r="574" spans="1:13" x14ac:dyDescent="0.2">
      <c r="A574" s="1">
        <v>348456</v>
      </c>
      <c r="B574" s="1" t="s">
        <v>665</v>
      </c>
      <c r="C574" s="1" t="s">
        <v>886</v>
      </c>
      <c r="D574" s="1" t="s">
        <v>857</v>
      </c>
      <c r="E574" s="2">
        <v>43238</v>
      </c>
      <c r="F574" s="1">
        <v>52</v>
      </c>
      <c r="G574" s="1">
        <v>61</v>
      </c>
      <c r="H574" s="1">
        <f>Tabla1[[#This Row],[CANTIDAD SEGÚN SISTEMA]]-Tabla1[[#This Row],[CANTIDAD SEGÚN CONTEO]]</f>
        <v>-9</v>
      </c>
      <c r="I574" s="13">
        <f>1-ABS((Tabla1[[#This Row],[CANTIDAD SEGÚN SISTEMA]]-Tabla1[[#This Row],[CANTIDAD SEGÚN CONTEO]])/Tabla1[[#This Row],[CANTIDAD SEGÚN SISTEMA]])</f>
        <v>0.82692307692307687</v>
      </c>
      <c r="J57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74" s="13" t="str">
        <f>VLOOKUP(Tabla1[[#This Row],[COD MATERIAL]],Tabla1345[#All],3,0)</f>
        <v>13 - TRACCION</v>
      </c>
      <c r="L574" s="2" t="str">
        <f>VLOOKUP(MONTH(Tabla1[[#This Row],[FECHA DE CONTEO INVENTARIO]]),Tabla2[],2,0)</f>
        <v>May</v>
      </c>
      <c r="M574" s="1">
        <f>YEAR(Tabla1[[#This Row],[FECHA DE CONTEO INVENTARIO]])</f>
        <v>2018</v>
      </c>
    </row>
    <row r="575" spans="1:13" x14ac:dyDescent="0.2">
      <c r="A575" s="1">
        <v>347583</v>
      </c>
      <c r="B575" s="1" t="s">
        <v>673</v>
      </c>
      <c r="C575" s="1" t="s">
        <v>885</v>
      </c>
      <c r="D575" s="1" t="s">
        <v>865</v>
      </c>
      <c r="E575" s="2">
        <v>43122</v>
      </c>
      <c r="F575" s="1">
        <v>147</v>
      </c>
      <c r="G575" s="1">
        <v>147</v>
      </c>
      <c r="H575" s="1">
        <f>Tabla1[[#This Row],[CANTIDAD SEGÚN SISTEMA]]-Tabla1[[#This Row],[CANTIDAD SEGÚN CONTEO]]</f>
        <v>0</v>
      </c>
      <c r="I575" s="13">
        <f>1-ABS((Tabla1[[#This Row],[CANTIDAD SEGÚN SISTEMA]]-Tabla1[[#This Row],[CANTIDAD SEGÚN CONTEO]])/Tabla1[[#This Row],[CANTIDAD SEGÚN SISTEMA]])</f>
        <v>1</v>
      </c>
      <c r="J57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75" s="13" t="str">
        <f>VLOOKUP(Tabla1[[#This Row],[COD MATERIAL]],Tabla1345[#All],3,0)</f>
        <v>09 - PARTES DE MOTOR</v>
      </c>
      <c r="L575" s="2" t="str">
        <f>VLOOKUP(MONTH(Tabla1[[#This Row],[FECHA DE CONTEO INVENTARIO]]),Tabla2[],2,0)</f>
        <v>Ene</v>
      </c>
      <c r="M575" s="1">
        <f>YEAR(Tabla1[[#This Row],[FECHA DE CONTEO INVENTARIO]])</f>
        <v>2018</v>
      </c>
    </row>
    <row r="576" spans="1:13" x14ac:dyDescent="0.2">
      <c r="A576" s="1">
        <v>348767</v>
      </c>
      <c r="B576" s="1" t="s">
        <v>420</v>
      </c>
      <c r="C576" s="1" t="s">
        <v>889</v>
      </c>
      <c r="D576" s="1" t="s">
        <v>860</v>
      </c>
      <c r="E576" s="2">
        <v>43345</v>
      </c>
      <c r="F576" s="1">
        <v>100</v>
      </c>
      <c r="G576" s="1">
        <v>101</v>
      </c>
      <c r="H576" s="1">
        <f>Tabla1[[#This Row],[CANTIDAD SEGÚN SISTEMA]]-Tabla1[[#This Row],[CANTIDAD SEGÚN CONTEO]]</f>
        <v>-1</v>
      </c>
      <c r="I576" s="13">
        <f>1-ABS((Tabla1[[#This Row],[CANTIDAD SEGÚN SISTEMA]]-Tabla1[[#This Row],[CANTIDAD SEGÚN CONTEO]])/Tabla1[[#This Row],[CANTIDAD SEGÚN SISTEMA]])</f>
        <v>0.99</v>
      </c>
      <c r="J57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76" s="13" t="str">
        <f>VLOOKUP(Tabla1[[#This Row],[COD MATERIAL]],Tabla1345[#All],3,0)</f>
        <v>05 - COLISION</v>
      </c>
      <c r="L576" s="2" t="str">
        <f>VLOOKUP(MONTH(Tabla1[[#This Row],[FECHA DE CONTEO INVENTARIO]]),Tabla2[],2,0)</f>
        <v>Set</v>
      </c>
      <c r="M576" s="1">
        <f>YEAR(Tabla1[[#This Row],[FECHA DE CONTEO INVENTARIO]])</f>
        <v>2018</v>
      </c>
    </row>
    <row r="577" spans="1:13" x14ac:dyDescent="0.2">
      <c r="A577" s="1">
        <v>366797</v>
      </c>
      <c r="B577" s="1" t="s">
        <v>82</v>
      </c>
      <c r="C577" s="1" t="s">
        <v>888</v>
      </c>
      <c r="D577" s="1" t="s">
        <v>859</v>
      </c>
      <c r="E577" s="2">
        <v>43539</v>
      </c>
      <c r="F577" s="1">
        <v>62</v>
      </c>
      <c r="G577" s="1">
        <v>62</v>
      </c>
      <c r="H577" s="1">
        <f>Tabla1[[#This Row],[CANTIDAD SEGÚN SISTEMA]]-Tabla1[[#This Row],[CANTIDAD SEGÚN CONTEO]]</f>
        <v>0</v>
      </c>
      <c r="I577" s="13">
        <f>1-ABS((Tabla1[[#This Row],[CANTIDAD SEGÚN SISTEMA]]-Tabla1[[#This Row],[CANTIDAD SEGÚN CONTEO]])/Tabla1[[#This Row],[CANTIDAD SEGÚN SISTEMA]])</f>
        <v>1</v>
      </c>
      <c r="J57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77" s="13" t="str">
        <f>VLOOKUP(Tabla1[[#This Row],[COD MATERIAL]],Tabla1345[#All],3,0)</f>
        <v>08 - ELECTRICO</v>
      </c>
      <c r="L577" s="2" t="str">
        <f>VLOOKUP(MONTH(Tabla1[[#This Row],[FECHA DE CONTEO INVENTARIO]]),Tabla2[],2,0)</f>
        <v>Mar</v>
      </c>
      <c r="M577" s="1">
        <f>YEAR(Tabla1[[#This Row],[FECHA DE CONTEO INVENTARIO]])</f>
        <v>2019</v>
      </c>
    </row>
    <row r="578" spans="1:13" x14ac:dyDescent="0.2">
      <c r="A578" s="1">
        <v>347755</v>
      </c>
      <c r="B578" s="1" t="s">
        <v>676</v>
      </c>
      <c r="C578" s="1" t="s">
        <v>891</v>
      </c>
      <c r="D578" s="1" t="s">
        <v>862</v>
      </c>
      <c r="E578" s="2">
        <v>43180</v>
      </c>
      <c r="F578" s="1">
        <v>105</v>
      </c>
      <c r="G578" s="1">
        <v>113</v>
      </c>
      <c r="H578" s="1">
        <f>Tabla1[[#This Row],[CANTIDAD SEGÚN SISTEMA]]-Tabla1[[#This Row],[CANTIDAD SEGÚN CONTEO]]</f>
        <v>-8</v>
      </c>
      <c r="I578" s="13">
        <f>1-ABS((Tabla1[[#This Row],[CANTIDAD SEGÚN SISTEMA]]-Tabla1[[#This Row],[CANTIDAD SEGÚN CONTEO]])/Tabla1[[#This Row],[CANTIDAD SEGÚN SISTEMA]])</f>
        <v>0.92380952380952386</v>
      </c>
      <c r="J57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78" s="13" t="str">
        <f>VLOOKUP(Tabla1[[#This Row],[COD MATERIAL]],Tabla1345[#All],3,0)</f>
        <v>09 - PARTES DE MOTOR</v>
      </c>
      <c r="L578" s="2" t="str">
        <f>VLOOKUP(MONTH(Tabla1[[#This Row],[FECHA DE CONTEO INVENTARIO]]),Tabla2[],2,0)</f>
        <v>Mar</v>
      </c>
      <c r="M578" s="1">
        <f>YEAR(Tabla1[[#This Row],[FECHA DE CONTEO INVENTARIO]])</f>
        <v>2018</v>
      </c>
    </row>
    <row r="579" spans="1:13" x14ac:dyDescent="0.2">
      <c r="A579" s="1">
        <v>353560</v>
      </c>
      <c r="B579" s="1" t="s">
        <v>182</v>
      </c>
      <c r="C579" s="1" t="s">
        <v>886</v>
      </c>
      <c r="D579" s="1" t="s">
        <v>857</v>
      </c>
      <c r="E579" s="2">
        <v>43458</v>
      </c>
      <c r="F579" s="1">
        <v>134</v>
      </c>
      <c r="G579" s="1">
        <v>151</v>
      </c>
      <c r="H579" s="1">
        <f>Tabla1[[#This Row],[CANTIDAD SEGÚN SISTEMA]]-Tabla1[[#This Row],[CANTIDAD SEGÚN CONTEO]]</f>
        <v>-17</v>
      </c>
      <c r="I579" s="13">
        <f>1-ABS((Tabla1[[#This Row],[CANTIDAD SEGÚN SISTEMA]]-Tabla1[[#This Row],[CANTIDAD SEGÚN CONTEO]])/Tabla1[[#This Row],[CANTIDAD SEGÚN SISTEMA]])</f>
        <v>0.87313432835820892</v>
      </c>
      <c r="J57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79" s="13" t="str">
        <f>VLOOKUP(Tabla1[[#This Row],[COD MATERIAL]],Tabla1345[#All],3,0)</f>
        <v>08 - ELECTRICO</v>
      </c>
      <c r="L579" s="2" t="str">
        <f>VLOOKUP(MONTH(Tabla1[[#This Row],[FECHA DE CONTEO INVENTARIO]]),Tabla2[],2,0)</f>
        <v>Dic</v>
      </c>
      <c r="M579" s="1">
        <f>YEAR(Tabla1[[#This Row],[FECHA DE CONTEO INVENTARIO]])</f>
        <v>2018</v>
      </c>
    </row>
    <row r="580" spans="1:13" x14ac:dyDescent="0.2">
      <c r="A580" s="1">
        <v>347967</v>
      </c>
      <c r="B580" s="1" t="s">
        <v>158</v>
      </c>
      <c r="C580" s="1" t="s">
        <v>886</v>
      </c>
      <c r="D580" s="1" t="s">
        <v>857</v>
      </c>
      <c r="E580" s="2">
        <v>43185</v>
      </c>
      <c r="F580" s="1">
        <v>136</v>
      </c>
      <c r="G580" s="1">
        <v>152</v>
      </c>
      <c r="H580" s="1">
        <f>Tabla1[[#This Row],[CANTIDAD SEGÚN SISTEMA]]-Tabla1[[#This Row],[CANTIDAD SEGÚN CONTEO]]</f>
        <v>-16</v>
      </c>
      <c r="I580" s="13">
        <f>1-ABS((Tabla1[[#This Row],[CANTIDAD SEGÚN SISTEMA]]-Tabla1[[#This Row],[CANTIDAD SEGÚN CONTEO]])/Tabla1[[#This Row],[CANTIDAD SEGÚN SISTEMA]])</f>
        <v>0.88235294117647056</v>
      </c>
      <c r="J58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80" s="13" t="str">
        <f>VLOOKUP(Tabla1[[#This Row],[COD MATERIAL]],Tabla1345[#All],3,0)</f>
        <v>03 - FILTROS</v>
      </c>
      <c r="L580" s="2" t="str">
        <f>VLOOKUP(MONTH(Tabla1[[#This Row],[FECHA DE CONTEO INVENTARIO]]),Tabla2[],2,0)</f>
        <v>Mar</v>
      </c>
      <c r="M580" s="1">
        <f>YEAR(Tabla1[[#This Row],[FECHA DE CONTEO INVENTARIO]])</f>
        <v>2018</v>
      </c>
    </row>
    <row r="581" spans="1:13" x14ac:dyDescent="0.2">
      <c r="A581" s="1">
        <v>348284</v>
      </c>
      <c r="B581" s="1" t="s">
        <v>153</v>
      </c>
      <c r="C581" s="1" t="s">
        <v>891</v>
      </c>
      <c r="D581" s="1" t="s">
        <v>862</v>
      </c>
      <c r="E581" s="2">
        <v>43461</v>
      </c>
      <c r="F581" s="1">
        <v>160</v>
      </c>
      <c r="G581" s="1">
        <v>160</v>
      </c>
      <c r="H581" s="1">
        <f>Tabla1[[#This Row],[CANTIDAD SEGÚN SISTEMA]]-Tabla1[[#This Row],[CANTIDAD SEGÚN CONTEO]]</f>
        <v>0</v>
      </c>
      <c r="I581" s="13">
        <f>1-ABS((Tabla1[[#This Row],[CANTIDAD SEGÚN SISTEMA]]-Tabla1[[#This Row],[CANTIDAD SEGÚN CONTEO]])/Tabla1[[#This Row],[CANTIDAD SEGÚN SISTEMA]])</f>
        <v>1</v>
      </c>
      <c r="J58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81" s="13" t="str">
        <f>VLOOKUP(Tabla1[[#This Row],[COD MATERIAL]],Tabla1345[#All],3,0)</f>
        <v>11 - LLANTAS Y HULES</v>
      </c>
      <c r="L581" s="2" t="str">
        <f>VLOOKUP(MONTH(Tabla1[[#This Row],[FECHA DE CONTEO INVENTARIO]]),Tabla2[],2,0)</f>
        <v>Dic</v>
      </c>
      <c r="M581" s="1">
        <f>YEAR(Tabla1[[#This Row],[FECHA DE CONTEO INVENTARIO]])</f>
        <v>2018</v>
      </c>
    </row>
    <row r="582" spans="1:13" x14ac:dyDescent="0.2">
      <c r="A582" s="1">
        <v>362737</v>
      </c>
      <c r="B582" s="1" t="s">
        <v>502</v>
      </c>
      <c r="C582" s="1" t="s">
        <v>889</v>
      </c>
      <c r="D582" s="1" t="s">
        <v>860</v>
      </c>
      <c r="E582" s="2">
        <v>43238</v>
      </c>
      <c r="F582" s="1">
        <v>131</v>
      </c>
      <c r="G582" s="1">
        <v>146</v>
      </c>
      <c r="H582" s="1">
        <f>Tabla1[[#This Row],[CANTIDAD SEGÚN SISTEMA]]-Tabla1[[#This Row],[CANTIDAD SEGÚN CONTEO]]</f>
        <v>-15</v>
      </c>
      <c r="I582" s="13">
        <f>1-ABS((Tabla1[[#This Row],[CANTIDAD SEGÚN SISTEMA]]-Tabla1[[#This Row],[CANTIDAD SEGÚN CONTEO]])/Tabla1[[#This Row],[CANTIDAD SEGÚN SISTEMA]])</f>
        <v>0.8854961832061069</v>
      </c>
      <c r="J58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82" s="13" t="str">
        <f>VLOOKUP(Tabla1[[#This Row],[COD MATERIAL]],Tabla1345[#All],3,0)</f>
        <v>13 - TRACCION</v>
      </c>
      <c r="L582" s="2" t="str">
        <f>VLOOKUP(MONTH(Tabla1[[#This Row],[FECHA DE CONTEO INVENTARIO]]),Tabla2[],2,0)</f>
        <v>May</v>
      </c>
      <c r="M582" s="1">
        <f>YEAR(Tabla1[[#This Row],[FECHA DE CONTEO INVENTARIO]])</f>
        <v>2018</v>
      </c>
    </row>
    <row r="583" spans="1:13" x14ac:dyDescent="0.2">
      <c r="A583" s="1">
        <v>367827</v>
      </c>
      <c r="B583" s="1" t="s">
        <v>777</v>
      </c>
      <c r="C583" s="1" t="s">
        <v>892</v>
      </c>
      <c r="D583" s="1" t="s">
        <v>863</v>
      </c>
      <c r="E583" s="2">
        <v>43145</v>
      </c>
      <c r="F583" s="1">
        <v>57</v>
      </c>
      <c r="G583" s="1">
        <v>54</v>
      </c>
      <c r="H583" s="1">
        <f>Tabla1[[#This Row],[CANTIDAD SEGÚN SISTEMA]]-Tabla1[[#This Row],[CANTIDAD SEGÚN CONTEO]]</f>
        <v>3</v>
      </c>
      <c r="I583" s="13">
        <f>1-ABS((Tabla1[[#This Row],[CANTIDAD SEGÚN SISTEMA]]-Tabla1[[#This Row],[CANTIDAD SEGÚN CONTEO]])/Tabla1[[#This Row],[CANTIDAD SEGÚN SISTEMA]])</f>
        <v>0.94736842105263164</v>
      </c>
      <c r="J58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83" s="13" t="str">
        <f>VLOOKUP(Tabla1[[#This Row],[COD MATERIAL]],Tabla1345[#All],3,0)</f>
        <v>05 - COLISION</v>
      </c>
      <c r="L583" s="2" t="str">
        <f>VLOOKUP(MONTH(Tabla1[[#This Row],[FECHA DE CONTEO INVENTARIO]]),Tabla2[],2,0)</f>
        <v>Feb</v>
      </c>
      <c r="M583" s="1">
        <f>YEAR(Tabla1[[#This Row],[FECHA DE CONTEO INVENTARIO]])</f>
        <v>2018</v>
      </c>
    </row>
    <row r="584" spans="1:13" x14ac:dyDescent="0.2">
      <c r="A584" s="1">
        <v>348144</v>
      </c>
      <c r="B584" s="1" t="s">
        <v>274</v>
      </c>
      <c r="C584" s="1" t="s">
        <v>890</v>
      </c>
      <c r="D584" s="1" t="s">
        <v>861</v>
      </c>
      <c r="E584" s="2">
        <v>43166</v>
      </c>
      <c r="F584" s="1">
        <v>142</v>
      </c>
      <c r="G584" s="1">
        <v>157</v>
      </c>
      <c r="H584" s="1">
        <f>Tabla1[[#This Row],[CANTIDAD SEGÚN SISTEMA]]-Tabla1[[#This Row],[CANTIDAD SEGÚN CONTEO]]</f>
        <v>-15</v>
      </c>
      <c r="I584" s="13">
        <f>1-ABS((Tabla1[[#This Row],[CANTIDAD SEGÚN SISTEMA]]-Tabla1[[#This Row],[CANTIDAD SEGÚN CONTEO]])/Tabla1[[#This Row],[CANTIDAD SEGÚN SISTEMA]])</f>
        <v>0.89436619718309862</v>
      </c>
      <c r="J58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84" s="13" t="str">
        <f>VLOOKUP(Tabla1[[#This Row],[COD MATERIAL]],Tabla1345[#All],3,0)</f>
        <v>11 - LLANTAS Y HULES</v>
      </c>
      <c r="L584" s="2" t="str">
        <f>VLOOKUP(MONTH(Tabla1[[#This Row],[FECHA DE CONTEO INVENTARIO]]),Tabla2[],2,0)</f>
        <v>Mar</v>
      </c>
      <c r="M584" s="1">
        <f>YEAR(Tabla1[[#This Row],[FECHA DE CONTEO INVENTARIO]])</f>
        <v>2018</v>
      </c>
    </row>
    <row r="585" spans="1:13" x14ac:dyDescent="0.2">
      <c r="A585" s="1">
        <v>348847</v>
      </c>
      <c r="B585" s="1" t="s">
        <v>146</v>
      </c>
      <c r="C585" s="1" t="s">
        <v>885</v>
      </c>
      <c r="D585" s="1" t="s">
        <v>865</v>
      </c>
      <c r="E585" s="2">
        <v>43547</v>
      </c>
      <c r="F585" s="1">
        <v>6</v>
      </c>
      <c r="G585" s="1">
        <v>6</v>
      </c>
      <c r="H585" s="1">
        <f>Tabla1[[#This Row],[CANTIDAD SEGÚN SISTEMA]]-Tabla1[[#This Row],[CANTIDAD SEGÚN CONTEO]]</f>
        <v>0</v>
      </c>
      <c r="I585" s="13">
        <f>1-ABS((Tabla1[[#This Row],[CANTIDAD SEGÚN SISTEMA]]-Tabla1[[#This Row],[CANTIDAD SEGÚN CONTEO]])/Tabla1[[#This Row],[CANTIDAD SEGÚN SISTEMA]])</f>
        <v>1</v>
      </c>
      <c r="J58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85" s="13" t="str">
        <f>VLOOKUP(Tabla1[[#This Row],[COD MATERIAL]],Tabla1345[#All],3,0)</f>
        <v>05 - COLISION</v>
      </c>
      <c r="L585" s="2" t="str">
        <f>VLOOKUP(MONTH(Tabla1[[#This Row],[FECHA DE CONTEO INVENTARIO]]),Tabla2[],2,0)</f>
        <v>Mar</v>
      </c>
      <c r="M585" s="1">
        <f>YEAR(Tabla1[[#This Row],[FECHA DE CONTEO INVENTARIO]])</f>
        <v>2019</v>
      </c>
    </row>
    <row r="586" spans="1:13" x14ac:dyDescent="0.2">
      <c r="A586" s="1">
        <v>347613</v>
      </c>
      <c r="B586" s="1" t="s">
        <v>163</v>
      </c>
      <c r="C586" s="1" t="s">
        <v>888</v>
      </c>
      <c r="D586" s="1" t="s">
        <v>859</v>
      </c>
      <c r="E586" s="2">
        <v>43586</v>
      </c>
      <c r="F586" s="1">
        <v>156</v>
      </c>
      <c r="G586" s="1">
        <v>140</v>
      </c>
      <c r="H586" s="1">
        <f>Tabla1[[#This Row],[CANTIDAD SEGÚN SISTEMA]]-Tabla1[[#This Row],[CANTIDAD SEGÚN CONTEO]]</f>
        <v>16</v>
      </c>
      <c r="I586" s="13">
        <f>1-ABS((Tabla1[[#This Row],[CANTIDAD SEGÚN SISTEMA]]-Tabla1[[#This Row],[CANTIDAD SEGÚN CONTEO]])/Tabla1[[#This Row],[CANTIDAD SEGÚN SISTEMA]])</f>
        <v>0.89743589743589747</v>
      </c>
      <c r="J58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86" s="13" t="str">
        <f>VLOOKUP(Tabla1[[#This Row],[COD MATERIAL]],Tabla1345[#All],3,0)</f>
        <v>09 - PARTES DE MOTOR</v>
      </c>
      <c r="L586" s="2" t="str">
        <f>VLOOKUP(MONTH(Tabla1[[#This Row],[FECHA DE CONTEO INVENTARIO]]),Tabla2[],2,0)</f>
        <v>May</v>
      </c>
      <c r="M586" s="1">
        <f>YEAR(Tabla1[[#This Row],[FECHA DE CONTEO INVENTARIO]])</f>
        <v>2019</v>
      </c>
    </row>
    <row r="587" spans="1:13" x14ac:dyDescent="0.2">
      <c r="A587" s="1">
        <v>347682</v>
      </c>
      <c r="B587" s="1" t="s">
        <v>224</v>
      </c>
      <c r="C587" s="1" t="s">
        <v>884</v>
      </c>
      <c r="D587" s="1" t="s">
        <v>856</v>
      </c>
      <c r="E587" s="2">
        <v>43147</v>
      </c>
      <c r="F587" s="1">
        <v>184</v>
      </c>
      <c r="G587" s="1">
        <v>202</v>
      </c>
      <c r="H587" s="1">
        <f>Tabla1[[#This Row],[CANTIDAD SEGÚN SISTEMA]]-Tabla1[[#This Row],[CANTIDAD SEGÚN CONTEO]]</f>
        <v>-18</v>
      </c>
      <c r="I587" s="13">
        <f>1-ABS((Tabla1[[#This Row],[CANTIDAD SEGÚN SISTEMA]]-Tabla1[[#This Row],[CANTIDAD SEGÚN CONTEO]])/Tabla1[[#This Row],[CANTIDAD SEGÚN SISTEMA]])</f>
        <v>0.90217391304347827</v>
      </c>
      <c r="J58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87" s="13" t="str">
        <f>VLOOKUP(Tabla1[[#This Row],[COD MATERIAL]],Tabla1345[#All],3,0)</f>
        <v>09 - PARTES DE MOTOR</v>
      </c>
      <c r="L587" s="2" t="str">
        <f>VLOOKUP(MONTH(Tabla1[[#This Row],[FECHA DE CONTEO INVENTARIO]]),Tabla2[],2,0)</f>
        <v>Feb</v>
      </c>
      <c r="M587" s="1">
        <f>YEAR(Tabla1[[#This Row],[FECHA DE CONTEO INVENTARIO]])</f>
        <v>2018</v>
      </c>
    </row>
    <row r="588" spans="1:13" x14ac:dyDescent="0.2">
      <c r="A588" s="1">
        <v>362650</v>
      </c>
      <c r="B588" s="1" t="s">
        <v>524</v>
      </c>
      <c r="C588" s="1" t="s">
        <v>891</v>
      </c>
      <c r="D588" s="1" t="s">
        <v>862</v>
      </c>
      <c r="E588" s="2">
        <v>43339</v>
      </c>
      <c r="F588" s="1">
        <v>197</v>
      </c>
      <c r="G588" s="1">
        <v>226</v>
      </c>
      <c r="H588" s="1">
        <f>Tabla1[[#This Row],[CANTIDAD SEGÚN SISTEMA]]-Tabla1[[#This Row],[CANTIDAD SEGÚN CONTEO]]</f>
        <v>-29</v>
      </c>
      <c r="I588" s="13">
        <f>1-ABS((Tabla1[[#This Row],[CANTIDAD SEGÚN SISTEMA]]-Tabla1[[#This Row],[CANTIDAD SEGÚN CONTEO]])/Tabla1[[#This Row],[CANTIDAD SEGÚN SISTEMA]])</f>
        <v>0.85279187817258884</v>
      </c>
      <c r="J58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88" s="13" t="str">
        <f>VLOOKUP(Tabla1[[#This Row],[COD MATERIAL]],Tabla1345[#All],3,0)</f>
        <v>07 - PEDALES Y POSAPIES</v>
      </c>
      <c r="L588" s="2" t="str">
        <f>VLOOKUP(MONTH(Tabla1[[#This Row],[FECHA DE CONTEO INVENTARIO]]),Tabla2[],2,0)</f>
        <v>Ago</v>
      </c>
      <c r="M588" s="1">
        <f>YEAR(Tabla1[[#This Row],[FECHA DE CONTEO INVENTARIO]])</f>
        <v>2018</v>
      </c>
    </row>
    <row r="589" spans="1:13" x14ac:dyDescent="0.2">
      <c r="A589" s="1">
        <v>347834</v>
      </c>
      <c r="B589" s="1" t="s">
        <v>86</v>
      </c>
      <c r="C589" s="1" t="s">
        <v>890</v>
      </c>
      <c r="D589" s="1" t="s">
        <v>861</v>
      </c>
      <c r="E589" s="2">
        <v>43468</v>
      </c>
      <c r="F589" s="1">
        <v>129</v>
      </c>
      <c r="G589" s="1">
        <v>149</v>
      </c>
      <c r="H589" s="1">
        <f>Tabla1[[#This Row],[CANTIDAD SEGÚN SISTEMA]]-Tabla1[[#This Row],[CANTIDAD SEGÚN CONTEO]]</f>
        <v>-20</v>
      </c>
      <c r="I589" s="13">
        <f>1-ABS((Tabla1[[#This Row],[CANTIDAD SEGÚN SISTEMA]]-Tabla1[[#This Row],[CANTIDAD SEGÚN CONTEO]])/Tabla1[[#This Row],[CANTIDAD SEGÚN SISTEMA]])</f>
        <v>0.84496124031007747</v>
      </c>
      <c r="J58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89" s="13" t="str">
        <f>VLOOKUP(Tabla1[[#This Row],[COD MATERIAL]],Tabla1345[#All],3,0)</f>
        <v>15 - MISCELANEOS</v>
      </c>
      <c r="L589" s="2" t="str">
        <f>VLOOKUP(MONTH(Tabla1[[#This Row],[FECHA DE CONTEO INVENTARIO]]),Tabla2[],2,0)</f>
        <v>Ene</v>
      </c>
      <c r="M589" s="1">
        <f>YEAR(Tabla1[[#This Row],[FECHA DE CONTEO INVENTARIO]])</f>
        <v>2019</v>
      </c>
    </row>
    <row r="590" spans="1:13" x14ac:dyDescent="0.2">
      <c r="A590" s="1">
        <v>353560</v>
      </c>
      <c r="B590" s="1" t="s">
        <v>182</v>
      </c>
      <c r="C590" s="1" t="s">
        <v>890</v>
      </c>
      <c r="D590" s="1" t="s">
        <v>861</v>
      </c>
      <c r="E590" s="2">
        <v>43481</v>
      </c>
      <c r="F590" s="1">
        <v>139</v>
      </c>
      <c r="G590" s="1">
        <v>139</v>
      </c>
      <c r="H590" s="1">
        <f>Tabla1[[#This Row],[CANTIDAD SEGÚN SISTEMA]]-Tabla1[[#This Row],[CANTIDAD SEGÚN CONTEO]]</f>
        <v>0</v>
      </c>
      <c r="I590" s="13">
        <f>1-ABS((Tabla1[[#This Row],[CANTIDAD SEGÚN SISTEMA]]-Tabla1[[#This Row],[CANTIDAD SEGÚN CONTEO]])/Tabla1[[#This Row],[CANTIDAD SEGÚN SISTEMA]])</f>
        <v>1</v>
      </c>
      <c r="J59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90" s="13" t="str">
        <f>VLOOKUP(Tabla1[[#This Row],[COD MATERIAL]],Tabla1345[#All],3,0)</f>
        <v>08 - ELECTRICO</v>
      </c>
      <c r="L590" s="2" t="str">
        <f>VLOOKUP(MONTH(Tabla1[[#This Row],[FECHA DE CONTEO INVENTARIO]]),Tabla2[],2,0)</f>
        <v>Ene</v>
      </c>
      <c r="M590" s="1">
        <f>YEAR(Tabla1[[#This Row],[FECHA DE CONTEO INVENTARIO]])</f>
        <v>2019</v>
      </c>
    </row>
    <row r="591" spans="1:13" x14ac:dyDescent="0.2">
      <c r="A591" s="1">
        <v>347856</v>
      </c>
      <c r="B591" s="1" t="s">
        <v>67</v>
      </c>
      <c r="C591" s="1" t="s">
        <v>885</v>
      </c>
      <c r="D591" s="1" t="s">
        <v>865</v>
      </c>
      <c r="E591" s="2">
        <v>43235</v>
      </c>
      <c r="F591" s="1">
        <v>149</v>
      </c>
      <c r="G591" s="1">
        <v>149</v>
      </c>
      <c r="H591" s="1">
        <f>Tabla1[[#This Row],[CANTIDAD SEGÚN SISTEMA]]-Tabla1[[#This Row],[CANTIDAD SEGÚN CONTEO]]</f>
        <v>0</v>
      </c>
      <c r="I591" s="13">
        <f>1-ABS((Tabla1[[#This Row],[CANTIDAD SEGÚN SISTEMA]]-Tabla1[[#This Row],[CANTIDAD SEGÚN CONTEO]])/Tabla1[[#This Row],[CANTIDAD SEGÚN SISTEMA]])</f>
        <v>1</v>
      </c>
      <c r="J59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591" s="13" t="str">
        <f>VLOOKUP(Tabla1[[#This Row],[COD MATERIAL]],Tabla1345[#All],3,0)</f>
        <v>13 - TRACCION</v>
      </c>
      <c r="L591" s="2" t="str">
        <f>VLOOKUP(MONTH(Tabla1[[#This Row],[FECHA DE CONTEO INVENTARIO]]),Tabla2[],2,0)</f>
        <v>May</v>
      </c>
      <c r="M591" s="1">
        <f>YEAR(Tabla1[[#This Row],[FECHA DE CONTEO INVENTARIO]])</f>
        <v>2018</v>
      </c>
    </row>
    <row r="592" spans="1:13" x14ac:dyDescent="0.2">
      <c r="A592" s="1">
        <v>348633</v>
      </c>
      <c r="B592" s="1" t="s">
        <v>159</v>
      </c>
      <c r="C592" s="1" t="s">
        <v>886</v>
      </c>
      <c r="D592" s="1" t="s">
        <v>857</v>
      </c>
      <c r="E592" s="2">
        <v>43482</v>
      </c>
      <c r="F592" s="1">
        <v>10</v>
      </c>
      <c r="G592" s="1">
        <v>9</v>
      </c>
      <c r="H592" s="1">
        <f>Tabla1[[#This Row],[CANTIDAD SEGÚN SISTEMA]]-Tabla1[[#This Row],[CANTIDAD SEGÚN CONTEO]]</f>
        <v>1</v>
      </c>
      <c r="I592" s="13">
        <f>1-ABS((Tabla1[[#This Row],[CANTIDAD SEGÚN SISTEMA]]-Tabla1[[#This Row],[CANTIDAD SEGÚN CONTEO]])/Tabla1[[#This Row],[CANTIDAD SEGÚN SISTEMA]])</f>
        <v>0.9</v>
      </c>
      <c r="J59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92" s="13" t="str">
        <f>VLOOKUP(Tabla1[[#This Row],[COD MATERIAL]],Tabla1345[#All],3,0)</f>
        <v>09 - PARTES DE MOTOR</v>
      </c>
      <c r="L592" s="2" t="str">
        <f>VLOOKUP(MONTH(Tabla1[[#This Row],[FECHA DE CONTEO INVENTARIO]]),Tabla2[],2,0)</f>
        <v>Ene</v>
      </c>
      <c r="M592" s="1">
        <f>YEAR(Tabla1[[#This Row],[FECHA DE CONTEO INVENTARIO]])</f>
        <v>2019</v>
      </c>
    </row>
    <row r="593" spans="1:13" x14ac:dyDescent="0.2">
      <c r="A593" s="1">
        <v>348385</v>
      </c>
      <c r="B593" s="1" t="s">
        <v>334</v>
      </c>
      <c r="C593" s="1" t="s">
        <v>888</v>
      </c>
      <c r="D593" s="1" t="s">
        <v>859</v>
      </c>
      <c r="E593" s="2">
        <v>43206</v>
      </c>
      <c r="F593" s="1">
        <v>148</v>
      </c>
      <c r="G593" s="1">
        <v>161</v>
      </c>
      <c r="H593" s="1">
        <f>Tabla1[[#This Row],[CANTIDAD SEGÚN SISTEMA]]-Tabla1[[#This Row],[CANTIDAD SEGÚN CONTEO]]</f>
        <v>-13</v>
      </c>
      <c r="I593" s="13">
        <f>1-ABS((Tabla1[[#This Row],[CANTIDAD SEGÚN SISTEMA]]-Tabla1[[#This Row],[CANTIDAD SEGÚN CONTEO]])/Tabla1[[#This Row],[CANTIDAD SEGÚN SISTEMA]])</f>
        <v>0.91216216216216217</v>
      </c>
      <c r="J59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93" s="13" t="str">
        <f>VLOOKUP(Tabla1[[#This Row],[COD MATERIAL]],Tabla1345[#All],3,0)</f>
        <v>05 - COLISION</v>
      </c>
      <c r="L593" s="2" t="str">
        <f>VLOOKUP(MONTH(Tabla1[[#This Row],[FECHA DE CONTEO INVENTARIO]]),Tabla2[],2,0)</f>
        <v>Abr</v>
      </c>
      <c r="M593" s="1">
        <f>YEAR(Tabla1[[#This Row],[FECHA DE CONTEO INVENTARIO]])</f>
        <v>2018</v>
      </c>
    </row>
    <row r="594" spans="1:13" x14ac:dyDescent="0.2">
      <c r="A594" s="1">
        <v>347987</v>
      </c>
      <c r="B594" s="1" t="s">
        <v>684</v>
      </c>
      <c r="C594" s="1" t="s">
        <v>887</v>
      </c>
      <c r="D594" s="1" t="s">
        <v>858</v>
      </c>
      <c r="E594" s="2">
        <v>43325</v>
      </c>
      <c r="F594" s="1">
        <v>28</v>
      </c>
      <c r="G594" s="1">
        <v>33</v>
      </c>
      <c r="H594" s="1">
        <f>Tabla1[[#This Row],[CANTIDAD SEGÚN SISTEMA]]-Tabla1[[#This Row],[CANTIDAD SEGÚN CONTEO]]</f>
        <v>-5</v>
      </c>
      <c r="I594" s="13">
        <f>1-ABS((Tabla1[[#This Row],[CANTIDAD SEGÚN SISTEMA]]-Tabla1[[#This Row],[CANTIDAD SEGÚN CONTEO]])/Tabla1[[#This Row],[CANTIDAD SEGÚN SISTEMA]])</f>
        <v>0.8214285714285714</v>
      </c>
      <c r="J59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94" s="13" t="str">
        <f>VLOOKUP(Tabla1[[#This Row],[COD MATERIAL]],Tabla1345[#All],3,0)</f>
        <v>10 - PALANCAS Y CHICOTES</v>
      </c>
      <c r="L594" s="2" t="str">
        <f>VLOOKUP(MONTH(Tabla1[[#This Row],[FECHA DE CONTEO INVENTARIO]]),Tabla2[],2,0)</f>
        <v>Ago</v>
      </c>
      <c r="M594" s="1">
        <f>YEAR(Tabla1[[#This Row],[FECHA DE CONTEO INVENTARIO]])</f>
        <v>2018</v>
      </c>
    </row>
    <row r="595" spans="1:13" x14ac:dyDescent="0.2">
      <c r="A595" s="1">
        <v>348136</v>
      </c>
      <c r="B595" s="1" t="s">
        <v>148</v>
      </c>
      <c r="C595" s="1" t="s">
        <v>887</v>
      </c>
      <c r="D595" s="1" t="s">
        <v>858</v>
      </c>
      <c r="E595" s="2">
        <v>43392</v>
      </c>
      <c r="F595" s="1">
        <v>157</v>
      </c>
      <c r="G595" s="1">
        <v>146</v>
      </c>
      <c r="H595" s="1">
        <f>Tabla1[[#This Row],[CANTIDAD SEGÚN SISTEMA]]-Tabla1[[#This Row],[CANTIDAD SEGÚN CONTEO]]</f>
        <v>11</v>
      </c>
      <c r="I595" s="13">
        <f>1-ABS((Tabla1[[#This Row],[CANTIDAD SEGÚN SISTEMA]]-Tabla1[[#This Row],[CANTIDAD SEGÚN CONTEO]])/Tabla1[[#This Row],[CANTIDAD SEGÚN SISTEMA]])</f>
        <v>0.92993630573248409</v>
      </c>
      <c r="J59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595" s="13" t="str">
        <f>VLOOKUP(Tabla1[[#This Row],[COD MATERIAL]],Tabla1345[#All],3,0)</f>
        <v>10 - PALANCAS Y CHICOTES</v>
      </c>
      <c r="L595" s="2" t="str">
        <f>VLOOKUP(MONTH(Tabla1[[#This Row],[FECHA DE CONTEO INVENTARIO]]),Tabla2[],2,0)</f>
        <v>Oct</v>
      </c>
      <c r="M595" s="1">
        <f>YEAR(Tabla1[[#This Row],[FECHA DE CONTEO INVENTARIO]])</f>
        <v>2018</v>
      </c>
    </row>
    <row r="596" spans="1:13" x14ac:dyDescent="0.2">
      <c r="A596" s="1">
        <v>366797</v>
      </c>
      <c r="B596" s="1" t="s">
        <v>82</v>
      </c>
      <c r="C596" s="1" t="s">
        <v>889</v>
      </c>
      <c r="D596" s="1" t="s">
        <v>860</v>
      </c>
      <c r="E596" s="2">
        <v>43361</v>
      </c>
      <c r="F596" s="1">
        <v>147</v>
      </c>
      <c r="G596" s="1">
        <v>167</v>
      </c>
      <c r="H596" s="1">
        <f>Tabla1[[#This Row],[CANTIDAD SEGÚN SISTEMA]]-Tabla1[[#This Row],[CANTIDAD SEGÚN CONTEO]]</f>
        <v>-20</v>
      </c>
      <c r="I596" s="13">
        <f>1-ABS((Tabla1[[#This Row],[CANTIDAD SEGÚN SISTEMA]]-Tabla1[[#This Row],[CANTIDAD SEGÚN CONTEO]])/Tabla1[[#This Row],[CANTIDAD SEGÚN SISTEMA]])</f>
        <v>0.86394557823129248</v>
      </c>
      <c r="J59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96" s="13" t="str">
        <f>VLOOKUP(Tabla1[[#This Row],[COD MATERIAL]],Tabla1345[#All],3,0)</f>
        <v>08 - ELECTRICO</v>
      </c>
      <c r="L596" s="2" t="str">
        <f>VLOOKUP(MONTH(Tabla1[[#This Row],[FECHA DE CONTEO INVENTARIO]]),Tabla2[],2,0)</f>
        <v>Set</v>
      </c>
      <c r="M596" s="1">
        <f>YEAR(Tabla1[[#This Row],[FECHA DE CONTEO INVENTARIO]])</f>
        <v>2018</v>
      </c>
    </row>
    <row r="597" spans="1:13" x14ac:dyDescent="0.2">
      <c r="A597" s="1">
        <v>348224</v>
      </c>
      <c r="B597" s="1" t="s">
        <v>732</v>
      </c>
      <c r="C597" s="1" t="s">
        <v>886</v>
      </c>
      <c r="D597" s="1" t="s">
        <v>857</v>
      </c>
      <c r="E597" s="2">
        <v>43414</v>
      </c>
      <c r="F597" s="1">
        <v>24</v>
      </c>
      <c r="G597" s="1">
        <v>25</v>
      </c>
      <c r="H597" s="1">
        <f>Tabla1[[#This Row],[CANTIDAD SEGÚN SISTEMA]]-Tabla1[[#This Row],[CANTIDAD SEGÚN CONTEO]]</f>
        <v>-1</v>
      </c>
      <c r="I597" s="13">
        <f>1-ABS((Tabla1[[#This Row],[CANTIDAD SEGÚN SISTEMA]]-Tabla1[[#This Row],[CANTIDAD SEGÚN CONTEO]])/Tabla1[[#This Row],[CANTIDAD SEGÚN SISTEMA]])</f>
        <v>0.95833333333333337</v>
      </c>
      <c r="J59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97" s="13" t="str">
        <f>VLOOKUP(Tabla1[[#This Row],[COD MATERIAL]],Tabla1345[#All],3,0)</f>
        <v>11 - LLANTAS Y HULES</v>
      </c>
      <c r="L597" s="2" t="str">
        <f>VLOOKUP(MONTH(Tabla1[[#This Row],[FECHA DE CONTEO INVENTARIO]]),Tabla2[],2,0)</f>
        <v>Nov</v>
      </c>
      <c r="M597" s="1">
        <f>YEAR(Tabla1[[#This Row],[FECHA DE CONTEO INVENTARIO]])</f>
        <v>2018</v>
      </c>
    </row>
    <row r="598" spans="1:13" x14ac:dyDescent="0.2">
      <c r="A598" s="1">
        <v>348451</v>
      </c>
      <c r="B598" s="1" t="s">
        <v>542</v>
      </c>
      <c r="C598" s="1" t="s">
        <v>893</v>
      </c>
      <c r="D598" s="1" t="s">
        <v>864</v>
      </c>
      <c r="E598" s="2">
        <v>43278</v>
      </c>
      <c r="F598" s="1">
        <v>50</v>
      </c>
      <c r="G598" s="1">
        <v>59</v>
      </c>
      <c r="H598" s="1">
        <f>Tabla1[[#This Row],[CANTIDAD SEGÚN SISTEMA]]-Tabla1[[#This Row],[CANTIDAD SEGÚN CONTEO]]</f>
        <v>-9</v>
      </c>
      <c r="I598" s="13">
        <f>1-ABS((Tabla1[[#This Row],[CANTIDAD SEGÚN SISTEMA]]-Tabla1[[#This Row],[CANTIDAD SEGÚN CONTEO]])/Tabla1[[#This Row],[CANTIDAD SEGÚN SISTEMA]])</f>
        <v>0.82000000000000006</v>
      </c>
      <c r="J59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98" s="13" t="str">
        <f>VLOOKUP(Tabla1[[#This Row],[COD MATERIAL]],Tabla1345[#All],3,0)</f>
        <v>15 - MISCELANEOS</v>
      </c>
      <c r="L598" s="2" t="str">
        <f>VLOOKUP(MONTH(Tabla1[[#This Row],[FECHA DE CONTEO INVENTARIO]]),Tabla2[],2,0)</f>
        <v>Jun</v>
      </c>
      <c r="M598" s="1">
        <f>YEAR(Tabla1[[#This Row],[FECHA DE CONTEO INVENTARIO]])</f>
        <v>2018</v>
      </c>
    </row>
    <row r="599" spans="1:13" x14ac:dyDescent="0.2">
      <c r="A599" s="1">
        <v>348534</v>
      </c>
      <c r="B599" s="1" t="s">
        <v>71</v>
      </c>
      <c r="C599" s="1" t="s">
        <v>889</v>
      </c>
      <c r="D599" s="1" t="s">
        <v>860</v>
      </c>
      <c r="E599" s="2">
        <v>43341</v>
      </c>
      <c r="F599" s="1">
        <v>49</v>
      </c>
      <c r="G599" s="1">
        <v>51</v>
      </c>
      <c r="H599" s="1">
        <f>Tabla1[[#This Row],[CANTIDAD SEGÚN SISTEMA]]-Tabla1[[#This Row],[CANTIDAD SEGÚN CONTEO]]</f>
        <v>-2</v>
      </c>
      <c r="I599" s="13">
        <f>1-ABS((Tabla1[[#This Row],[CANTIDAD SEGÚN SISTEMA]]-Tabla1[[#This Row],[CANTIDAD SEGÚN CONTEO]])/Tabla1[[#This Row],[CANTIDAD SEGÚN SISTEMA]])</f>
        <v>0.95918367346938771</v>
      </c>
      <c r="J59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599" s="13" t="str">
        <f>VLOOKUP(Tabla1[[#This Row],[COD MATERIAL]],Tabla1345[#All],3,0)</f>
        <v>09 - PARTES DE MOTOR</v>
      </c>
      <c r="L599" s="2" t="str">
        <f>VLOOKUP(MONTH(Tabla1[[#This Row],[FECHA DE CONTEO INVENTARIO]]),Tabla2[],2,0)</f>
        <v>Ago</v>
      </c>
      <c r="M599" s="1">
        <f>YEAR(Tabla1[[#This Row],[FECHA DE CONTEO INVENTARIO]])</f>
        <v>2018</v>
      </c>
    </row>
    <row r="600" spans="1:13" x14ac:dyDescent="0.2">
      <c r="A600" s="1">
        <v>362718</v>
      </c>
      <c r="B600" s="1" t="s">
        <v>535</v>
      </c>
      <c r="C600" s="1" t="s">
        <v>889</v>
      </c>
      <c r="D600" s="1" t="s">
        <v>860</v>
      </c>
      <c r="E600" s="2">
        <v>43221</v>
      </c>
      <c r="F600" s="1">
        <v>195</v>
      </c>
      <c r="G600" s="1">
        <v>175</v>
      </c>
      <c r="H600" s="1">
        <f>Tabla1[[#This Row],[CANTIDAD SEGÚN SISTEMA]]-Tabla1[[#This Row],[CANTIDAD SEGÚN CONTEO]]</f>
        <v>20</v>
      </c>
      <c r="I600" s="13">
        <f>1-ABS((Tabla1[[#This Row],[CANTIDAD SEGÚN SISTEMA]]-Tabla1[[#This Row],[CANTIDAD SEGÚN CONTEO]])/Tabla1[[#This Row],[CANTIDAD SEGÚN SISTEMA]])</f>
        <v>0.89743589743589747</v>
      </c>
      <c r="J60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00" s="13" t="str">
        <f>VLOOKUP(Tabla1[[#This Row],[COD MATERIAL]],Tabla1345[#All],3,0)</f>
        <v>05 - COLISION</v>
      </c>
      <c r="L600" s="2" t="str">
        <f>VLOOKUP(MONTH(Tabla1[[#This Row],[FECHA DE CONTEO INVENTARIO]]),Tabla2[],2,0)</f>
        <v>May</v>
      </c>
      <c r="M600" s="1">
        <f>YEAR(Tabla1[[#This Row],[FECHA DE CONTEO INVENTARIO]])</f>
        <v>2018</v>
      </c>
    </row>
    <row r="601" spans="1:13" x14ac:dyDescent="0.2">
      <c r="A601" s="1">
        <v>348280</v>
      </c>
      <c r="B601" s="1" t="s">
        <v>152</v>
      </c>
      <c r="C601" s="1" t="s">
        <v>891</v>
      </c>
      <c r="D601" s="1" t="s">
        <v>862</v>
      </c>
      <c r="E601" s="2">
        <v>43185</v>
      </c>
      <c r="F601" s="1">
        <v>94</v>
      </c>
      <c r="G601" s="1">
        <v>110</v>
      </c>
      <c r="H601" s="1">
        <f>Tabla1[[#This Row],[CANTIDAD SEGÚN SISTEMA]]-Tabla1[[#This Row],[CANTIDAD SEGÚN CONTEO]]</f>
        <v>-16</v>
      </c>
      <c r="I601" s="13">
        <f>1-ABS((Tabla1[[#This Row],[CANTIDAD SEGÚN SISTEMA]]-Tabla1[[#This Row],[CANTIDAD SEGÚN CONTEO]])/Tabla1[[#This Row],[CANTIDAD SEGÚN SISTEMA]])</f>
        <v>0.82978723404255317</v>
      </c>
      <c r="J60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01" s="13" t="str">
        <f>VLOOKUP(Tabla1[[#This Row],[COD MATERIAL]],Tabla1345[#All],3,0)</f>
        <v>11 - LLANTAS Y HULES</v>
      </c>
      <c r="L601" s="2" t="str">
        <f>VLOOKUP(MONTH(Tabla1[[#This Row],[FECHA DE CONTEO INVENTARIO]]),Tabla2[],2,0)</f>
        <v>Mar</v>
      </c>
      <c r="M601" s="1">
        <f>YEAR(Tabla1[[#This Row],[FECHA DE CONTEO INVENTARIO]])</f>
        <v>2018</v>
      </c>
    </row>
    <row r="602" spans="1:13" x14ac:dyDescent="0.2">
      <c r="A602" s="1">
        <v>367860</v>
      </c>
      <c r="B602" s="1" t="s">
        <v>749</v>
      </c>
      <c r="C602" s="1" t="s">
        <v>887</v>
      </c>
      <c r="D602" s="1" t="s">
        <v>858</v>
      </c>
      <c r="E602" s="2">
        <v>43377</v>
      </c>
      <c r="F602" s="1">
        <v>31</v>
      </c>
      <c r="G602" s="1">
        <v>35</v>
      </c>
      <c r="H602" s="1">
        <f>Tabla1[[#This Row],[CANTIDAD SEGÚN SISTEMA]]-Tabla1[[#This Row],[CANTIDAD SEGÚN CONTEO]]</f>
        <v>-4</v>
      </c>
      <c r="I602" s="13">
        <f>1-ABS((Tabla1[[#This Row],[CANTIDAD SEGÚN SISTEMA]]-Tabla1[[#This Row],[CANTIDAD SEGÚN CONTEO]])/Tabla1[[#This Row],[CANTIDAD SEGÚN SISTEMA]])</f>
        <v>0.87096774193548387</v>
      </c>
      <c r="J60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02" s="13" t="str">
        <f>VLOOKUP(Tabla1[[#This Row],[COD MATERIAL]],Tabla1345[#All],3,0)</f>
        <v>05 - COLISION</v>
      </c>
      <c r="L602" s="2" t="str">
        <f>VLOOKUP(MONTH(Tabla1[[#This Row],[FECHA DE CONTEO INVENTARIO]]),Tabla2[],2,0)</f>
        <v>Oct</v>
      </c>
      <c r="M602" s="1">
        <f>YEAR(Tabla1[[#This Row],[FECHA DE CONTEO INVENTARIO]])</f>
        <v>2018</v>
      </c>
    </row>
    <row r="603" spans="1:13" x14ac:dyDescent="0.2">
      <c r="A603" s="1">
        <v>364238</v>
      </c>
      <c r="B603" s="1" t="s">
        <v>529</v>
      </c>
      <c r="C603" s="1" t="s">
        <v>890</v>
      </c>
      <c r="D603" s="1" t="s">
        <v>861</v>
      </c>
      <c r="E603" s="2">
        <v>43199</v>
      </c>
      <c r="F603" s="1">
        <v>28</v>
      </c>
      <c r="G603" s="1">
        <v>28</v>
      </c>
      <c r="H603" s="1">
        <f>Tabla1[[#This Row],[CANTIDAD SEGÚN SISTEMA]]-Tabla1[[#This Row],[CANTIDAD SEGÚN CONTEO]]</f>
        <v>0</v>
      </c>
      <c r="I603" s="13">
        <f>1-ABS((Tabla1[[#This Row],[CANTIDAD SEGÚN SISTEMA]]-Tabla1[[#This Row],[CANTIDAD SEGÚN CONTEO]])/Tabla1[[#This Row],[CANTIDAD SEGÚN SISTEMA]])</f>
        <v>1</v>
      </c>
      <c r="J60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03" s="13" t="str">
        <f>VLOOKUP(Tabla1[[#This Row],[COD MATERIAL]],Tabla1345[#All],3,0)</f>
        <v>06 - AMORTIGUADORES</v>
      </c>
      <c r="L603" s="2" t="str">
        <f>VLOOKUP(MONTH(Tabla1[[#This Row],[FECHA DE CONTEO INVENTARIO]]),Tabla2[],2,0)</f>
        <v>Abr</v>
      </c>
      <c r="M603" s="1">
        <f>YEAR(Tabla1[[#This Row],[FECHA DE CONTEO INVENTARIO]])</f>
        <v>2018</v>
      </c>
    </row>
    <row r="604" spans="1:13" x14ac:dyDescent="0.2">
      <c r="A604" s="1">
        <v>348876</v>
      </c>
      <c r="B604" s="1" t="s">
        <v>451</v>
      </c>
      <c r="C604" s="1" t="s">
        <v>884</v>
      </c>
      <c r="D604" s="1" t="s">
        <v>856</v>
      </c>
      <c r="E604" s="2">
        <v>43538</v>
      </c>
      <c r="F604" s="1">
        <v>85</v>
      </c>
      <c r="G604" s="1">
        <v>99</v>
      </c>
      <c r="H604" s="1">
        <f>Tabla1[[#This Row],[CANTIDAD SEGÚN SISTEMA]]-Tabla1[[#This Row],[CANTIDAD SEGÚN CONTEO]]</f>
        <v>-14</v>
      </c>
      <c r="I604" s="13">
        <f>1-ABS((Tabla1[[#This Row],[CANTIDAD SEGÚN SISTEMA]]-Tabla1[[#This Row],[CANTIDAD SEGÚN CONTEO]])/Tabla1[[#This Row],[CANTIDAD SEGÚN SISTEMA]])</f>
        <v>0.83529411764705885</v>
      </c>
      <c r="J60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04" s="13" t="str">
        <f>VLOOKUP(Tabla1[[#This Row],[COD MATERIAL]],Tabla1345[#All],3,0)</f>
        <v>05 - COLISION</v>
      </c>
      <c r="L604" s="2" t="str">
        <f>VLOOKUP(MONTH(Tabla1[[#This Row],[FECHA DE CONTEO INVENTARIO]]),Tabla2[],2,0)</f>
        <v>Mar</v>
      </c>
      <c r="M604" s="1">
        <f>YEAR(Tabla1[[#This Row],[FECHA DE CONTEO INVENTARIO]])</f>
        <v>2019</v>
      </c>
    </row>
    <row r="605" spans="1:13" x14ac:dyDescent="0.2">
      <c r="A605" s="1">
        <v>348120</v>
      </c>
      <c r="B605" s="1" t="s">
        <v>555</v>
      </c>
      <c r="C605" s="1" t="s">
        <v>892</v>
      </c>
      <c r="D605" s="1" t="s">
        <v>863</v>
      </c>
      <c r="E605" s="2">
        <v>43603</v>
      </c>
      <c r="F605" s="1">
        <v>126</v>
      </c>
      <c r="G605" s="1">
        <v>147</v>
      </c>
      <c r="H605" s="1">
        <f>Tabla1[[#This Row],[CANTIDAD SEGÚN SISTEMA]]-Tabla1[[#This Row],[CANTIDAD SEGÚN CONTEO]]</f>
        <v>-21</v>
      </c>
      <c r="I605" s="13">
        <f>1-ABS((Tabla1[[#This Row],[CANTIDAD SEGÚN SISTEMA]]-Tabla1[[#This Row],[CANTIDAD SEGÚN CONTEO]])/Tabla1[[#This Row],[CANTIDAD SEGÚN SISTEMA]])</f>
        <v>0.83333333333333337</v>
      </c>
      <c r="J60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05" s="13" t="str">
        <f>VLOOKUP(Tabla1[[#This Row],[COD MATERIAL]],Tabla1345[#All],3,0)</f>
        <v>07 - PEDALES Y POSAPIES</v>
      </c>
      <c r="L605" s="2" t="str">
        <f>VLOOKUP(MONTH(Tabla1[[#This Row],[FECHA DE CONTEO INVENTARIO]]),Tabla2[],2,0)</f>
        <v>May</v>
      </c>
      <c r="M605" s="1">
        <f>YEAR(Tabla1[[#This Row],[FECHA DE CONTEO INVENTARIO]])</f>
        <v>2019</v>
      </c>
    </row>
    <row r="606" spans="1:13" x14ac:dyDescent="0.2">
      <c r="A606" s="1">
        <v>348633</v>
      </c>
      <c r="B606" s="1" t="s">
        <v>159</v>
      </c>
      <c r="C606" s="1" t="s">
        <v>893</v>
      </c>
      <c r="D606" s="1" t="s">
        <v>864</v>
      </c>
      <c r="E606" s="2">
        <v>43452</v>
      </c>
      <c r="F606" s="1">
        <v>70</v>
      </c>
      <c r="G606" s="1">
        <v>77</v>
      </c>
      <c r="H606" s="1">
        <f>Tabla1[[#This Row],[CANTIDAD SEGÚN SISTEMA]]-Tabla1[[#This Row],[CANTIDAD SEGÚN CONTEO]]</f>
        <v>-7</v>
      </c>
      <c r="I606" s="13">
        <f>1-ABS((Tabla1[[#This Row],[CANTIDAD SEGÚN SISTEMA]]-Tabla1[[#This Row],[CANTIDAD SEGÚN CONTEO]])/Tabla1[[#This Row],[CANTIDAD SEGÚN SISTEMA]])</f>
        <v>0.9</v>
      </c>
      <c r="J60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06" s="13" t="str">
        <f>VLOOKUP(Tabla1[[#This Row],[COD MATERIAL]],Tabla1345[#All],3,0)</f>
        <v>09 - PARTES DE MOTOR</v>
      </c>
      <c r="L606" s="2" t="str">
        <f>VLOOKUP(MONTH(Tabla1[[#This Row],[FECHA DE CONTEO INVENTARIO]]),Tabla2[],2,0)</f>
        <v>Dic</v>
      </c>
      <c r="M606" s="1">
        <f>YEAR(Tabla1[[#This Row],[FECHA DE CONTEO INVENTARIO]])</f>
        <v>2018</v>
      </c>
    </row>
    <row r="607" spans="1:13" x14ac:dyDescent="0.2">
      <c r="A607" s="1">
        <v>367729</v>
      </c>
      <c r="B607" s="1" t="s">
        <v>791</v>
      </c>
      <c r="C607" s="1" t="s">
        <v>886</v>
      </c>
      <c r="D607" s="1" t="s">
        <v>857</v>
      </c>
      <c r="E607" s="2">
        <v>43221</v>
      </c>
      <c r="F607" s="1">
        <v>73</v>
      </c>
      <c r="G607" s="1">
        <v>67</v>
      </c>
      <c r="H607" s="1">
        <f>Tabla1[[#This Row],[CANTIDAD SEGÚN SISTEMA]]-Tabla1[[#This Row],[CANTIDAD SEGÚN CONTEO]]</f>
        <v>6</v>
      </c>
      <c r="I607" s="13">
        <f>1-ABS((Tabla1[[#This Row],[CANTIDAD SEGÚN SISTEMA]]-Tabla1[[#This Row],[CANTIDAD SEGÚN CONTEO]])/Tabla1[[#This Row],[CANTIDAD SEGÚN SISTEMA]])</f>
        <v>0.9178082191780822</v>
      </c>
      <c r="J60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07" s="13" t="str">
        <f>VLOOKUP(Tabla1[[#This Row],[COD MATERIAL]],Tabla1345[#All],3,0)</f>
        <v>15 - MISCELANEOS</v>
      </c>
      <c r="L607" s="2" t="str">
        <f>VLOOKUP(MONTH(Tabla1[[#This Row],[FECHA DE CONTEO INVENTARIO]]),Tabla2[],2,0)</f>
        <v>May</v>
      </c>
      <c r="M607" s="1">
        <f>YEAR(Tabla1[[#This Row],[FECHA DE CONTEO INVENTARIO]])</f>
        <v>2018</v>
      </c>
    </row>
    <row r="608" spans="1:13" x14ac:dyDescent="0.2">
      <c r="A608" s="1">
        <v>348005</v>
      </c>
      <c r="B608" s="1" t="s">
        <v>616</v>
      </c>
      <c r="C608" s="1" t="s">
        <v>892</v>
      </c>
      <c r="D608" s="1" t="s">
        <v>863</v>
      </c>
      <c r="E608" s="2">
        <v>43462</v>
      </c>
      <c r="F608" s="1">
        <v>125</v>
      </c>
      <c r="G608" s="1">
        <v>120</v>
      </c>
      <c r="H608" s="1">
        <f>Tabla1[[#This Row],[CANTIDAD SEGÚN SISTEMA]]-Tabla1[[#This Row],[CANTIDAD SEGÚN CONTEO]]</f>
        <v>5</v>
      </c>
      <c r="I608" s="13">
        <f>1-ABS((Tabla1[[#This Row],[CANTIDAD SEGÚN SISTEMA]]-Tabla1[[#This Row],[CANTIDAD SEGÚN CONTEO]])/Tabla1[[#This Row],[CANTIDAD SEGÚN SISTEMA]])</f>
        <v>0.96</v>
      </c>
      <c r="J60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08" s="13" t="str">
        <f>VLOOKUP(Tabla1[[#This Row],[COD MATERIAL]],Tabla1345[#All],3,0)</f>
        <v>08 - ELECTRICO</v>
      </c>
      <c r="L608" s="2" t="str">
        <f>VLOOKUP(MONTH(Tabla1[[#This Row],[FECHA DE CONTEO INVENTARIO]]),Tabla2[],2,0)</f>
        <v>Dic</v>
      </c>
      <c r="M608" s="1">
        <f>YEAR(Tabla1[[#This Row],[FECHA DE CONTEO INVENTARIO]])</f>
        <v>2018</v>
      </c>
    </row>
    <row r="609" spans="1:13" x14ac:dyDescent="0.2">
      <c r="A609" s="1">
        <v>348615</v>
      </c>
      <c r="B609" s="1" t="s">
        <v>754</v>
      </c>
      <c r="C609" s="1" t="s">
        <v>884</v>
      </c>
      <c r="D609" s="1" t="s">
        <v>856</v>
      </c>
      <c r="E609" s="2">
        <v>43212</v>
      </c>
      <c r="F609" s="1">
        <v>104</v>
      </c>
      <c r="G609" s="1">
        <v>116</v>
      </c>
      <c r="H609" s="1">
        <f>Tabla1[[#This Row],[CANTIDAD SEGÚN SISTEMA]]-Tabla1[[#This Row],[CANTIDAD SEGÚN CONTEO]]</f>
        <v>-12</v>
      </c>
      <c r="I609" s="13">
        <f>1-ABS((Tabla1[[#This Row],[CANTIDAD SEGÚN SISTEMA]]-Tabla1[[#This Row],[CANTIDAD SEGÚN CONTEO]])/Tabla1[[#This Row],[CANTIDAD SEGÚN SISTEMA]])</f>
        <v>0.88461538461538458</v>
      </c>
      <c r="J60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09" s="13" t="str">
        <f>VLOOKUP(Tabla1[[#This Row],[COD MATERIAL]],Tabla1345[#All],3,0)</f>
        <v>08 - ELECTRICO</v>
      </c>
      <c r="L609" s="2" t="str">
        <f>VLOOKUP(MONTH(Tabla1[[#This Row],[FECHA DE CONTEO INVENTARIO]]),Tabla2[],2,0)</f>
        <v>Abr</v>
      </c>
      <c r="M609" s="1">
        <f>YEAR(Tabla1[[#This Row],[FECHA DE CONTEO INVENTARIO]])</f>
        <v>2018</v>
      </c>
    </row>
    <row r="610" spans="1:13" x14ac:dyDescent="0.2">
      <c r="A610" s="1">
        <v>347596</v>
      </c>
      <c r="B610" s="1" t="s">
        <v>162</v>
      </c>
      <c r="C610" s="1" t="s">
        <v>887</v>
      </c>
      <c r="D610" s="1" t="s">
        <v>858</v>
      </c>
      <c r="E610" s="2">
        <v>43194</v>
      </c>
      <c r="F610" s="1">
        <v>140</v>
      </c>
      <c r="G610" s="1">
        <v>158</v>
      </c>
      <c r="H610" s="1">
        <f>Tabla1[[#This Row],[CANTIDAD SEGÚN SISTEMA]]-Tabla1[[#This Row],[CANTIDAD SEGÚN CONTEO]]</f>
        <v>-18</v>
      </c>
      <c r="I610" s="13">
        <f>1-ABS((Tabla1[[#This Row],[CANTIDAD SEGÚN SISTEMA]]-Tabla1[[#This Row],[CANTIDAD SEGÚN CONTEO]])/Tabla1[[#This Row],[CANTIDAD SEGÚN SISTEMA]])</f>
        <v>0.87142857142857144</v>
      </c>
      <c r="J61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10" s="13" t="str">
        <f>VLOOKUP(Tabla1[[#This Row],[COD MATERIAL]],Tabla1345[#All],3,0)</f>
        <v>09 - PARTES DE MOTOR</v>
      </c>
      <c r="L610" s="2" t="str">
        <f>VLOOKUP(MONTH(Tabla1[[#This Row],[FECHA DE CONTEO INVENTARIO]]),Tabla2[],2,0)</f>
        <v>Abr</v>
      </c>
      <c r="M610" s="1">
        <f>YEAR(Tabla1[[#This Row],[FECHA DE CONTEO INVENTARIO]])</f>
        <v>2018</v>
      </c>
    </row>
    <row r="611" spans="1:13" x14ac:dyDescent="0.2">
      <c r="A611" s="1">
        <v>348168</v>
      </c>
      <c r="B611" s="1" t="s">
        <v>406</v>
      </c>
      <c r="C611" s="1" t="s">
        <v>889</v>
      </c>
      <c r="D611" s="1" t="s">
        <v>860</v>
      </c>
      <c r="E611" s="2">
        <v>43466</v>
      </c>
      <c r="F611" s="1">
        <v>97</v>
      </c>
      <c r="G611" s="1">
        <v>95</v>
      </c>
      <c r="H611" s="1">
        <f>Tabla1[[#This Row],[CANTIDAD SEGÚN SISTEMA]]-Tabla1[[#This Row],[CANTIDAD SEGÚN CONTEO]]</f>
        <v>2</v>
      </c>
      <c r="I611" s="13">
        <f>1-ABS((Tabla1[[#This Row],[CANTIDAD SEGÚN SISTEMA]]-Tabla1[[#This Row],[CANTIDAD SEGÚN CONTEO]])/Tabla1[[#This Row],[CANTIDAD SEGÚN SISTEMA]])</f>
        <v>0.97938144329896903</v>
      </c>
      <c r="J61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11" s="13" t="str">
        <f>VLOOKUP(Tabla1[[#This Row],[COD MATERIAL]],Tabla1345[#All],3,0)</f>
        <v>15 - MISCELANEOS</v>
      </c>
      <c r="L611" s="2" t="str">
        <f>VLOOKUP(MONTH(Tabla1[[#This Row],[FECHA DE CONTEO INVENTARIO]]),Tabla2[],2,0)</f>
        <v>Ene</v>
      </c>
      <c r="M611" s="1">
        <f>YEAR(Tabla1[[#This Row],[FECHA DE CONTEO INVENTARIO]])</f>
        <v>2019</v>
      </c>
    </row>
    <row r="612" spans="1:13" x14ac:dyDescent="0.2">
      <c r="A612" s="1">
        <v>348852</v>
      </c>
      <c r="B612" s="1" t="s">
        <v>257</v>
      </c>
      <c r="C612" s="1" t="s">
        <v>885</v>
      </c>
      <c r="D612" s="1" t="s">
        <v>865</v>
      </c>
      <c r="E612" s="2">
        <v>43101</v>
      </c>
      <c r="F612" s="1">
        <v>42</v>
      </c>
      <c r="G612" s="1">
        <v>42</v>
      </c>
      <c r="H612" s="1">
        <f>Tabla1[[#This Row],[CANTIDAD SEGÚN SISTEMA]]-Tabla1[[#This Row],[CANTIDAD SEGÚN CONTEO]]</f>
        <v>0</v>
      </c>
      <c r="I612" s="13">
        <f>1-ABS((Tabla1[[#This Row],[CANTIDAD SEGÚN SISTEMA]]-Tabla1[[#This Row],[CANTIDAD SEGÚN CONTEO]])/Tabla1[[#This Row],[CANTIDAD SEGÚN SISTEMA]])</f>
        <v>1</v>
      </c>
      <c r="J61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12" s="13" t="str">
        <f>VLOOKUP(Tabla1[[#This Row],[COD MATERIAL]],Tabla1345[#All],3,0)</f>
        <v>05 - COLISION</v>
      </c>
      <c r="L612" s="2" t="str">
        <f>VLOOKUP(MONTH(Tabla1[[#This Row],[FECHA DE CONTEO INVENTARIO]]),Tabla2[],2,0)</f>
        <v>Ene</v>
      </c>
      <c r="M612" s="1">
        <f>YEAR(Tabla1[[#This Row],[FECHA DE CONTEO INVENTARIO]])</f>
        <v>2018</v>
      </c>
    </row>
    <row r="613" spans="1:13" x14ac:dyDescent="0.2">
      <c r="A613" s="1">
        <v>367713</v>
      </c>
      <c r="B613" s="1" t="s">
        <v>781</v>
      </c>
      <c r="C613" s="1" t="s">
        <v>890</v>
      </c>
      <c r="D613" s="1" t="s">
        <v>861</v>
      </c>
      <c r="E613" s="2">
        <v>43227</v>
      </c>
      <c r="F613" s="1">
        <v>153</v>
      </c>
      <c r="G613" s="1">
        <v>153</v>
      </c>
      <c r="H613" s="1">
        <f>Tabla1[[#This Row],[CANTIDAD SEGÚN SISTEMA]]-Tabla1[[#This Row],[CANTIDAD SEGÚN CONTEO]]</f>
        <v>0</v>
      </c>
      <c r="I613" s="13">
        <f>1-ABS((Tabla1[[#This Row],[CANTIDAD SEGÚN SISTEMA]]-Tabla1[[#This Row],[CANTIDAD SEGÚN CONTEO]])/Tabla1[[#This Row],[CANTIDAD SEGÚN SISTEMA]])</f>
        <v>1</v>
      </c>
      <c r="J61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13" s="13" t="str">
        <f>VLOOKUP(Tabla1[[#This Row],[COD MATERIAL]],Tabla1345[#All],3,0)</f>
        <v>07 - PEDALES Y POSAPIES</v>
      </c>
      <c r="L613" s="2" t="str">
        <f>VLOOKUP(MONTH(Tabla1[[#This Row],[FECHA DE CONTEO INVENTARIO]]),Tabla2[],2,0)</f>
        <v>May</v>
      </c>
      <c r="M613" s="1">
        <f>YEAR(Tabla1[[#This Row],[FECHA DE CONTEO INVENTARIO]])</f>
        <v>2018</v>
      </c>
    </row>
    <row r="614" spans="1:13" x14ac:dyDescent="0.2">
      <c r="A614" s="1">
        <v>348831</v>
      </c>
      <c r="B614" s="1" t="s">
        <v>76</v>
      </c>
      <c r="C614" s="1" t="s">
        <v>890</v>
      </c>
      <c r="D614" s="1" t="s">
        <v>861</v>
      </c>
      <c r="E614" s="2">
        <v>43452</v>
      </c>
      <c r="F614" s="1">
        <v>136</v>
      </c>
      <c r="G614" s="1">
        <v>136</v>
      </c>
      <c r="H614" s="1">
        <f>Tabla1[[#This Row],[CANTIDAD SEGÚN SISTEMA]]-Tabla1[[#This Row],[CANTIDAD SEGÚN CONTEO]]</f>
        <v>0</v>
      </c>
      <c r="I614" s="13">
        <f>1-ABS((Tabla1[[#This Row],[CANTIDAD SEGÚN SISTEMA]]-Tabla1[[#This Row],[CANTIDAD SEGÚN CONTEO]])/Tabla1[[#This Row],[CANTIDAD SEGÚN SISTEMA]])</f>
        <v>1</v>
      </c>
      <c r="J61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14" s="13" t="str">
        <f>VLOOKUP(Tabla1[[#This Row],[COD MATERIAL]],Tabla1345[#All],3,0)</f>
        <v>05 - COLISION</v>
      </c>
      <c r="L614" s="2" t="str">
        <f>VLOOKUP(MONTH(Tabla1[[#This Row],[FECHA DE CONTEO INVENTARIO]]),Tabla2[],2,0)</f>
        <v>Dic</v>
      </c>
      <c r="M614" s="1">
        <f>YEAR(Tabla1[[#This Row],[FECHA DE CONTEO INVENTARIO]])</f>
        <v>2018</v>
      </c>
    </row>
    <row r="615" spans="1:13" x14ac:dyDescent="0.2">
      <c r="A615" s="1">
        <v>347622</v>
      </c>
      <c r="B615" s="1" t="s">
        <v>634</v>
      </c>
      <c r="C615" s="1" t="s">
        <v>893</v>
      </c>
      <c r="D615" s="1" t="s">
        <v>864</v>
      </c>
      <c r="E615" s="2">
        <v>43473</v>
      </c>
      <c r="F615" s="1">
        <v>195</v>
      </c>
      <c r="G615" s="1">
        <v>228</v>
      </c>
      <c r="H615" s="1">
        <f>Tabla1[[#This Row],[CANTIDAD SEGÚN SISTEMA]]-Tabla1[[#This Row],[CANTIDAD SEGÚN CONTEO]]</f>
        <v>-33</v>
      </c>
      <c r="I615" s="13">
        <f>1-ABS((Tabla1[[#This Row],[CANTIDAD SEGÚN SISTEMA]]-Tabla1[[#This Row],[CANTIDAD SEGÚN CONTEO]])/Tabla1[[#This Row],[CANTIDAD SEGÚN SISTEMA]])</f>
        <v>0.8307692307692307</v>
      </c>
      <c r="J61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15" s="13" t="str">
        <f>VLOOKUP(Tabla1[[#This Row],[COD MATERIAL]],Tabla1345[#All],3,0)</f>
        <v>13 - TRACCION</v>
      </c>
      <c r="L615" s="2" t="str">
        <f>VLOOKUP(MONTH(Tabla1[[#This Row],[FECHA DE CONTEO INVENTARIO]]),Tabla2[],2,0)</f>
        <v>Ene</v>
      </c>
      <c r="M615" s="1">
        <f>YEAR(Tabla1[[#This Row],[FECHA DE CONTEO INVENTARIO]])</f>
        <v>2019</v>
      </c>
    </row>
    <row r="616" spans="1:13" x14ac:dyDescent="0.2">
      <c r="A616" s="1">
        <v>348642</v>
      </c>
      <c r="B616" s="1" t="s">
        <v>370</v>
      </c>
      <c r="C616" s="1" t="s">
        <v>892</v>
      </c>
      <c r="D616" s="1" t="s">
        <v>863</v>
      </c>
      <c r="E616" s="2">
        <v>43416</v>
      </c>
      <c r="F616" s="1">
        <v>77</v>
      </c>
      <c r="G616" s="1">
        <v>89</v>
      </c>
      <c r="H616" s="1">
        <f>Tabla1[[#This Row],[CANTIDAD SEGÚN SISTEMA]]-Tabla1[[#This Row],[CANTIDAD SEGÚN CONTEO]]</f>
        <v>-12</v>
      </c>
      <c r="I616" s="13">
        <f>1-ABS((Tabla1[[#This Row],[CANTIDAD SEGÚN SISTEMA]]-Tabla1[[#This Row],[CANTIDAD SEGÚN CONTEO]])/Tabla1[[#This Row],[CANTIDAD SEGÚN SISTEMA]])</f>
        <v>0.8441558441558441</v>
      </c>
      <c r="J61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16" s="13" t="str">
        <f>VLOOKUP(Tabla1[[#This Row],[COD MATERIAL]],Tabla1345[#All],3,0)</f>
        <v>09 - PARTES DE MOTOR</v>
      </c>
      <c r="L616" s="2" t="str">
        <f>VLOOKUP(MONTH(Tabla1[[#This Row],[FECHA DE CONTEO INVENTARIO]]),Tabla2[],2,0)</f>
        <v>Nov</v>
      </c>
      <c r="M616" s="1">
        <f>YEAR(Tabla1[[#This Row],[FECHA DE CONTEO INVENTARIO]])</f>
        <v>2018</v>
      </c>
    </row>
    <row r="617" spans="1:13" x14ac:dyDescent="0.2">
      <c r="A617" s="1">
        <v>348436</v>
      </c>
      <c r="B617" s="1" t="s">
        <v>325</v>
      </c>
      <c r="C617" s="1" t="s">
        <v>886</v>
      </c>
      <c r="D617" s="1" t="s">
        <v>857</v>
      </c>
      <c r="E617" s="2">
        <v>43509</v>
      </c>
      <c r="F617" s="1">
        <v>176</v>
      </c>
      <c r="G617" s="1">
        <v>168</v>
      </c>
      <c r="H617" s="1">
        <f>Tabla1[[#This Row],[CANTIDAD SEGÚN SISTEMA]]-Tabla1[[#This Row],[CANTIDAD SEGÚN CONTEO]]</f>
        <v>8</v>
      </c>
      <c r="I617" s="13">
        <f>1-ABS((Tabla1[[#This Row],[CANTIDAD SEGÚN SISTEMA]]-Tabla1[[#This Row],[CANTIDAD SEGÚN CONTEO]])/Tabla1[[#This Row],[CANTIDAD SEGÚN SISTEMA]])</f>
        <v>0.95454545454545459</v>
      </c>
      <c r="J61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17" s="13" t="str">
        <f>VLOOKUP(Tabla1[[#This Row],[COD MATERIAL]],Tabla1345[#All],3,0)</f>
        <v>05 - COLISION</v>
      </c>
      <c r="L617" s="2" t="str">
        <f>VLOOKUP(MONTH(Tabla1[[#This Row],[FECHA DE CONTEO INVENTARIO]]),Tabla2[],2,0)</f>
        <v>Feb</v>
      </c>
      <c r="M617" s="1">
        <f>YEAR(Tabla1[[#This Row],[FECHA DE CONTEO INVENTARIO]])</f>
        <v>2019</v>
      </c>
    </row>
    <row r="618" spans="1:13" x14ac:dyDescent="0.2">
      <c r="A618" s="1">
        <v>348764</v>
      </c>
      <c r="B618" s="1" t="s">
        <v>310</v>
      </c>
      <c r="C618" s="1" t="s">
        <v>887</v>
      </c>
      <c r="D618" s="1" t="s">
        <v>858</v>
      </c>
      <c r="E618" s="2">
        <v>43591</v>
      </c>
      <c r="F618" s="1">
        <v>108</v>
      </c>
      <c r="G618" s="1">
        <v>108</v>
      </c>
      <c r="H618" s="1">
        <f>Tabla1[[#This Row],[CANTIDAD SEGÚN SISTEMA]]-Tabla1[[#This Row],[CANTIDAD SEGÚN CONTEO]]</f>
        <v>0</v>
      </c>
      <c r="I618" s="13">
        <f>1-ABS((Tabla1[[#This Row],[CANTIDAD SEGÚN SISTEMA]]-Tabla1[[#This Row],[CANTIDAD SEGÚN CONTEO]])/Tabla1[[#This Row],[CANTIDAD SEGÚN SISTEMA]])</f>
        <v>1</v>
      </c>
      <c r="J61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18" s="13" t="str">
        <f>VLOOKUP(Tabla1[[#This Row],[COD MATERIAL]],Tabla1345[#All],3,0)</f>
        <v>05 - COLISION</v>
      </c>
      <c r="L618" s="2" t="str">
        <f>VLOOKUP(MONTH(Tabla1[[#This Row],[FECHA DE CONTEO INVENTARIO]]),Tabla2[],2,0)</f>
        <v>May</v>
      </c>
      <c r="M618" s="1">
        <f>YEAR(Tabla1[[#This Row],[FECHA DE CONTEO INVENTARIO]])</f>
        <v>2019</v>
      </c>
    </row>
    <row r="619" spans="1:13" x14ac:dyDescent="0.2">
      <c r="A619" s="1">
        <v>362709</v>
      </c>
      <c r="B619" s="1" t="s">
        <v>428</v>
      </c>
      <c r="C619" s="1" t="s">
        <v>884</v>
      </c>
      <c r="D619" s="1" t="s">
        <v>856</v>
      </c>
      <c r="E619" s="2">
        <v>43299</v>
      </c>
      <c r="F619" s="1">
        <v>167</v>
      </c>
      <c r="G619" s="1">
        <v>153</v>
      </c>
      <c r="H619" s="1">
        <f>Tabla1[[#This Row],[CANTIDAD SEGÚN SISTEMA]]-Tabla1[[#This Row],[CANTIDAD SEGÚN CONTEO]]</f>
        <v>14</v>
      </c>
      <c r="I619" s="13">
        <f>1-ABS((Tabla1[[#This Row],[CANTIDAD SEGÚN SISTEMA]]-Tabla1[[#This Row],[CANTIDAD SEGÚN CONTEO]])/Tabla1[[#This Row],[CANTIDAD SEGÚN SISTEMA]])</f>
        <v>0.91616766467065869</v>
      </c>
      <c r="J61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19" s="13" t="str">
        <f>VLOOKUP(Tabla1[[#This Row],[COD MATERIAL]],Tabla1345[#All],3,0)</f>
        <v>05 - COLISION</v>
      </c>
      <c r="L619" s="2" t="str">
        <f>VLOOKUP(MONTH(Tabla1[[#This Row],[FECHA DE CONTEO INVENTARIO]]),Tabla2[],2,0)</f>
        <v>Jul</v>
      </c>
      <c r="M619" s="1">
        <f>YEAR(Tabla1[[#This Row],[FECHA DE CONTEO INVENTARIO]])</f>
        <v>2018</v>
      </c>
    </row>
    <row r="620" spans="1:13" x14ac:dyDescent="0.2">
      <c r="A620" s="1">
        <v>347647</v>
      </c>
      <c r="B620" s="1" t="s">
        <v>203</v>
      </c>
      <c r="C620" s="1" t="s">
        <v>885</v>
      </c>
      <c r="D620" s="1" t="s">
        <v>865</v>
      </c>
      <c r="E620" s="2">
        <v>43206</v>
      </c>
      <c r="F620" s="1">
        <v>96</v>
      </c>
      <c r="G620" s="1">
        <v>89</v>
      </c>
      <c r="H620" s="1">
        <f>Tabla1[[#This Row],[CANTIDAD SEGÚN SISTEMA]]-Tabla1[[#This Row],[CANTIDAD SEGÚN CONTEO]]</f>
        <v>7</v>
      </c>
      <c r="I620" s="13">
        <f>1-ABS((Tabla1[[#This Row],[CANTIDAD SEGÚN SISTEMA]]-Tabla1[[#This Row],[CANTIDAD SEGÚN CONTEO]])/Tabla1[[#This Row],[CANTIDAD SEGÚN SISTEMA]])</f>
        <v>0.92708333333333337</v>
      </c>
      <c r="J62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20" s="13" t="str">
        <f>VLOOKUP(Tabla1[[#This Row],[COD MATERIAL]],Tabla1345[#All],3,0)</f>
        <v>09 - PARTES DE MOTOR</v>
      </c>
      <c r="L620" s="2" t="str">
        <f>VLOOKUP(MONTH(Tabla1[[#This Row],[FECHA DE CONTEO INVENTARIO]]),Tabla2[],2,0)</f>
        <v>Abr</v>
      </c>
      <c r="M620" s="1">
        <f>YEAR(Tabla1[[#This Row],[FECHA DE CONTEO INVENTARIO]])</f>
        <v>2018</v>
      </c>
    </row>
    <row r="621" spans="1:13" x14ac:dyDescent="0.2">
      <c r="A621" s="1">
        <v>347901</v>
      </c>
      <c r="B621" s="1" t="s">
        <v>571</v>
      </c>
      <c r="C621" s="1" t="s">
        <v>885</v>
      </c>
      <c r="D621" s="1" t="s">
        <v>865</v>
      </c>
      <c r="E621" s="2">
        <v>43431</v>
      </c>
      <c r="F621" s="1">
        <v>189</v>
      </c>
      <c r="G621" s="1">
        <v>213</v>
      </c>
      <c r="H621" s="1">
        <f>Tabla1[[#This Row],[CANTIDAD SEGÚN SISTEMA]]-Tabla1[[#This Row],[CANTIDAD SEGÚN CONTEO]]</f>
        <v>-24</v>
      </c>
      <c r="I621" s="13">
        <f>1-ABS((Tabla1[[#This Row],[CANTIDAD SEGÚN SISTEMA]]-Tabla1[[#This Row],[CANTIDAD SEGÚN CONTEO]])/Tabla1[[#This Row],[CANTIDAD SEGÚN SISTEMA]])</f>
        <v>0.87301587301587302</v>
      </c>
      <c r="J62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21" s="13" t="str">
        <f>VLOOKUP(Tabla1[[#This Row],[COD MATERIAL]],Tabla1345[#All],3,0)</f>
        <v>14 - LUCES</v>
      </c>
      <c r="L621" s="2" t="str">
        <f>VLOOKUP(MONTH(Tabla1[[#This Row],[FECHA DE CONTEO INVENTARIO]]),Tabla2[],2,0)</f>
        <v>Nov</v>
      </c>
      <c r="M621" s="1">
        <f>YEAR(Tabla1[[#This Row],[FECHA DE CONTEO INVENTARIO]])</f>
        <v>2018</v>
      </c>
    </row>
    <row r="622" spans="1:13" x14ac:dyDescent="0.2">
      <c r="A622" s="1">
        <v>348159</v>
      </c>
      <c r="B622" s="1" t="s">
        <v>751</v>
      </c>
      <c r="C622" s="1" t="s">
        <v>892</v>
      </c>
      <c r="D622" s="1" t="s">
        <v>863</v>
      </c>
      <c r="E622" s="2">
        <v>43147</v>
      </c>
      <c r="F622" s="1">
        <v>59</v>
      </c>
      <c r="G622" s="1">
        <v>70</v>
      </c>
      <c r="H622" s="1">
        <f>Tabla1[[#This Row],[CANTIDAD SEGÚN SISTEMA]]-Tabla1[[#This Row],[CANTIDAD SEGÚN CONTEO]]</f>
        <v>-11</v>
      </c>
      <c r="I622" s="13">
        <f>1-ABS((Tabla1[[#This Row],[CANTIDAD SEGÚN SISTEMA]]-Tabla1[[#This Row],[CANTIDAD SEGÚN CONTEO]])/Tabla1[[#This Row],[CANTIDAD SEGÚN SISTEMA]])</f>
        <v>0.81355932203389836</v>
      </c>
      <c r="J62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22" s="13" t="str">
        <f>VLOOKUP(Tabla1[[#This Row],[COD MATERIAL]],Tabla1345[#All],3,0)</f>
        <v>15 - MISCELANEOS</v>
      </c>
      <c r="L622" s="2" t="str">
        <f>VLOOKUP(MONTH(Tabla1[[#This Row],[FECHA DE CONTEO INVENTARIO]]),Tabla2[],2,0)</f>
        <v>Feb</v>
      </c>
      <c r="M622" s="1">
        <f>YEAR(Tabla1[[#This Row],[FECHA DE CONTEO INVENTARIO]])</f>
        <v>2018</v>
      </c>
    </row>
    <row r="623" spans="1:13" x14ac:dyDescent="0.2">
      <c r="A623" s="1">
        <v>348223</v>
      </c>
      <c r="B623" s="1" t="s">
        <v>117</v>
      </c>
      <c r="C623" s="1" t="s">
        <v>886</v>
      </c>
      <c r="D623" s="1" t="s">
        <v>857</v>
      </c>
      <c r="E623" s="2">
        <v>43288</v>
      </c>
      <c r="F623" s="1">
        <v>196</v>
      </c>
      <c r="G623" s="1">
        <v>209</v>
      </c>
      <c r="H623" s="1">
        <f>Tabla1[[#This Row],[CANTIDAD SEGÚN SISTEMA]]-Tabla1[[#This Row],[CANTIDAD SEGÚN CONTEO]]</f>
        <v>-13</v>
      </c>
      <c r="I623" s="13">
        <f>1-ABS((Tabla1[[#This Row],[CANTIDAD SEGÚN SISTEMA]]-Tabla1[[#This Row],[CANTIDAD SEGÚN CONTEO]])/Tabla1[[#This Row],[CANTIDAD SEGÚN SISTEMA]])</f>
        <v>0.93367346938775508</v>
      </c>
      <c r="J62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23" s="13" t="str">
        <f>VLOOKUP(Tabla1[[#This Row],[COD MATERIAL]],Tabla1345[#All],3,0)</f>
        <v>06 - AMORTIGUADORES</v>
      </c>
      <c r="L623" s="2" t="str">
        <f>VLOOKUP(MONTH(Tabla1[[#This Row],[FECHA DE CONTEO INVENTARIO]]),Tabla2[],2,0)</f>
        <v>Jul</v>
      </c>
      <c r="M623" s="1">
        <f>YEAR(Tabla1[[#This Row],[FECHA DE CONTEO INVENTARIO]])</f>
        <v>2018</v>
      </c>
    </row>
    <row r="624" spans="1:13" x14ac:dyDescent="0.2">
      <c r="A624" s="1">
        <v>347939</v>
      </c>
      <c r="B624" s="1" t="s">
        <v>139</v>
      </c>
      <c r="C624" s="1" t="s">
        <v>892</v>
      </c>
      <c r="D624" s="1" t="s">
        <v>863</v>
      </c>
      <c r="E624" s="2">
        <v>43328</v>
      </c>
      <c r="F624" s="1">
        <v>93</v>
      </c>
      <c r="G624" s="1">
        <v>91</v>
      </c>
      <c r="H624" s="1">
        <f>Tabla1[[#This Row],[CANTIDAD SEGÚN SISTEMA]]-Tabla1[[#This Row],[CANTIDAD SEGÚN CONTEO]]</f>
        <v>2</v>
      </c>
      <c r="I624" s="13">
        <f>1-ABS((Tabla1[[#This Row],[CANTIDAD SEGÚN SISTEMA]]-Tabla1[[#This Row],[CANTIDAD SEGÚN CONTEO]])/Tabla1[[#This Row],[CANTIDAD SEGÚN SISTEMA]])</f>
        <v>0.978494623655914</v>
      </c>
      <c r="J62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24" s="13" t="str">
        <f>VLOOKUP(Tabla1[[#This Row],[COD MATERIAL]],Tabla1345[#All],3,0)</f>
        <v>14 - LUCES</v>
      </c>
      <c r="L624" s="2" t="str">
        <f>VLOOKUP(MONTH(Tabla1[[#This Row],[FECHA DE CONTEO INVENTARIO]]),Tabla2[],2,0)</f>
        <v>Ago</v>
      </c>
      <c r="M624" s="1">
        <f>YEAR(Tabla1[[#This Row],[FECHA DE CONTEO INVENTARIO]])</f>
        <v>2018</v>
      </c>
    </row>
    <row r="625" spans="1:13" x14ac:dyDescent="0.2">
      <c r="A625" s="1">
        <v>348108</v>
      </c>
      <c r="B625" s="1" t="s">
        <v>116</v>
      </c>
      <c r="C625" s="1" t="s">
        <v>886</v>
      </c>
      <c r="D625" s="1" t="s">
        <v>857</v>
      </c>
      <c r="E625" s="2">
        <v>43106</v>
      </c>
      <c r="F625" s="1">
        <v>72</v>
      </c>
      <c r="G625" s="1">
        <v>72</v>
      </c>
      <c r="H625" s="1">
        <f>Tabla1[[#This Row],[CANTIDAD SEGÚN SISTEMA]]-Tabla1[[#This Row],[CANTIDAD SEGÚN CONTEO]]</f>
        <v>0</v>
      </c>
      <c r="I625" s="13">
        <f>1-ABS((Tabla1[[#This Row],[CANTIDAD SEGÚN SISTEMA]]-Tabla1[[#This Row],[CANTIDAD SEGÚN CONTEO]])/Tabla1[[#This Row],[CANTIDAD SEGÚN SISTEMA]])</f>
        <v>1</v>
      </c>
      <c r="J62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25" s="13" t="str">
        <f>VLOOKUP(Tabla1[[#This Row],[COD MATERIAL]],Tabla1345[#All],3,0)</f>
        <v>04 - FRENOS Y EMBRAGUES</v>
      </c>
      <c r="L625" s="2" t="str">
        <f>VLOOKUP(MONTH(Tabla1[[#This Row],[FECHA DE CONTEO INVENTARIO]]),Tabla2[],2,0)</f>
        <v>Ene</v>
      </c>
      <c r="M625" s="1">
        <f>YEAR(Tabla1[[#This Row],[FECHA DE CONTEO INVENTARIO]])</f>
        <v>2018</v>
      </c>
    </row>
    <row r="626" spans="1:13" x14ac:dyDescent="0.2">
      <c r="A626" s="1">
        <v>348251</v>
      </c>
      <c r="B626" s="1" t="s">
        <v>62</v>
      </c>
      <c r="C626" s="1" t="s">
        <v>890</v>
      </c>
      <c r="D626" s="1" t="s">
        <v>861</v>
      </c>
      <c r="E626" s="2">
        <v>43539</v>
      </c>
      <c r="F626" s="1">
        <v>7</v>
      </c>
      <c r="G626" s="1">
        <v>7</v>
      </c>
      <c r="H626" s="1">
        <f>Tabla1[[#This Row],[CANTIDAD SEGÚN SISTEMA]]-Tabla1[[#This Row],[CANTIDAD SEGÚN CONTEO]]</f>
        <v>0</v>
      </c>
      <c r="I626" s="13">
        <f>1-ABS((Tabla1[[#This Row],[CANTIDAD SEGÚN SISTEMA]]-Tabla1[[#This Row],[CANTIDAD SEGÚN CONTEO]])/Tabla1[[#This Row],[CANTIDAD SEGÚN SISTEMA]])</f>
        <v>1</v>
      </c>
      <c r="J62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26" s="13" t="str">
        <f>VLOOKUP(Tabla1[[#This Row],[COD MATERIAL]],Tabla1345[#All],3,0)</f>
        <v>07 - PEDALES Y POSAPIES</v>
      </c>
      <c r="L626" s="2" t="str">
        <f>VLOOKUP(MONTH(Tabla1[[#This Row],[FECHA DE CONTEO INVENTARIO]]),Tabla2[],2,0)</f>
        <v>Mar</v>
      </c>
      <c r="M626" s="1">
        <f>YEAR(Tabla1[[#This Row],[FECHA DE CONTEO INVENTARIO]])</f>
        <v>2019</v>
      </c>
    </row>
    <row r="627" spans="1:13" x14ac:dyDescent="0.2">
      <c r="A627" s="1">
        <v>348442</v>
      </c>
      <c r="B627" s="1" t="s">
        <v>642</v>
      </c>
      <c r="C627" s="1" t="s">
        <v>891</v>
      </c>
      <c r="D627" s="1" t="s">
        <v>862</v>
      </c>
      <c r="E627" s="2">
        <v>43610</v>
      </c>
      <c r="F627" s="1">
        <v>177</v>
      </c>
      <c r="G627" s="1">
        <v>184</v>
      </c>
      <c r="H627" s="1">
        <f>Tabla1[[#This Row],[CANTIDAD SEGÚN SISTEMA]]-Tabla1[[#This Row],[CANTIDAD SEGÚN CONTEO]]</f>
        <v>-7</v>
      </c>
      <c r="I627" s="13">
        <f>1-ABS((Tabla1[[#This Row],[CANTIDAD SEGÚN SISTEMA]]-Tabla1[[#This Row],[CANTIDAD SEGÚN CONTEO]])/Tabla1[[#This Row],[CANTIDAD SEGÚN SISTEMA]])</f>
        <v>0.96045197740112997</v>
      </c>
      <c r="J62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27" s="13" t="str">
        <f>VLOOKUP(Tabla1[[#This Row],[COD MATERIAL]],Tabla1345[#All],3,0)</f>
        <v>13 - TRACCION</v>
      </c>
      <c r="L627" s="2" t="str">
        <f>VLOOKUP(MONTH(Tabla1[[#This Row],[FECHA DE CONTEO INVENTARIO]]),Tabla2[],2,0)</f>
        <v>May</v>
      </c>
      <c r="M627" s="1">
        <f>YEAR(Tabla1[[#This Row],[FECHA DE CONTEO INVENTARIO]])</f>
        <v>2019</v>
      </c>
    </row>
    <row r="628" spans="1:13" x14ac:dyDescent="0.2">
      <c r="A628" s="1">
        <v>347687</v>
      </c>
      <c r="B628" s="1" t="s">
        <v>316</v>
      </c>
      <c r="C628" s="1" t="s">
        <v>889</v>
      </c>
      <c r="D628" s="1" t="s">
        <v>860</v>
      </c>
      <c r="E628" s="2">
        <v>43411</v>
      </c>
      <c r="F628" s="1">
        <v>159</v>
      </c>
      <c r="G628" s="1">
        <v>181</v>
      </c>
      <c r="H628" s="1">
        <f>Tabla1[[#This Row],[CANTIDAD SEGÚN SISTEMA]]-Tabla1[[#This Row],[CANTIDAD SEGÚN CONTEO]]</f>
        <v>-22</v>
      </c>
      <c r="I628" s="13">
        <f>1-ABS((Tabla1[[#This Row],[CANTIDAD SEGÚN SISTEMA]]-Tabla1[[#This Row],[CANTIDAD SEGÚN CONTEO]])/Tabla1[[#This Row],[CANTIDAD SEGÚN SISTEMA]])</f>
        <v>0.86163522012578619</v>
      </c>
      <c r="J62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28" s="13" t="str">
        <f>VLOOKUP(Tabla1[[#This Row],[COD MATERIAL]],Tabla1345[#All],3,0)</f>
        <v>03 - FILTROS</v>
      </c>
      <c r="L628" s="2" t="str">
        <f>VLOOKUP(MONTH(Tabla1[[#This Row],[FECHA DE CONTEO INVENTARIO]]),Tabla2[],2,0)</f>
        <v>Nov</v>
      </c>
      <c r="M628" s="1">
        <f>YEAR(Tabla1[[#This Row],[FECHA DE CONTEO INVENTARIO]])</f>
        <v>2018</v>
      </c>
    </row>
    <row r="629" spans="1:13" x14ac:dyDescent="0.2">
      <c r="A629" s="1">
        <v>347956</v>
      </c>
      <c r="B629" s="1" t="s">
        <v>623</v>
      </c>
      <c r="C629" s="1" t="s">
        <v>893</v>
      </c>
      <c r="D629" s="1" t="s">
        <v>864</v>
      </c>
      <c r="E629" s="2">
        <v>43113</v>
      </c>
      <c r="F629" s="1">
        <v>184</v>
      </c>
      <c r="G629" s="1">
        <v>204</v>
      </c>
      <c r="H629" s="1">
        <f>Tabla1[[#This Row],[CANTIDAD SEGÚN SISTEMA]]-Tabla1[[#This Row],[CANTIDAD SEGÚN CONTEO]]</f>
        <v>-20</v>
      </c>
      <c r="I629" s="13">
        <f>1-ABS((Tabla1[[#This Row],[CANTIDAD SEGÚN SISTEMA]]-Tabla1[[#This Row],[CANTIDAD SEGÚN CONTEO]])/Tabla1[[#This Row],[CANTIDAD SEGÚN SISTEMA]])</f>
        <v>0.89130434782608692</v>
      </c>
      <c r="J62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29" s="13" t="str">
        <f>VLOOKUP(Tabla1[[#This Row],[COD MATERIAL]],Tabla1345[#All],3,0)</f>
        <v>08 - ELECTRICO</v>
      </c>
      <c r="L629" s="2" t="str">
        <f>VLOOKUP(MONTH(Tabla1[[#This Row],[FECHA DE CONTEO INVENTARIO]]),Tabla2[],2,0)</f>
        <v>Ene</v>
      </c>
      <c r="M629" s="1">
        <f>YEAR(Tabla1[[#This Row],[FECHA DE CONTEO INVENTARIO]])</f>
        <v>2018</v>
      </c>
    </row>
    <row r="630" spans="1:13" x14ac:dyDescent="0.2">
      <c r="A630" s="1">
        <v>348414</v>
      </c>
      <c r="B630" s="1" t="s">
        <v>324</v>
      </c>
      <c r="C630" s="1" t="s">
        <v>891</v>
      </c>
      <c r="D630" s="1" t="s">
        <v>862</v>
      </c>
      <c r="E630" s="2">
        <v>43367</v>
      </c>
      <c r="F630" s="1">
        <v>59</v>
      </c>
      <c r="G630" s="1">
        <v>56</v>
      </c>
      <c r="H630" s="1">
        <f>Tabla1[[#This Row],[CANTIDAD SEGÚN SISTEMA]]-Tabla1[[#This Row],[CANTIDAD SEGÚN CONTEO]]</f>
        <v>3</v>
      </c>
      <c r="I630" s="13">
        <f>1-ABS((Tabla1[[#This Row],[CANTIDAD SEGÚN SISTEMA]]-Tabla1[[#This Row],[CANTIDAD SEGÚN CONTEO]])/Tabla1[[#This Row],[CANTIDAD SEGÚN SISTEMA]])</f>
        <v>0.94915254237288138</v>
      </c>
      <c r="J63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30" s="13" t="str">
        <f>VLOOKUP(Tabla1[[#This Row],[COD MATERIAL]],Tabla1345[#All],3,0)</f>
        <v>05 - COLISION</v>
      </c>
      <c r="L630" s="2" t="str">
        <f>VLOOKUP(MONTH(Tabla1[[#This Row],[FECHA DE CONTEO INVENTARIO]]),Tabla2[],2,0)</f>
        <v>Set</v>
      </c>
      <c r="M630" s="1">
        <f>YEAR(Tabla1[[#This Row],[FECHA DE CONTEO INVENTARIO]])</f>
        <v>2018</v>
      </c>
    </row>
    <row r="631" spans="1:13" x14ac:dyDescent="0.2">
      <c r="A631" s="1">
        <v>348025</v>
      </c>
      <c r="B631" s="1" t="s">
        <v>709</v>
      </c>
      <c r="C631" s="1" t="s">
        <v>888</v>
      </c>
      <c r="D631" s="1" t="s">
        <v>859</v>
      </c>
      <c r="E631" s="2">
        <v>43402</v>
      </c>
      <c r="F631" s="1">
        <v>120</v>
      </c>
      <c r="G631" s="1">
        <v>132</v>
      </c>
      <c r="H631" s="1">
        <f>Tabla1[[#This Row],[CANTIDAD SEGÚN SISTEMA]]-Tabla1[[#This Row],[CANTIDAD SEGÚN CONTEO]]</f>
        <v>-12</v>
      </c>
      <c r="I631" s="13">
        <f>1-ABS((Tabla1[[#This Row],[CANTIDAD SEGÚN SISTEMA]]-Tabla1[[#This Row],[CANTIDAD SEGÚN CONTEO]])/Tabla1[[#This Row],[CANTIDAD SEGÚN SISTEMA]])</f>
        <v>0.9</v>
      </c>
      <c r="J63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31" s="13" t="str">
        <f>VLOOKUP(Tabla1[[#This Row],[COD MATERIAL]],Tabla1345[#All],3,0)</f>
        <v>13 - TRACCION</v>
      </c>
      <c r="L631" s="2" t="str">
        <f>VLOOKUP(MONTH(Tabla1[[#This Row],[FECHA DE CONTEO INVENTARIO]]),Tabla2[],2,0)</f>
        <v>Oct</v>
      </c>
      <c r="M631" s="1">
        <f>YEAR(Tabla1[[#This Row],[FECHA DE CONTEO INVENTARIO]])</f>
        <v>2018</v>
      </c>
    </row>
    <row r="632" spans="1:13" x14ac:dyDescent="0.2">
      <c r="A632" s="1">
        <v>347770</v>
      </c>
      <c r="B632" s="1" t="s">
        <v>175</v>
      </c>
      <c r="C632" s="1" t="s">
        <v>887</v>
      </c>
      <c r="D632" s="1" t="s">
        <v>858</v>
      </c>
      <c r="E632" s="2">
        <v>43542</v>
      </c>
      <c r="F632" s="1">
        <v>164</v>
      </c>
      <c r="G632" s="1">
        <v>190</v>
      </c>
      <c r="H632" s="1">
        <f>Tabla1[[#This Row],[CANTIDAD SEGÚN SISTEMA]]-Tabla1[[#This Row],[CANTIDAD SEGÚN CONTEO]]</f>
        <v>-26</v>
      </c>
      <c r="I632" s="13">
        <f>1-ABS((Tabla1[[#This Row],[CANTIDAD SEGÚN SISTEMA]]-Tabla1[[#This Row],[CANTIDAD SEGÚN CONTEO]])/Tabla1[[#This Row],[CANTIDAD SEGÚN SISTEMA]])</f>
        <v>0.84146341463414631</v>
      </c>
      <c r="J63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32" s="13" t="str">
        <f>VLOOKUP(Tabla1[[#This Row],[COD MATERIAL]],Tabla1345[#All],3,0)</f>
        <v>09 - PARTES DE MOTOR</v>
      </c>
      <c r="L632" s="2" t="str">
        <f>VLOOKUP(MONTH(Tabla1[[#This Row],[FECHA DE CONTEO INVENTARIO]]),Tabla2[],2,0)</f>
        <v>Mar</v>
      </c>
      <c r="M632" s="1">
        <f>YEAR(Tabla1[[#This Row],[FECHA DE CONTEO INVENTARIO]])</f>
        <v>2019</v>
      </c>
    </row>
    <row r="633" spans="1:13" x14ac:dyDescent="0.2">
      <c r="A633" s="1">
        <v>348511</v>
      </c>
      <c r="B633" s="1" t="s">
        <v>159</v>
      </c>
      <c r="C633" s="1" t="s">
        <v>885</v>
      </c>
      <c r="D633" s="1" t="s">
        <v>865</v>
      </c>
      <c r="E633" s="2">
        <v>43202</v>
      </c>
      <c r="F633" s="1">
        <v>152</v>
      </c>
      <c r="G633" s="1">
        <v>152</v>
      </c>
      <c r="H633" s="1">
        <f>Tabla1[[#This Row],[CANTIDAD SEGÚN SISTEMA]]-Tabla1[[#This Row],[CANTIDAD SEGÚN CONTEO]]</f>
        <v>0</v>
      </c>
      <c r="I633" s="13">
        <f>1-ABS((Tabla1[[#This Row],[CANTIDAD SEGÚN SISTEMA]]-Tabla1[[#This Row],[CANTIDAD SEGÚN CONTEO]])/Tabla1[[#This Row],[CANTIDAD SEGÚN SISTEMA]])</f>
        <v>1</v>
      </c>
      <c r="J63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33" s="13" t="str">
        <f>VLOOKUP(Tabla1[[#This Row],[COD MATERIAL]],Tabla1345[#All],3,0)</f>
        <v>09 - PARTES DE MOTOR</v>
      </c>
      <c r="L633" s="2" t="str">
        <f>VLOOKUP(MONTH(Tabla1[[#This Row],[FECHA DE CONTEO INVENTARIO]]),Tabla2[],2,0)</f>
        <v>Abr</v>
      </c>
      <c r="M633" s="1">
        <f>YEAR(Tabla1[[#This Row],[FECHA DE CONTEO INVENTARIO]])</f>
        <v>2018</v>
      </c>
    </row>
    <row r="634" spans="1:13" x14ac:dyDescent="0.2">
      <c r="A634" s="1">
        <v>348114</v>
      </c>
      <c r="B634" s="1" t="s">
        <v>557</v>
      </c>
      <c r="C634" s="1" t="s">
        <v>886</v>
      </c>
      <c r="D634" s="1" t="s">
        <v>857</v>
      </c>
      <c r="E634" s="2">
        <v>43326</v>
      </c>
      <c r="F634" s="1">
        <v>108</v>
      </c>
      <c r="G634" s="1">
        <v>108</v>
      </c>
      <c r="H634" s="1">
        <f>Tabla1[[#This Row],[CANTIDAD SEGÚN SISTEMA]]-Tabla1[[#This Row],[CANTIDAD SEGÚN CONTEO]]</f>
        <v>0</v>
      </c>
      <c r="I634" s="13">
        <f>1-ABS((Tabla1[[#This Row],[CANTIDAD SEGÚN SISTEMA]]-Tabla1[[#This Row],[CANTIDAD SEGÚN CONTEO]])/Tabla1[[#This Row],[CANTIDAD SEGÚN SISTEMA]])</f>
        <v>1</v>
      </c>
      <c r="J63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34" s="13" t="str">
        <f>VLOOKUP(Tabla1[[#This Row],[COD MATERIAL]],Tabla1345[#All],3,0)</f>
        <v>07 - PEDALES Y POSAPIES</v>
      </c>
      <c r="L634" s="2" t="str">
        <f>VLOOKUP(MONTH(Tabla1[[#This Row],[FECHA DE CONTEO INVENTARIO]]),Tabla2[],2,0)</f>
        <v>Ago</v>
      </c>
      <c r="M634" s="1">
        <f>YEAR(Tabla1[[#This Row],[FECHA DE CONTEO INVENTARIO]])</f>
        <v>2018</v>
      </c>
    </row>
    <row r="635" spans="1:13" x14ac:dyDescent="0.2">
      <c r="A635" s="1">
        <v>347709</v>
      </c>
      <c r="B635" s="1" t="s">
        <v>165</v>
      </c>
      <c r="C635" s="1" t="s">
        <v>886</v>
      </c>
      <c r="D635" s="1" t="s">
        <v>857</v>
      </c>
      <c r="E635" s="2">
        <v>43191</v>
      </c>
      <c r="F635" s="1">
        <v>46</v>
      </c>
      <c r="G635" s="1">
        <v>46</v>
      </c>
      <c r="H635" s="1">
        <f>Tabla1[[#This Row],[CANTIDAD SEGÚN SISTEMA]]-Tabla1[[#This Row],[CANTIDAD SEGÚN CONTEO]]</f>
        <v>0</v>
      </c>
      <c r="I635" s="13">
        <f>1-ABS((Tabla1[[#This Row],[CANTIDAD SEGÚN SISTEMA]]-Tabla1[[#This Row],[CANTIDAD SEGÚN CONTEO]])/Tabla1[[#This Row],[CANTIDAD SEGÚN SISTEMA]])</f>
        <v>1</v>
      </c>
      <c r="J63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35" s="13" t="str">
        <f>VLOOKUP(Tabla1[[#This Row],[COD MATERIAL]],Tabla1345[#All],3,0)</f>
        <v>04 - FRENOS Y EMBRAGUES</v>
      </c>
      <c r="L635" s="2" t="str">
        <f>VLOOKUP(MONTH(Tabla1[[#This Row],[FECHA DE CONTEO INVENTARIO]]),Tabla2[],2,0)</f>
        <v>Abr</v>
      </c>
      <c r="M635" s="1">
        <f>YEAR(Tabla1[[#This Row],[FECHA DE CONTEO INVENTARIO]])</f>
        <v>2018</v>
      </c>
    </row>
    <row r="636" spans="1:13" x14ac:dyDescent="0.2">
      <c r="A636" s="1">
        <v>347874</v>
      </c>
      <c r="B636" s="1" t="s">
        <v>83</v>
      </c>
      <c r="C636" s="1" t="s">
        <v>889</v>
      </c>
      <c r="D636" s="1" t="s">
        <v>860</v>
      </c>
      <c r="E636" s="2">
        <v>43499</v>
      </c>
      <c r="F636" s="1">
        <v>95</v>
      </c>
      <c r="G636" s="1">
        <v>110</v>
      </c>
      <c r="H636" s="1">
        <f>Tabla1[[#This Row],[CANTIDAD SEGÚN SISTEMA]]-Tabla1[[#This Row],[CANTIDAD SEGÚN CONTEO]]</f>
        <v>-15</v>
      </c>
      <c r="I636" s="13">
        <f>1-ABS((Tabla1[[#This Row],[CANTIDAD SEGÚN SISTEMA]]-Tabla1[[#This Row],[CANTIDAD SEGÚN CONTEO]])/Tabla1[[#This Row],[CANTIDAD SEGÚN SISTEMA]])</f>
        <v>0.84210526315789469</v>
      </c>
      <c r="J63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36" s="13" t="str">
        <f>VLOOKUP(Tabla1[[#This Row],[COD MATERIAL]],Tabla1345[#All],3,0)</f>
        <v>08 - ELECTRICO</v>
      </c>
      <c r="L636" s="2" t="str">
        <f>VLOOKUP(MONTH(Tabla1[[#This Row],[FECHA DE CONTEO INVENTARIO]]),Tabla2[],2,0)</f>
        <v>Feb</v>
      </c>
      <c r="M636" s="1">
        <f>YEAR(Tabla1[[#This Row],[FECHA DE CONTEO INVENTARIO]])</f>
        <v>2019</v>
      </c>
    </row>
    <row r="637" spans="1:13" x14ac:dyDescent="0.2">
      <c r="A637" s="1">
        <v>348302</v>
      </c>
      <c r="B637" s="1" t="s">
        <v>418</v>
      </c>
      <c r="C637" s="1" t="s">
        <v>893</v>
      </c>
      <c r="D637" s="1" t="s">
        <v>864</v>
      </c>
      <c r="E637" s="2">
        <v>43307</v>
      </c>
      <c r="F637" s="1">
        <v>2</v>
      </c>
      <c r="G637" s="1">
        <v>2</v>
      </c>
      <c r="H637" s="1">
        <f>Tabla1[[#This Row],[CANTIDAD SEGÚN SISTEMA]]-Tabla1[[#This Row],[CANTIDAD SEGÚN CONTEO]]</f>
        <v>0</v>
      </c>
      <c r="I637" s="13">
        <f>1-ABS((Tabla1[[#This Row],[CANTIDAD SEGÚN SISTEMA]]-Tabla1[[#This Row],[CANTIDAD SEGÚN CONTEO]])/Tabla1[[#This Row],[CANTIDAD SEGÚN SISTEMA]])</f>
        <v>1</v>
      </c>
      <c r="J63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37" s="13" t="str">
        <f>VLOOKUP(Tabla1[[#This Row],[COD MATERIAL]],Tabla1345[#All],3,0)</f>
        <v>10 - PALANCAS Y CHICOTES</v>
      </c>
      <c r="L637" s="2" t="str">
        <f>VLOOKUP(MONTH(Tabla1[[#This Row],[FECHA DE CONTEO INVENTARIO]]),Tabla2[],2,0)</f>
        <v>Jul</v>
      </c>
      <c r="M637" s="1">
        <f>YEAR(Tabla1[[#This Row],[FECHA DE CONTEO INVENTARIO]])</f>
        <v>2018</v>
      </c>
    </row>
    <row r="638" spans="1:13" x14ac:dyDescent="0.2">
      <c r="A638" s="1">
        <v>348572</v>
      </c>
      <c r="B638" s="1" t="s">
        <v>518</v>
      </c>
      <c r="C638" s="1" t="s">
        <v>885</v>
      </c>
      <c r="D638" s="1" t="s">
        <v>865</v>
      </c>
      <c r="E638" s="2">
        <v>43605</v>
      </c>
      <c r="F638" s="1">
        <v>45</v>
      </c>
      <c r="G638" s="1">
        <v>51</v>
      </c>
      <c r="H638" s="1">
        <f>Tabla1[[#This Row],[CANTIDAD SEGÚN SISTEMA]]-Tabla1[[#This Row],[CANTIDAD SEGÚN CONTEO]]</f>
        <v>-6</v>
      </c>
      <c r="I638" s="13">
        <f>1-ABS((Tabla1[[#This Row],[CANTIDAD SEGÚN SISTEMA]]-Tabla1[[#This Row],[CANTIDAD SEGÚN CONTEO]])/Tabla1[[#This Row],[CANTIDAD SEGÚN SISTEMA]])</f>
        <v>0.8666666666666667</v>
      </c>
      <c r="J63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38" s="13" t="str">
        <f>VLOOKUP(Tabla1[[#This Row],[COD MATERIAL]],Tabla1345[#All],3,0)</f>
        <v>09 - PARTES DE MOTOR</v>
      </c>
      <c r="L638" s="2" t="str">
        <f>VLOOKUP(MONTH(Tabla1[[#This Row],[FECHA DE CONTEO INVENTARIO]]),Tabla2[],2,0)</f>
        <v>May</v>
      </c>
      <c r="M638" s="1">
        <f>YEAR(Tabla1[[#This Row],[FECHA DE CONTEO INVENTARIO]])</f>
        <v>2019</v>
      </c>
    </row>
    <row r="639" spans="1:13" x14ac:dyDescent="0.2">
      <c r="A639" s="1">
        <v>364330</v>
      </c>
      <c r="B639" s="1" t="s">
        <v>515</v>
      </c>
      <c r="C639" s="1" t="s">
        <v>893</v>
      </c>
      <c r="D639" s="1" t="s">
        <v>864</v>
      </c>
      <c r="E639" s="2">
        <v>43145</v>
      </c>
      <c r="F639" s="1">
        <v>155</v>
      </c>
      <c r="G639" s="1">
        <v>139</v>
      </c>
      <c r="H639" s="1">
        <f>Tabla1[[#This Row],[CANTIDAD SEGÚN SISTEMA]]-Tabla1[[#This Row],[CANTIDAD SEGÚN CONTEO]]</f>
        <v>16</v>
      </c>
      <c r="I639" s="13">
        <f>1-ABS((Tabla1[[#This Row],[CANTIDAD SEGÚN SISTEMA]]-Tabla1[[#This Row],[CANTIDAD SEGÚN CONTEO]])/Tabla1[[#This Row],[CANTIDAD SEGÚN SISTEMA]])</f>
        <v>0.89677419354838706</v>
      </c>
      <c r="J63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39" s="13" t="str">
        <f>VLOOKUP(Tabla1[[#This Row],[COD MATERIAL]],Tabla1345[#All],3,0)</f>
        <v>09 - PARTES DE MOTOR</v>
      </c>
      <c r="L639" s="2" t="str">
        <f>VLOOKUP(MONTH(Tabla1[[#This Row],[FECHA DE CONTEO INVENTARIO]]),Tabla2[],2,0)</f>
        <v>Feb</v>
      </c>
      <c r="M639" s="1">
        <f>YEAR(Tabla1[[#This Row],[FECHA DE CONTEO INVENTARIO]])</f>
        <v>2018</v>
      </c>
    </row>
    <row r="640" spans="1:13" x14ac:dyDescent="0.2">
      <c r="A640" s="1">
        <v>347638</v>
      </c>
      <c r="B640" s="1" t="s">
        <v>209</v>
      </c>
      <c r="C640" s="1" t="s">
        <v>891</v>
      </c>
      <c r="D640" s="1" t="s">
        <v>862</v>
      </c>
      <c r="E640" s="2">
        <v>43429</v>
      </c>
      <c r="F640" s="1">
        <v>83</v>
      </c>
      <c r="G640" s="1">
        <v>93</v>
      </c>
      <c r="H640" s="1">
        <f>Tabla1[[#This Row],[CANTIDAD SEGÚN SISTEMA]]-Tabla1[[#This Row],[CANTIDAD SEGÚN CONTEO]]</f>
        <v>-10</v>
      </c>
      <c r="I640" s="13">
        <f>1-ABS((Tabla1[[#This Row],[CANTIDAD SEGÚN SISTEMA]]-Tabla1[[#This Row],[CANTIDAD SEGÚN CONTEO]])/Tabla1[[#This Row],[CANTIDAD SEGÚN SISTEMA]])</f>
        <v>0.87951807228915668</v>
      </c>
      <c r="J64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40" s="13" t="str">
        <f>VLOOKUP(Tabla1[[#This Row],[COD MATERIAL]],Tabla1345[#All],3,0)</f>
        <v>09 - PARTES DE MOTOR</v>
      </c>
      <c r="L640" s="2" t="str">
        <f>VLOOKUP(MONTH(Tabla1[[#This Row],[FECHA DE CONTEO INVENTARIO]]),Tabla2[],2,0)</f>
        <v>Nov</v>
      </c>
      <c r="M640" s="1">
        <f>YEAR(Tabla1[[#This Row],[FECHA DE CONTEO INVENTARIO]])</f>
        <v>2018</v>
      </c>
    </row>
    <row r="641" spans="1:13" x14ac:dyDescent="0.2">
      <c r="A641" s="1">
        <v>362711</v>
      </c>
      <c r="B641" s="1" t="s">
        <v>326</v>
      </c>
      <c r="C641" s="1" t="s">
        <v>893</v>
      </c>
      <c r="D641" s="1" t="s">
        <v>864</v>
      </c>
      <c r="E641" s="2">
        <v>43594</v>
      </c>
      <c r="F641" s="1">
        <v>22</v>
      </c>
      <c r="G641" s="1">
        <v>19</v>
      </c>
      <c r="H641" s="1">
        <f>Tabla1[[#This Row],[CANTIDAD SEGÚN SISTEMA]]-Tabla1[[#This Row],[CANTIDAD SEGÚN CONTEO]]</f>
        <v>3</v>
      </c>
      <c r="I641" s="13">
        <f>1-ABS((Tabla1[[#This Row],[CANTIDAD SEGÚN SISTEMA]]-Tabla1[[#This Row],[CANTIDAD SEGÚN CONTEO]])/Tabla1[[#This Row],[CANTIDAD SEGÚN SISTEMA]])</f>
        <v>0.86363636363636365</v>
      </c>
      <c r="J64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41" s="13" t="str">
        <f>VLOOKUP(Tabla1[[#This Row],[COD MATERIAL]],Tabla1345[#All],3,0)</f>
        <v>05 - COLISION</v>
      </c>
      <c r="L641" s="2" t="str">
        <f>VLOOKUP(MONTH(Tabla1[[#This Row],[FECHA DE CONTEO INVENTARIO]]),Tabla2[],2,0)</f>
        <v>May</v>
      </c>
      <c r="M641" s="1">
        <f>YEAR(Tabla1[[#This Row],[FECHA DE CONTEO INVENTARIO]])</f>
        <v>2019</v>
      </c>
    </row>
    <row r="642" spans="1:13" x14ac:dyDescent="0.2">
      <c r="A642" s="1">
        <v>347739</v>
      </c>
      <c r="B642" s="1" t="s">
        <v>582</v>
      </c>
      <c r="C642" s="1" t="s">
        <v>889</v>
      </c>
      <c r="D642" s="1" t="s">
        <v>860</v>
      </c>
      <c r="E642" s="2">
        <v>43604</v>
      </c>
      <c r="F642" s="1">
        <v>109</v>
      </c>
      <c r="G642" s="1">
        <v>123</v>
      </c>
      <c r="H642" s="1">
        <f>Tabla1[[#This Row],[CANTIDAD SEGÚN SISTEMA]]-Tabla1[[#This Row],[CANTIDAD SEGÚN CONTEO]]</f>
        <v>-14</v>
      </c>
      <c r="I642" s="13">
        <f>1-ABS((Tabla1[[#This Row],[CANTIDAD SEGÚN SISTEMA]]-Tabla1[[#This Row],[CANTIDAD SEGÚN CONTEO]])/Tabla1[[#This Row],[CANTIDAD SEGÚN SISTEMA]])</f>
        <v>0.87155963302752293</v>
      </c>
      <c r="J64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42" s="13" t="str">
        <f>VLOOKUP(Tabla1[[#This Row],[COD MATERIAL]],Tabla1345[#All],3,0)</f>
        <v>09 - PARTES DE MOTOR</v>
      </c>
      <c r="L642" s="2" t="str">
        <f>VLOOKUP(MONTH(Tabla1[[#This Row],[FECHA DE CONTEO INVENTARIO]]),Tabla2[],2,0)</f>
        <v>May</v>
      </c>
      <c r="M642" s="1">
        <f>YEAR(Tabla1[[#This Row],[FECHA DE CONTEO INVENTARIO]])</f>
        <v>2019</v>
      </c>
    </row>
    <row r="643" spans="1:13" x14ac:dyDescent="0.2">
      <c r="A643" s="1">
        <v>347864</v>
      </c>
      <c r="B643" s="1" t="s">
        <v>41</v>
      </c>
      <c r="C643" s="1" t="s">
        <v>889</v>
      </c>
      <c r="D643" s="1" t="s">
        <v>860</v>
      </c>
      <c r="E643" s="2">
        <v>43197</v>
      </c>
      <c r="F643" s="1">
        <v>144</v>
      </c>
      <c r="G643" s="1">
        <v>138</v>
      </c>
      <c r="H643" s="1">
        <f>Tabla1[[#This Row],[CANTIDAD SEGÚN SISTEMA]]-Tabla1[[#This Row],[CANTIDAD SEGÚN CONTEO]]</f>
        <v>6</v>
      </c>
      <c r="I643" s="13">
        <f>1-ABS((Tabla1[[#This Row],[CANTIDAD SEGÚN SISTEMA]]-Tabla1[[#This Row],[CANTIDAD SEGÚN CONTEO]])/Tabla1[[#This Row],[CANTIDAD SEGÚN SISTEMA]])</f>
        <v>0.95833333333333337</v>
      </c>
      <c r="J64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43" s="13" t="str">
        <f>VLOOKUP(Tabla1[[#This Row],[COD MATERIAL]],Tabla1345[#All],3,0)</f>
        <v>01 - BATERIAS</v>
      </c>
      <c r="L643" s="2" t="str">
        <f>VLOOKUP(MONTH(Tabla1[[#This Row],[FECHA DE CONTEO INVENTARIO]]),Tabla2[],2,0)</f>
        <v>Abr</v>
      </c>
      <c r="M643" s="1">
        <f>YEAR(Tabla1[[#This Row],[FECHA DE CONTEO INVENTARIO]])</f>
        <v>2018</v>
      </c>
    </row>
    <row r="644" spans="1:13" x14ac:dyDescent="0.2">
      <c r="A644" s="1">
        <v>347596</v>
      </c>
      <c r="B644" s="1" t="s">
        <v>162</v>
      </c>
      <c r="C644" s="1" t="s">
        <v>890</v>
      </c>
      <c r="D644" s="1" t="s">
        <v>861</v>
      </c>
      <c r="E644" s="2">
        <v>43614</v>
      </c>
      <c r="F644" s="1">
        <v>49</v>
      </c>
      <c r="G644" s="1">
        <v>57</v>
      </c>
      <c r="H644" s="1">
        <f>Tabla1[[#This Row],[CANTIDAD SEGÚN SISTEMA]]-Tabla1[[#This Row],[CANTIDAD SEGÚN CONTEO]]</f>
        <v>-8</v>
      </c>
      <c r="I644" s="13">
        <f>1-ABS((Tabla1[[#This Row],[CANTIDAD SEGÚN SISTEMA]]-Tabla1[[#This Row],[CANTIDAD SEGÚN CONTEO]])/Tabla1[[#This Row],[CANTIDAD SEGÚN SISTEMA]])</f>
        <v>0.83673469387755106</v>
      </c>
      <c r="J64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44" s="13" t="str">
        <f>VLOOKUP(Tabla1[[#This Row],[COD MATERIAL]],Tabla1345[#All],3,0)</f>
        <v>09 - PARTES DE MOTOR</v>
      </c>
      <c r="L644" s="2" t="str">
        <f>VLOOKUP(MONTH(Tabla1[[#This Row],[FECHA DE CONTEO INVENTARIO]]),Tabla2[],2,0)</f>
        <v>May</v>
      </c>
      <c r="M644" s="1">
        <f>YEAR(Tabla1[[#This Row],[FECHA DE CONTEO INVENTARIO]])</f>
        <v>2019</v>
      </c>
    </row>
    <row r="645" spans="1:13" x14ac:dyDescent="0.2">
      <c r="A645" s="1">
        <v>348178</v>
      </c>
      <c r="B645" s="1" t="s">
        <v>714</v>
      </c>
      <c r="C645" s="1" t="s">
        <v>887</v>
      </c>
      <c r="D645" s="1" t="s">
        <v>858</v>
      </c>
      <c r="E645" s="2">
        <v>43461</v>
      </c>
      <c r="F645" s="1">
        <v>115</v>
      </c>
      <c r="G645" s="1">
        <v>129</v>
      </c>
      <c r="H645" s="1">
        <f>Tabla1[[#This Row],[CANTIDAD SEGÚN SISTEMA]]-Tabla1[[#This Row],[CANTIDAD SEGÚN CONTEO]]</f>
        <v>-14</v>
      </c>
      <c r="I645" s="13">
        <f>1-ABS((Tabla1[[#This Row],[CANTIDAD SEGÚN SISTEMA]]-Tabla1[[#This Row],[CANTIDAD SEGÚN CONTEO]])/Tabla1[[#This Row],[CANTIDAD SEGÚN SISTEMA]])</f>
        <v>0.87826086956521743</v>
      </c>
      <c r="J64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45" s="13" t="str">
        <f>VLOOKUP(Tabla1[[#This Row],[COD MATERIAL]],Tabla1345[#All],3,0)</f>
        <v>06 - AMORTIGUADORES</v>
      </c>
      <c r="L645" s="2" t="str">
        <f>VLOOKUP(MONTH(Tabla1[[#This Row],[FECHA DE CONTEO INVENTARIO]]),Tabla2[],2,0)</f>
        <v>Dic</v>
      </c>
      <c r="M645" s="1">
        <f>YEAR(Tabla1[[#This Row],[FECHA DE CONTEO INVENTARIO]])</f>
        <v>2018</v>
      </c>
    </row>
    <row r="646" spans="1:13" x14ac:dyDescent="0.2">
      <c r="A646" s="1">
        <v>348275</v>
      </c>
      <c r="B646" s="1" t="s">
        <v>29</v>
      </c>
      <c r="C646" s="1" t="s">
        <v>893</v>
      </c>
      <c r="D646" s="1" t="s">
        <v>864</v>
      </c>
      <c r="E646" s="2">
        <v>43456</v>
      </c>
      <c r="F646" s="1">
        <v>6</v>
      </c>
      <c r="G646" s="1">
        <v>6</v>
      </c>
      <c r="H646" s="1">
        <f>Tabla1[[#This Row],[CANTIDAD SEGÚN SISTEMA]]-Tabla1[[#This Row],[CANTIDAD SEGÚN CONTEO]]</f>
        <v>0</v>
      </c>
      <c r="I646" s="13">
        <f>1-ABS((Tabla1[[#This Row],[CANTIDAD SEGÚN SISTEMA]]-Tabla1[[#This Row],[CANTIDAD SEGÚN CONTEO]])/Tabla1[[#This Row],[CANTIDAD SEGÚN SISTEMA]])</f>
        <v>1</v>
      </c>
      <c r="J64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46" s="13" t="str">
        <f>VLOOKUP(Tabla1[[#This Row],[COD MATERIAL]],Tabla1345[#All],3,0)</f>
        <v>05 - COLISION</v>
      </c>
      <c r="L646" s="2" t="str">
        <f>VLOOKUP(MONTH(Tabla1[[#This Row],[FECHA DE CONTEO INVENTARIO]]),Tabla2[],2,0)</f>
        <v>Dic</v>
      </c>
      <c r="M646" s="1">
        <f>YEAR(Tabla1[[#This Row],[FECHA DE CONTEO INVENTARIO]])</f>
        <v>2018</v>
      </c>
    </row>
    <row r="647" spans="1:13" x14ac:dyDescent="0.2">
      <c r="A647" s="1">
        <v>364332</v>
      </c>
      <c r="B647" s="1" t="s">
        <v>657</v>
      </c>
      <c r="C647" s="1" t="s">
        <v>890</v>
      </c>
      <c r="D647" s="1" t="s">
        <v>861</v>
      </c>
      <c r="E647" s="2">
        <v>43191</v>
      </c>
      <c r="F647" s="1">
        <v>140</v>
      </c>
      <c r="G647" s="1">
        <v>152</v>
      </c>
      <c r="H647" s="1">
        <f>Tabla1[[#This Row],[CANTIDAD SEGÚN SISTEMA]]-Tabla1[[#This Row],[CANTIDAD SEGÚN CONTEO]]</f>
        <v>-12</v>
      </c>
      <c r="I647" s="13">
        <f>1-ABS((Tabla1[[#This Row],[CANTIDAD SEGÚN SISTEMA]]-Tabla1[[#This Row],[CANTIDAD SEGÚN CONTEO]])/Tabla1[[#This Row],[CANTIDAD SEGÚN SISTEMA]])</f>
        <v>0.91428571428571426</v>
      </c>
      <c r="J64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47" s="13" t="str">
        <f>VLOOKUP(Tabla1[[#This Row],[COD MATERIAL]],Tabla1345[#All],3,0)</f>
        <v>15 - MISCELANEOS</v>
      </c>
      <c r="L647" s="2" t="str">
        <f>VLOOKUP(MONTH(Tabla1[[#This Row],[FECHA DE CONTEO INVENTARIO]]),Tabla2[],2,0)</f>
        <v>Abr</v>
      </c>
      <c r="M647" s="1">
        <f>YEAR(Tabla1[[#This Row],[FECHA DE CONTEO INVENTARIO]])</f>
        <v>2018</v>
      </c>
    </row>
    <row r="648" spans="1:13" x14ac:dyDescent="0.2">
      <c r="A648" s="1">
        <v>347900</v>
      </c>
      <c r="B648" s="1" t="s">
        <v>49</v>
      </c>
      <c r="C648" s="1" t="s">
        <v>886</v>
      </c>
      <c r="D648" s="1" t="s">
        <v>857</v>
      </c>
      <c r="E648" s="2">
        <v>43340</v>
      </c>
      <c r="F648" s="1">
        <v>118</v>
      </c>
      <c r="G648" s="1">
        <v>112</v>
      </c>
      <c r="H648" s="1">
        <f>Tabla1[[#This Row],[CANTIDAD SEGÚN SISTEMA]]-Tabla1[[#This Row],[CANTIDAD SEGÚN CONTEO]]</f>
        <v>6</v>
      </c>
      <c r="I648" s="13">
        <f>1-ABS((Tabla1[[#This Row],[CANTIDAD SEGÚN SISTEMA]]-Tabla1[[#This Row],[CANTIDAD SEGÚN CONTEO]])/Tabla1[[#This Row],[CANTIDAD SEGÚN SISTEMA]])</f>
        <v>0.94915254237288138</v>
      </c>
      <c r="J64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48" s="13" t="str">
        <f>VLOOKUP(Tabla1[[#This Row],[COD MATERIAL]],Tabla1345[#All],3,0)</f>
        <v>14 - LUCES</v>
      </c>
      <c r="L648" s="2" t="str">
        <f>VLOOKUP(MONTH(Tabla1[[#This Row],[FECHA DE CONTEO INVENTARIO]]),Tabla2[],2,0)</f>
        <v>Ago</v>
      </c>
      <c r="M648" s="1">
        <f>YEAR(Tabla1[[#This Row],[FECHA DE CONTEO INVENTARIO]])</f>
        <v>2018</v>
      </c>
    </row>
    <row r="649" spans="1:13" x14ac:dyDescent="0.2">
      <c r="A649" s="1">
        <v>347598</v>
      </c>
      <c r="B649" s="1" t="s">
        <v>194</v>
      </c>
      <c r="C649" s="1" t="s">
        <v>893</v>
      </c>
      <c r="D649" s="1" t="s">
        <v>864</v>
      </c>
      <c r="E649" s="2">
        <v>43352</v>
      </c>
      <c r="F649" s="1">
        <v>82</v>
      </c>
      <c r="G649" s="1">
        <v>95</v>
      </c>
      <c r="H649" s="1">
        <f>Tabla1[[#This Row],[CANTIDAD SEGÚN SISTEMA]]-Tabla1[[#This Row],[CANTIDAD SEGÚN CONTEO]]</f>
        <v>-13</v>
      </c>
      <c r="I649" s="13">
        <f>1-ABS((Tabla1[[#This Row],[CANTIDAD SEGÚN SISTEMA]]-Tabla1[[#This Row],[CANTIDAD SEGÚN CONTEO]])/Tabla1[[#This Row],[CANTIDAD SEGÚN SISTEMA]])</f>
        <v>0.84146341463414631</v>
      </c>
      <c r="J64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49" s="13" t="str">
        <f>VLOOKUP(Tabla1[[#This Row],[COD MATERIAL]],Tabla1345[#All],3,0)</f>
        <v>09 - PARTES DE MOTOR</v>
      </c>
      <c r="L649" s="2" t="str">
        <f>VLOOKUP(MONTH(Tabla1[[#This Row],[FECHA DE CONTEO INVENTARIO]]),Tabla2[],2,0)</f>
        <v>Set</v>
      </c>
      <c r="M649" s="1">
        <f>YEAR(Tabla1[[#This Row],[FECHA DE CONTEO INVENTARIO]])</f>
        <v>2018</v>
      </c>
    </row>
    <row r="650" spans="1:13" x14ac:dyDescent="0.2">
      <c r="A650" s="1">
        <v>366794</v>
      </c>
      <c r="B650" s="1" t="s">
        <v>99</v>
      </c>
      <c r="C650" s="1" t="s">
        <v>888</v>
      </c>
      <c r="D650" s="1" t="s">
        <v>859</v>
      </c>
      <c r="E650" s="2">
        <v>43383</v>
      </c>
      <c r="F650" s="1">
        <v>172</v>
      </c>
      <c r="G650" s="1">
        <v>172</v>
      </c>
      <c r="H650" s="1">
        <f>Tabla1[[#This Row],[CANTIDAD SEGÚN SISTEMA]]-Tabla1[[#This Row],[CANTIDAD SEGÚN CONTEO]]</f>
        <v>0</v>
      </c>
      <c r="I650" s="13">
        <f>1-ABS((Tabla1[[#This Row],[CANTIDAD SEGÚN SISTEMA]]-Tabla1[[#This Row],[CANTIDAD SEGÚN CONTEO]])/Tabla1[[#This Row],[CANTIDAD SEGÚN SISTEMA]])</f>
        <v>1</v>
      </c>
      <c r="J65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50" s="13" t="str">
        <f>VLOOKUP(Tabla1[[#This Row],[COD MATERIAL]],Tabla1345[#All],3,0)</f>
        <v>08 - ELECTRICO</v>
      </c>
      <c r="L650" s="2" t="str">
        <f>VLOOKUP(MONTH(Tabla1[[#This Row],[FECHA DE CONTEO INVENTARIO]]),Tabla2[],2,0)</f>
        <v>Oct</v>
      </c>
      <c r="M650" s="1">
        <f>YEAR(Tabla1[[#This Row],[FECHA DE CONTEO INVENTARIO]])</f>
        <v>2018</v>
      </c>
    </row>
    <row r="651" spans="1:13" x14ac:dyDescent="0.2">
      <c r="A651" s="1">
        <v>348634</v>
      </c>
      <c r="B651" s="1" t="s">
        <v>373</v>
      </c>
      <c r="C651" s="1" t="s">
        <v>884</v>
      </c>
      <c r="D651" s="1" t="s">
        <v>856</v>
      </c>
      <c r="E651" s="2">
        <v>43208</v>
      </c>
      <c r="F651" s="1">
        <v>91</v>
      </c>
      <c r="G651" s="1">
        <v>93</v>
      </c>
      <c r="H651" s="1">
        <f>Tabla1[[#This Row],[CANTIDAD SEGÚN SISTEMA]]-Tabla1[[#This Row],[CANTIDAD SEGÚN CONTEO]]</f>
        <v>-2</v>
      </c>
      <c r="I651" s="13">
        <f>1-ABS((Tabla1[[#This Row],[CANTIDAD SEGÚN SISTEMA]]-Tabla1[[#This Row],[CANTIDAD SEGÚN CONTEO]])/Tabla1[[#This Row],[CANTIDAD SEGÚN SISTEMA]])</f>
        <v>0.97802197802197799</v>
      </c>
      <c r="J65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51" s="13" t="str">
        <f>VLOOKUP(Tabla1[[#This Row],[COD MATERIAL]],Tabla1345[#All],3,0)</f>
        <v>09 - PARTES DE MOTOR</v>
      </c>
      <c r="L651" s="2" t="str">
        <f>VLOOKUP(MONTH(Tabla1[[#This Row],[FECHA DE CONTEO INVENTARIO]]),Tabla2[],2,0)</f>
        <v>Abr</v>
      </c>
      <c r="M651" s="1">
        <f>YEAR(Tabla1[[#This Row],[FECHA DE CONTEO INVENTARIO]])</f>
        <v>2018</v>
      </c>
    </row>
    <row r="652" spans="1:13" x14ac:dyDescent="0.2">
      <c r="A652" s="1">
        <v>347994</v>
      </c>
      <c r="B652" s="1" t="s">
        <v>94</v>
      </c>
      <c r="C652" s="1" t="s">
        <v>886</v>
      </c>
      <c r="D652" s="1" t="s">
        <v>857</v>
      </c>
      <c r="E652" s="2">
        <v>43434</v>
      </c>
      <c r="F652" s="1">
        <v>174</v>
      </c>
      <c r="G652" s="1">
        <v>182</v>
      </c>
      <c r="H652" s="1">
        <f>Tabla1[[#This Row],[CANTIDAD SEGÚN SISTEMA]]-Tabla1[[#This Row],[CANTIDAD SEGÚN CONTEO]]</f>
        <v>-8</v>
      </c>
      <c r="I652" s="13">
        <f>1-ABS((Tabla1[[#This Row],[CANTIDAD SEGÚN SISTEMA]]-Tabla1[[#This Row],[CANTIDAD SEGÚN CONTEO]])/Tabla1[[#This Row],[CANTIDAD SEGÚN SISTEMA]])</f>
        <v>0.95402298850574718</v>
      </c>
      <c r="J65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52" s="13" t="str">
        <f>VLOOKUP(Tabla1[[#This Row],[COD MATERIAL]],Tabla1345[#All],3,0)</f>
        <v>10 - PALANCAS Y CHICOTES</v>
      </c>
      <c r="L652" s="2" t="str">
        <f>VLOOKUP(MONTH(Tabla1[[#This Row],[FECHA DE CONTEO INVENTARIO]]),Tabla2[],2,0)</f>
        <v>Nov</v>
      </c>
      <c r="M652" s="1">
        <f>YEAR(Tabla1[[#This Row],[FECHA DE CONTEO INVENTARIO]])</f>
        <v>2018</v>
      </c>
    </row>
    <row r="653" spans="1:13" x14ac:dyDescent="0.2">
      <c r="A653" s="1">
        <v>348680</v>
      </c>
      <c r="B653" s="1" t="s">
        <v>188</v>
      </c>
      <c r="C653" s="1" t="s">
        <v>889</v>
      </c>
      <c r="D653" s="1" t="s">
        <v>860</v>
      </c>
      <c r="E653" s="2">
        <v>43480</v>
      </c>
      <c r="F653" s="1">
        <v>171</v>
      </c>
      <c r="G653" s="1">
        <v>198</v>
      </c>
      <c r="H653" s="1">
        <f>Tabla1[[#This Row],[CANTIDAD SEGÚN SISTEMA]]-Tabla1[[#This Row],[CANTIDAD SEGÚN CONTEO]]</f>
        <v>-27</v>
      </c>
      <c r="I653" s="13">
        <f>1-ABS((Tabla1[[#This Row],[CANTIDAD SEGÚN SISTEMA]]-Tabla1[[#This Row],[CANTIDAD SEGÚN CONTEO]])/Tabla1[[#This Row],[CANTIDAD SEGÚN SISTEMA]])</f>
        <v>0.84210526315789469</v>
      </c>
      <c r="J65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53" s="13" t="str">
        <f>VLOOKUP(Tabla1[[#This Row],[COD MATERIAL]],Tabla1345[#All],3,0)</f>
        <v>09 - PARTES DE MOTOR</v>
      </c>
      <c r="L653" s="2" t="str">
        <f>VLOOKUP(MONTH(Tabla1[[#This Row],[FECHA DE CONTEO INVENTARIO]]),Tabla2[],2,0)</f>
        <v>Ene</v>
      </c>
      <c r="M653" s="1">
        <f>YEAR(Tabla1[[#This Row],[FECHA DE CONTEO INVENTARIO]])</f>
        <v>2019</v>
      </c>
    </row>
    <row r="654" spans="1:13" x14ac:dyDescent="0.2">
      <c r="A654" s="1">
        <v>348821</v>
      </c>
      <c r="B654" s="1" t="s">
        <v>78</v>
      </c>
      <c r="C654" s="1" t="s">
        <v>886</v>
      </c>
      <c r="D654" s="1" t="s">
        <v>857</v>
      </c>
      <c r="E654" s="2">
        <v>43263</v>
      </c>
      <c r="F654" s="1">
        <v>100</v>
      </c>
      <c r="G654" s="1">
        <v>95</v>
      </c>
      <c r="H654" s="1">
        <f>Tabla1[[#This Row],[CANTIDAD SEGÚN SISTEMA]]-Tabla1[[#This Row],[CANTIDAD SEGÚN CONTEO]]</f>
        <v>5</v>
      </c>
      <c r="I654" s="13">
        <f>1-ABS((Tabla1[[#This Row],[CANTIDAD SEGÚN SISTEMA]]-Tabla1[[#This Row],[CANTIDAD SEGÚN CONTEO]])/Tabla1[[#This Row],[CANTIDAD SEGÚN SISTEMA]])</f>
        <v>0.95</v>
      </c>
      <c r="J65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54" s="13" t="str">
        <f>VLOOKUP(Tabla1[[#This Row],[COD MATERIAL]],Tabla1345[#All],3,0)</f>
        <v>15 - MISCELANEOS</v>
      </c>
      <c r="L654" s="2" t="str">
        <f>VLOOKUP(MONTH(Tabla1[[#This Row],[FECHA DE CONTEO INVENTARIO]]),Tabla2[],2,0)</f>
        <v>Jun</v>
      </c>
      <c r="M654" s="1">
        <f>YEAR(Tabla1[[#This Row],[FECHA DE CONTEO INVENTARIO]])</f>
        <v>2018</v>
      </c>
    </row>
    <row r="655" spans="1:13" x14ac:dyDescent="0.2">
      <c r="A655" s="1">
        <v>348497</v>
      </c>
      <c r="B655" s="1" t="s">
        <v>484</v>
      </c>
      <c r="C655" s="1" t="s">
        <v>893</v>
      </c>
      <c r="D655" s="1" t="s">
        <v>864</v>
      </c>
      <c r="E655" s="2">
        <v>43289</v>
      </c>
      <c r="F655" s="1">
        <v>63</v>
      </c>
      <c r="G655" s="1">
        <v>63</v>
      </c>
      <c r="H655" s="1">
        <f>Tabla1[[#This Row],[CANTIDAD SEGÚN SISTEMA]]-Tabla1[[#This Row],[CANTIDAD SEGÚN CONTEO]]</f>
        <v>0</v>
      </c>
      <c r="I655" s="13">
        <f>1-ABS((Tabla1[[#This Row],[CANTIDAD SEGÚN SISTEMA]]-Tabla1[[#This Row],[CANTIDAD SEGÚN CONTEO]])/Tabla1[[#This Row],[CANTIDAD SEGÚN SISTEMA]])</f>
        <v>1</v>
      </c>
      <c r="J65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55" s="13" t="str">
        <f>VLOOKUP(Tabla1[[#This Row],[COD MATERIAL]],Tabla1345[#All],3,0)</f>
        <v>09 - PARTES DE MOTOR</v>
      </c>
      <c r="L655" s="2" t="str">
        <f>VLOOKUP(MONTH(Tabla1[[#This Row],[FECHA DE CONTEO INVENTARIO]]),Tabla2[],2,0)</f>
        <v>Jul</v>
      </c>
      <c r="M655" s="1">
        <f>YEAR(Tabla1[[#This Row],[FECHA DE CONTEO INVENTARIO]])</f>
        <v>2018</v>
      </c>
    </row>
    <row r="656" spans="1:13" x14ac:dyDescent="0.2">
      <c r="A656" s="1">
        <v>347569</v>
      </c>
      <c r="B656" s="1" t="s">
        <v>615</v>
      </c>
      <c r="C656" s="1" t="s">
        <v>885</v>
      </c>
      <c r="D656" s="1" t="s">
        <v>865</v>
      </c>
      <c r="E656" s="2">
        <v>43266</v>
      </c>
      <c r="F656" s="1">
        <v>58</v>
      </c>
      <c r="G656" s="1">
        <v>53</v>
      </c>
      <c r="H656" s="1">
        <f>Tabla1[[#This Row],[CANTIDAD SEGÚN SISTEMA]]-Tabla1[[#This Row],[CANTIDAD SEGÚN CONTEO]]</f>
        <v>5</v>
      </c>
      <c r="I656" s="13">
        <f>1-ABS((Tabla1[[#This Row],[CANTIDAD SEGÚN SISTEMA]]-Tabla1[[#This Row],[CANTIDAD SEGÚN CONTEO]])/Tabla1[[#This Row],[CANTIDAD SEGÚN SISTEMA]])</f>
        <v>0.9137931034482758</v>
      </c>
      <c r="J65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56" s="13" t="str">
        <f>VLOOKUP(Tabla1[[#This Row],[COD MATERIAL]],Tabla1345[#All],3,0)</f>
        <v>11 - LLANTAS Y HULES</v>
      </c>
      <c r="L656" s="2" t="str">
        <f>VLOOKUP(MONTH(Tabla1[[#This Row],[FECHA DE CONTEO INVENTARIO]]),Tabla2[],2,0)</f>
        <v>Jun</v>
      </c>
      <c r="M656" s="1">
        <f>YEAR(Tabla1[[#This Row],[FECHA DE CONTEO INVENTARIO]])</f>
        <v>2018</v>
      </c>
    </row>
    <row r="657" spans="1:13" x14ac:dyDescent="0.2">
      <c r="A657" s="1">
        <v>348595</v>
      </c>
      <c r="B657" s="1" t="s">
        <v>612</v>
      </c>
      <c r="C657" s="1" t="s">
        <v>889</v>
      </c>
      <c r="D657" s="1" t="s">
        <v>860</v>
      </c>
      <c r="E657" s="2">
        <v>43181</v>
      </c>
      <c r="F657" s="1">
        <v>134</v>
      </c>
      <c r="G657" s="1">
        <v>143</v>
      </c>
      <c r="H657" s="1">
        <f>Tabla1[[#This Row],[CANTIDAD SEGÚN SISTEMA]]-Tabla1[[#This Row],[CANTIDAD SEGÚN CONTEO]]</f>
        <v>-9</v>
      </c>
      <c r="I657" s="13">
        <f>1-ABS((Tabla1[[#This Row],[CANTIDAD SEGÚN SISTEMA]]-Tabla1[[#This Row],[CANTIDAD SEGÚN CONTEO]])/Tabla1[[#This Row],[CANTIDAD SEGÚN SISTEMA]])</f>
        <v>0.93283582089552242</v>
      </c>
      <c r="J65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57" s="13" t="str">
        <f>VLOOKUP(Tabla1[[#This Row],[COD MATERIAL]],Tabla1345[#All],3,0)</f>
        <v>15 - MISCELANEOS</v>
      </c>
      <c r="L657" s="2" t="str">
        <f>VLOOKUP(MONTH(Tabla1[[#This Row],[FECHA DE CONTEO INVENTARIO]]),Tabla2[],2,0)</f>
        <v>Mar</v>
      </c>
      <c r="M657" s="1">
        <f>YEAR(Tabla1[[#This Row],[FECHA DE CONTEO INVENTARIO]])</f>
        <v>2018</v>
      </c>
    </row>
    <row r="658" spans="1:13" x14ac:dyDescent="0.2">
      <c r="A658" s="1">
        <v>366754</v>
      </c>
      <c r="B658" s="1" t="s">
        <v>722</v>
      </c>
      <c r="C658" s="1" t="s">
        <v>884</v>
      </c>
      <c r="D658" s="1" t="s">
        <v>856</v>
      </c>
      <c r="E658" s="2">
        <v>43104</v>
      </c>
      <c r="F658" s="1">
        <v>198</v>
      </c>
      <c r="G658" s="1">
        <v>219</v>
      </c>
      <c r="H658" s="1">
        <f>Tabla1[[#This Row],[CANTIDAD SEGÚN SISTEMA]]-Tabla1[[#This Row],[CANTIDAD SEGÚN CONTEO]]</f>
        <v>-21</v>
      </c>
      <c r="I658" s="13">
        <f>1-ABS((Tabla1[[#This Row],[CANTIDAD SEGÚN SISTEMA]]-Tabla1[[#This Row],[CANTIDAD SEGÚN CONTEO]])/Tabla1[[#This Row],[CANTIDAD SEGÚN SISTEMA]])</f>
        <v>0.89393939393939392</v>
      </c>
      <c r="J65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58" s="13" t="str">
        <f>VLOOKUP(Tabla1[[#This Row],[COD MATERIAL]],Tabla1345[#All],3,0)</f>
        <v>09 - PARTES DE MOTOR</v>
      </c>
      <c r="L658" s="2" t="str">
        <f>VLOOKUP(MONTH(Tabla1[[#This Row],[FECHA DE CONTEO INVENTARIO]]),Tabla2[],2,0)</f>
        <v>Ene</v>
      </c>
      <c r="M658" s="1">
        <f>YEAR(Tabla1[[#This Row],[FECHA DE CONTEO INVENTARIO]])</f>
        <v>2018</v>
      </c>
    </row>
    <row r="659" spans="1:13" x14ac:dyDescent="0.2">
      <c r="A659" s="1">
        <v>348563</v>
      </c>
      <c r="B659" s="1" t="s">
        <v>380</v>
      </c>
      <c r="C659" s="1" t="s">
        <v>890</v>
      </c>
      <c r="D659" s="1" t="s">
        <v>861</v>
      </c>
      <c r="E659" s="2">
        <v>43172</v>
      </c>
      <c r="F659" s="1">
        <v>57</v>
      </c>
      <c r="G659" s="1">
        <v>61</v>
      </c>
      <c r="H659" s="1">
        <f>Tabla1[[#This Row],[CANTIDAD SEGÚN SISTEMA]]-Tabla1[[#This Row],[CANTIDAD SEGÚN CONTEO]]</f>
        <v>-4</v>
      </c>
      <c r="I659" s="13">
        <f>1-ABS((Tabla1[[#This Row],[CANTIDAD SEGÚN SISTEMA]]-Tabla1[[#This Row],[CANTIDAD SEGÚN CONTEO]])/Tabla1[[#This Row],[CANTIDAD SEGÚN SISTEMA]])</f>
        <v>0.92982456140350878</v>
      </c>
      <c r="J65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59" s="13" t="str">
        <f>VLOOKUP(Tabla1[[#This Row],[COD MATERIAL]],Tabla1345[#All],3,0)</f>
        <v>09 - PARTES DE MOTOR</v>
      </c>
      <c r="L659" s="2" t="str">
        <f>VLOOKUP(MONTH(Tabla1[[#This Row],[FECHA DE CONTEO INVENTARIO]]),Tabla2[],2,0)</f>
        <v>Mar</v>
      </c>
      <c r="M659" s="1">
        <f>YEAR(Tabla1[[#This Row],[FECHA DE CONTEO INVENTARIO]])</f>
        <v>2018</v>
      </c>
    </row>
    <row r="660" spans="1:13" x14ac:dyDescent="0.2">
      <c r="A660" s="1">
        <v>348245</v>
      </c>
      <c r="B660" s="1" t="s">
        <v>342</v>
      </c>
      <c r="C660" s="1" t="s">
        <v>892</v>
      </c>
      <c r="D660" s="1" t="s">
        <v>863</v>
      </c>
      <c r="E660" s="2">
        <v>43224</v>
      </c>
      <c r="F660" s="1">
        <v>100</v>
      </c>
      <c r="G660" s="1">
        <v>100</v>
      </c>
      <c r="H660" s="1">
        <f>Tabla1[[#This Row],[CANTIDAD SEGÚN SISTEMA]]-Tabla1[[#This Row],[CANTIDAD SEGÚN CONTEO]]</f>
        <v>0</v>
      </c>
      <c r="I660" s="13">
        <f>1-ABS((Tabla1[[#This Row],[CANTIDAD SEGÚN SISTEMA]]-Tabla1[[#This Row],[CANTIDAD SEGÚN CONTEO]])/Tabla1[[#This Row],[CANTIDAD SEGÚN SISTEMA]])</f>
        <v>1</v>
      </c>
      <c r="J66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60" s="13" t="str">
        <f>VLOOKUP(Tabla1[[#This Row],[COD MATERIAL]],Tabla1345[#All],3,0)</f>
        <v>07 - PEDALES Y POSAPIES</v>
      </c>
      <c r="L660" s="2" t="str">
        <f>VLOOKUP(MONTH(Tabla1[[#This Row],[FECHA DE CONTEO INVENTARIO]]),Tabla2[],2,0)</f>
        <v>May</v>
      </c>
      <c r="M660" s="1">
        <f>YEAR(Tabla1[[#This Row],[FECHA DE CONTEO INVENTARIO]])</f>
        <v>2018</v>
      </c>
    </row>
    <row r="661" spans="1:13" x14ac:dyDescent="0.2">
      <c r="A661" s="1">
        <v>348830</v>
      </c>
      <c r="B661" s="1" t="s">
        <v>292</v>
      </c>
      <c r="C661" s="1" t="s">
        <v>884</v>
      </c>
      <c r="D661" s="1" t="s">
        <v>856</v>
      </c>
      <c r="E661" s="2">
        <v>43546</v>
      </c>
      <c r="F661" s="1">
        <v>145</v>
      </c>
      <c r="G661" s="1">
        <v>162</v>
      </c>
      <c r="H661" s="1">
        <f>Tabla1[[#This Row],[CANTIDAD SEGÚN SISTEMA]]-Tabla1[[#This Row],[CANTIDAD SEGÚN CONTEO]]</f>
        <v>-17</v>
      </c>
      <c r="I661" s="13">
        <f>1-ABS((Tabla1[[#This Row],[CANTIDAD SEGÚN SISTEMA]]-Tabla1[[#This Row],[CANTIDAD SEGÚN CONTEO]])/Tabla1[[#This Row],[CANTIDAD SEGÚN SISTEMA]])</f>
        <v>0.88275862068965516</v>
      </c>
      <c r="J66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61" s="13" t="str">
        <f>VLOOKUP(Tabla1[[#This Row],[COD MATERIAL]],Tabla1345[#All],3,0)</f>
        <v>05 - COLISION</v>
      </c>
      <c r="L661" s="2" t="str">
        <f>VLOOKUP(MONTH(Tabla1[[#This Row],[FECHA DE CONTEO INVENTARIO]]),Tabla2[],2,0)</f>
        <v>Mar</v>
      </c>
      <c r="M661" s="1">
        <f>YEAR(Tabla1[[#This Row],[FECHA DE CONTEO INVENTARIO]])</f>
        <v>2019</v>
      </c>
    </row>
    <row r="662" spans="1:13" x14ac:dyDescent="0.2">
      <c r="A662" s="1">
        <v>347996</v>
      </c>
      <c r="B662" s="1" t="s">
        <v>142</v>
      </c>
      <c r="C662" s="1" t="s">
        <v>884</v>
      </c>
      <c r="D662" s="1" t="s">
        <v>856</v>
      </c>
      <c r="E662" s="2">
        <v>43539</v>
      </c>
      <c r="F662" s="1">
        <v>167</v>
      </c>
      <c r="G662" s="1">
        <v>167</v>
      </c>
      <c r="H662" s="1">
        <f>Tabla1[[#This Row],[CANTIDAD SEGÚN SISTEMA]]-Tabla1[[#This Row],[CANTIDAD SEGÚN CONTEO]]</f>
        <v>0</v>
      </c>
      <c r="I662" s="13">
        <f>1-ABS((Tabla1[[#This Row],[CANTIDAD SEGÚN SISTEMA]]-Tabla1[[#This Row],[CANTIDAD SEGÚN CONTEO]])/Tabla1[[#This Row],[CANTIDAD SEGÚN SISTEMA]])</f>
        <v>1</v>
      </c>
      <c r="J66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62" s="13" t="str">
        <f>VLOOKUP(Tabla1[[#This Row],[COD MATERIAL]],Tabla1345[#All],3,0)</f>
        <v>10 - PALANCAS Y CHICOTES</v>
      </c>
      <c r="L662" s="2" t="str">
        <f>VLOOKUP(MONTH(Tabla1[[#This Row],[FECHA DE CONTEO INVENTARIO]]),Tabla2[],2,0)</f>
        <v>Mar</v>
      </c>
      <c r="M662" s="1">
        <f>YEAR(Tabla1[[#This Row],[FECHA DE CONTEO INVENTARIO]])</f>
        <v>2019</v>
      </c>
    </row>
    <row r="663" spans="1:13" x14ac:dyDescent="0.2">
      <c r="A663" s="1">
        <v>353541</v>
      </c>
      <c r="B663" s="1" t="s">
        <v>163</v>
      </c>
      <c r="C663" s="1" t="s">
        <v>884</v>
      </c>
      <c r="D663" s="1" t="s">
        <v>856</v>
      </c>
      <c r="E663" s="2">
        <v>43454</v>
      </c>
      <c r="F663" s="1">
        <v>68</v>
      </c>
      <c r="G663" s="1">
        <v>61</v>
      </c>
      <c r="H663" s="1">
        <f>Tabla1[[#This Row],[CANTIDAD SEGÚN SISTEMA]]-Tabla1[[#This Row],[CANTIDAD SEGÚN CONTEO]]</f>
        <v>7</v>
      </c>
      <c r="I663" s="13">
        <f>1-ABS((Tabla1[[#This Row],[CANTIDAD SEGÚN SISTEMA]]-Tabla1[[#This Row],[CANTIDAD SEGÚN CONTEO]])/Tabla1[[#This Row],[CANTIDAD SEGÚN SISTEMA]])</f>
        <v>0.8970588235294118</v>
      </c>
      <c r="J66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63" s="13" t="str">
        <f>VLOOKUP(Tabla1[[#This Row],[COD MATERIAL]],Tabla1345[#All],3,0)</f>
        <v>09 - PARTES DE MOTOR</v>
      </c>
      <c r="L663" s="2" t="str">
        <f>VLOOKUP(MONTH(Tabla1[[#This Row],[FECHA DE CONTEO INVENTARIO]]),Tabla2[],2,0)</f>
        <v>Dic</v>
      </c>
      <c r="M663" s="1">
        <f>YEAR(Tabla1[[#This Row],[FECHA DE CONTEO INVENTARIO]])</f>
        <v>2018</v>
      </c>
    </row>
    <row r="664" spans="1:13" x14ac:dyDescent="0.2">
      <c r="A664" s="1">
        <v>347956</v>
      </c>
      <c r="B664" s="1" t="s">
        <v>623</v>
      </c>
      <c r="C664" s="1" t="s">
        <v>888</v>
      </c>
      <c r="D664" s="1" t="s">
        <v>859</v>
      </c>
      <c r="E664" s="2">
        <v>43176</v>
      </c>
      <c r="F664" s="1">
        <v>15</v>
      </c>
      <c r="G664" s="1">
        <v>15</v>
      </c>
      <c r="H664" s="1">
        <f>Tabla1[[#This Row],[CANTIDAD SEGÚN SISTEMA]]-Tabla1[[#This Row],[CANTIDAD SEGÚN CONTEO]]</f>
        <v>0</v>
      </c>
      <c r="I664" s="13">
        <f>1-ABS((Tabla1[[#This Row],[CANTIDAD SEGÚN SISTEMA]]-Tabla1[[#This Row],[CANTIDAD SEGÚN CONTEO]])/Tabla1[[#This Row],[CANTIDAD SEGÚN SISTEMA]])</f>
        <v>1</v>
      </c>
      <c r="J66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64" s="13" t="str">
        <f>VLOOKUP(Tabla1[[#This Row],[COD MATERIAL]],Tabla1345[#All],3,0)</f>
        <v>08 - ELECTRICO</v>
      </c>
      <c r="L664" s="2" t="str">
        <f>VLOOKUP(MONTH(Tabla1[[#This Row],[FECHA DE CONTEO INVENTARIO]]),Tabla2[],2,0)</f>
        <v>Mar</v>
      </c>
      <c r="M664" s="1">
        <f>YEAR(Tabla1[[#This Row],[FECHA DE CONTEO INVENTARIO]])</f>
        <v>2018</v>
      </c>
    </row>
    <row r="665" spans="1:13" x14ac:dyDescent="0.2">
      <c r="A665" s="1">
        <v>347583</v>
      </c>
      <c r="B665" s="1" t="s">
        <v>673</v>
      </c>
      <c r="C665" s="1" t="s">
        <v>889</v>
      </c>
      <c r="D665" s="1" t="s">
        <v>860</v>
      </c>
      <c r="E665" s="2">
        <v>43505</v>
      </c>
      <c r="F665" s="1">
        <v>79</v>
      </c>
      <c r="G665" s="1">
        <v>79</v>
      </c>
      <c r="H665" s="1">
        <f>Tabla1[[#This Row],[CANTIDAD SEGÚN SISTEMA]]-Tabla1[[#This Row],[CANTIDAD SEGÚN CONTEO]]</f>
        <v>0</v>
      </c>
      <c r="I665" s="13">
        <f>1-ABS((Tabla1[[#This Row],[CANTIDAD SEGÚN SISTEMA]]-Tabla1[[#This Row],[CANTIDAD SEGÚN CONTEO]])/Tabla1[[#This Row],[CANTIDAD SEGÚN SISTEMA]])</f>
        <v>1</v>
      </c>
      <c r="J66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65" s="13" t="str">
        <f>VLOOKUP(Tabla1[[#This Row],[COD MATERIAL]],Tabla1345[#All],3,0)</f>
        <v>09 - PARTES DE MOTOR</v>
      </c>
      <c r="L665" s="2" t="str">
        <f>VLOOKUP(MONTH(Tabla1[[#This Row],[FECHA DE CONTEO INVENTARIO]]),Tabla2[],2,0)</f>
        <v>Feb</v>
      </c>
      <c r="M665" s="1">
        <f>YEAR(Tabla1[[#This Row],[FECHA DE CONTEO INVENTARIO]])</f>
        <v>2019</v>
      </c>
    </row>
    <row r="666" spans="1:13" x14ac:dyDescent="0.2">
      <c r="A666" s="1">
        <v>347882</v>
      </c>
      <c r="B666" s="1" t="s">
        <v>185</v>
      </c>
      <c r="C666" s="1" t="s">
        <v>884</v>
      </c>
      <c r="D666" s="1" t="s">
        <v>856</v>
      </c>
      <c r="E666" s="2">
        <v>43343</v>
      </c>
      <c r="F666" s="1">
        <v>19</v>
      </c>
      <c r="G666" s="1">
        <v>21</v>
      </c>
      <c r="H666" s="1">
        <f>Tabla1[[#This Row],[CANTIDAD SEGÚN SISTEMA]]-Tabla1[[#This Row],[CANTIDAD SEGÚN CONTEO]]</f>
        <v>-2</v>
      </c>
      <c r="I666" s="13">
        <f>1-ABS((Tabla1[[#This Row],[CANTIDAD SEGÚN SISTEMA]]-Tabla1[[#This Row],[CANTIDAD SEGÚN CONTEO]])/Tabla1[[#This Row],[CANTIDAD SEGÚN SISTEMA]])</f>
        <v>0.89473684210526316</v>
      </c>
      <c r="J66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66" s="13" t="str">
        <f>VLOOKUP(Tabla1[[#This Row],[COD MATERIAL]],Tabla1345[#All],3,0)</f>
        <v>08 - ELECTRICO</v>
      </c>
      <c r="L666" s="2" t="str">
        <f>VLOOKUP(MONTH(Tabla1[[#This Row],[FECHA DE CONTEO INVENTARIO]]),Tabla2[],2,0)</f>
        <v>Ago</v>
      </c>
      <c r="M666" s="1">
        <f>YEAR(Tabla1[[#This Row],[FECHA DE CONTEO INVENTARIO]])</f>
        <v>2018</v>
      </c>
    </row>
    <row r="667" spans="1:13" x14ac:dyDescent="0.2">
      <c r="A667" s="1">
        <v>348019</v>
      </c>
      <c r="B667" s="1" t="s">
        <v>693</v>
      </c>
      <c r="C667" s="1" t="s">
        <v>891</v>
      </c>
      <c r="D667" s="1" t="s">
        <v>862</v>
      </c>
      <c r="E667" s="2">
        <v>43348</v>
      </c>
      <c r="F667" s="1">
        <v>31</v>
      </c>
      <c r="G667" s="1">
        <v>35</v>
      </c>
      <c r="H667" s="1">
        <f>Tabla1[[#This Row],[CANTIDAD SEGÚN SISTEMA]]-Tabla1[[#This Row],[CANTIDAD SEGÚN CONTEO]]</f>
        <v>-4</v>
      </c>
      <c r="I667" s="13">
        <f>1-ABS((Tabla1[[#This Row],[CANTIDAD SEGÚN SISTEMA]]-Tabla1[[#This Row],[CANTIDAD SEGÚN CONTEO]])/Tabla1[[#This Row],[CANTIDAD SEGÚN SISTEMA]])</f>
        <v>0.87096774193548387</v>
      </c>
      <c r="J66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67" s="13" t="str">
        <f>VLOOKUP(Tabla1[[#This Row],[COD MATERIAL]],Tabla1345[#All],3,0)</f>
        <v>13 - TRACCION</v>
      </c>
      <c r="L667" s="2" t="str">
        <f>VLOOKUP(MONTH(Tabla1[[#This Row],[FECHA DE CONTEO INVENTARIO]]),Tabla2[],2,0)</f>
        <v>Set</v>
      </c>
      <c r="M667" s="1">
        <f>YEAR(Tabla1[[#This Row],[FECHA DE CONTEO INVENTARIO]])</f>
        <v>2018</v>
      </c>
    </row>
    <row r="668" spans="1:13" x14ac:dyDescent="0.2">
      <c r="A668" s="1">
        <v>348536</v>
      </c>
      <c r="B668" s="1" t="s">
        <v>73</v>
      </c>
      <c r="C668" s="1" t="s">
        <v>889</v>
      </c>
      <c r="D668" s="1" t="s">
        <v>860</v>
      </c>
      <c r="E668" s="2">
        <v>43360</v>
      </c>
      <c r="F668" s="1">
        <v>16</v>
      </c>
      <c r="G668" s="1">
        <v>16</v>
      </c>
      <c r="H668" s="1">
        <f>Tabla1[[#This Row],[CANTIDAD SEGÚN SISTEMA]]-Tabla1[[#This Row],[CANTIDAD SEGÚN CONTEO]]</f>
        <v>0</v>
      </c>
      <c r="I668" s="13">
        <f>1-ABS((Tabla1[[#This Row],[CANTIDAD SEGÚN SISTEMA]]-Tabla1[[#This Row],[CANTIDAD SEGÚN CONTEO]])/Tabla1[[#This Row],[CANTIDAD SEGÚN SISTEMA]])</f>
        <v>1</v>
      </c>
      <c r="J66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68" s="13" t="str">
        <f>VLOOKUP(Tabla1[[#This Row],[COD MATERIAL]],Tabla1345[#All],3,0)</f>
        <v>09 - PARTES DE MOTOR</v>
      </c>
      <c r="L668" s="2" t="str">
        <f>VLOOKUP(MONTH(Tabla1[[#This Row],[FECHA DE CONTEO INVENTARIO]]),Tabla2[],2,0)</f>
        <v>Set</v>
      </c>
      <c r="M668" s="1">
        <f>YEAR(Tabla1[[#This Row],[FECHA DE CONTEO INVENTARIO]])</f>
        <v>2018</v>
      </c>
    </row>
    <row r="669" spans="1:13" x14ac:dyDescent="0.2">
      <c r="A669" s="1">
        <v>369628</v>
      </c>
      <c r="B669" s="1" t="s">
        <v>680</v>
      </c>
      <c r="C669" s="1" t="s">
        <v>885</v>
      </c>
      <c r="D669" s="1" t="s">
        <v>865</v>
      </c>
      <c r="E669" s="2">
        <v>43168</v>
      </c>
      <c r="F669" s="1">
        <v>178</v>
      </c>
      <c r="G669" s="1">
        <v>194</v>
      </c>
      <c r="H669" s="1">
        <f>Tabla1[[#This Row],[CANTIDAD SEGÚN SISTEMA]]-Tabla1[[#This Row],[CANTIDAD SEGÚN CONTEO]]</f>
        <v>-16</v>
      </c>
      <c r="I669" s="13">
        <f>1-ABS((Tabla1[[#This Row],[CANTIDAD SEGÚN SISTEMA]]-Tabla1[[#This Row],[CANTIDAD SEGÚN CONTEO]])/Tabla1[[#This Row],[CANTIDAD SEGÚN SISTEMA]])</f>
        <v>0.9101123595505618</v>
      </c>
      <c r="J66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69" s="13" t="str">
        <f>VLOOKUP(Tabla1[[#This Row],[COD MATERIAL]],Tabla1345[#All],3,0)</f>
        <v>14 - LUCES</v>
      </c>
      <c r="L669" s="2" t="str">
        <f>VLOOKUP(MONTH(Tabla1[[#This Row],[FECHA DE CONTEO INVENTARIO]]),Tabla2[],2,0)</f>
        <v>Mar</v>
      </c>
      <c r="M669" s="1">
        <f>YEAR(Tabla1[[#This Row],[FECHA DE CONTEO INVENTARIO]])</f>
        <v>2018</v>
      </c>
    </row>
    <row r="670" spans="1:13" x14ac:dyDescent="0.2">
      <c r="A670" s="1">
        <v>347581</v>
      </c>
      <c r="B670" s="1" t="s">
        <v>371</v>
      </c>
      <c r="C670" s="1" t="s">
        <v>887</v>
      </c>
      <c r="D670" s="1" t="s">
        <v>858</v>
      </c>
      <c r="E670" s="2">
        <v>43353</v>
      </c>
      <c r="F670" s="1">
        <v>76</v>
      </c>
      <c r="G670" s="1">
        <v>83</v>
      </c>
      <c r="H670" s="1">
        <f>Tabla1[[#This Row],[CANTIDAD SEGÚN SISTEMA]]-Tabla1[[#This Row],[CANTIDAD SEGÚN CONTEO]]</f>
        <v>-7</v>
      </c>
      <c r="I670" s="13">
        <f>1-ABS((Tabla1[[#This Row],[CANTIDAD SEGÚN SISTEMA]]-Tabla1[[#This Row],[CANTIDAD SEGÚN CONTEO]])/Tabla1[[#This Row],[CANTIDAD SEGÚN SISTEMA]])</f>
        <v>0.90789473684210531</v>
      </c>
      <c r="J67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70" s="13" t="str">
        <f>VLOOKUP(Tabla1[[#This Row],[COD MATERIAL]],Tabla1345[#All],3,0)</f>
        <v>09 - PARTES DE MOTOR</v>
      </c>
      <c r="L670" s="2" t="str">
        <f>VLOOKUP(MONTH(Tabla1[[#This Row],[FECHA DE CONTEO INVENTARIO]]),Tabla2[],2,0)</f>
        <v>Set</v>
      </c>
      <c r="M670" s="1">
        <f>YEAR(Tabla1[[#This Row],[FECHA DE CONTEO INVENTARIO]])</f>
        <v>2018</v>
      </c>
    </row>
    <row r="671" spans="1:13" x14ac:dyDescent="0.2">
      <c r="A671" s="1">
        <v>348501</v>
      </c>
      <c r="B671" s="1" t="s">
        <v>785</v>
      </c>
      <c r="C671" s="1" t="s">
        <v>888</v>
      </c>
      <c r="D671" s="1" t="s">
        <v>859</v>
      </c>
      <c r="E671" s="2">
        <v>43212</v>
      </c>
      <c r="F671" s="1">
        <v>196</v>
      </c>
      <c r="G671" s="1">
        <v>221</v>
      </c>
      <c r="H671" s="1">
        <f>Tabla1[[#This Row],[CANTIDAD SEGÚN SISTEMA]]-Tabla1[[#This Row],[CANTIDAD SEGÚN CONTEO]]</f>
        <v>-25</v>
      </c>
      <c r="I671" s="13">
        <f>1-ABS((Tabla1[[#This Row],[CANTIDAD SEGÚN SISTEMA]]-Tabla1[[#This Row],[CANTIDAD SEGÚN CONTEO]])/Tabla1[[#This Row],[CANTIDAD SEGÚN SISTEMA]])</f>
        <v>0.87244897959183676</v>
      </c>
      <c r="J67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71" s="13" t="str">
        <f>VLOOKUP(Tabla1[[#This Row],[COD MATERIAL]],Tabla1345[#All],3,0)</f>
        <v>09 - PARTES DE MOTOR</v>
      </c>
      <c r="L671" s="2" t="str">
        <f>VLOOKUP(MONTH(Tabla1[[#This Row],[FECHA DE CONTEO INVENTARIO]]),Tabla2[],2,0)</f>
        <v>Abr</v>
      </c>
      <c r="M671" s="1">
        <f>YEAR(Tabla1[[#This Row],[FECHA DE CONTEO INVENTARIO]])</f>
        <v>2018</v>
      </c>
    </row>
    <row r="672" spans="1:13" x14ac:dyDescent="0.2">
      <c r="A672" s="1">
        <v>362704</v>
      </c>
      <c r="B672" s="1" t="s">
        <v>719</v>
      </c>
      <c r="C672" s="1" t="s">
        <v>890</v>
      </c>
      <c r="D672" s="1" t="s">
        <v>861</v>
      </c>
      <c r="E672" s="2">
        <v>43357</v>
      </c>
      <c r="F672" s="1">
        <v>99</v>
      </c>
      <c r="G672" s="1">
        <v>91</v>
      </c>
      <c r="H672" s="1">
        <f>Tabla1[[#This Row],[CANTIDAD SEGÚN SISTEMA]]-Tabla1[[#This Row],[CANTIDAD SEGÚN CONTEO]]</f>
        <v>8</v>
      </c>
      <c r="I672" s="13">
        <f>1-ABS((Tabla1[[#This Row],[CANTIDAD SEGÚN SISTEMA]]-Tabla1[[#This Row],[CANTIDAD SEGÚN CONTEO]])/Tabla1[[#This Row],[CANTIDAD SEGÚN SISTEMA]])</f>
        <v>0.91919191919191923</v>
      </c>
      <c r="J67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72" s="13" t="str">
        <f>VLOOKUP(Tabla1[[#This Row],[COD MATERIAL]],Tabla1345[#All],3,0)</f>
        <v>13 - TRACCION</v>
      </c>
      <c r="L672" s="2" t="str">
        <f>VLOOKUP(MONTH(Tabla1[[#This Row],[FECHA DE CONTEO INVENTARIO]]),Tabla2[],2,0)</f>
        <v>Set</v>
      </c>
      <c r="M672" s="1">
        <f>YEAR(Tabla1[[#This Row],[FECHA DE CONTEO INVENTARIO]])</f>
        <v>2018</v>
      </c>
    </row>
    <row r="673" spans="1:13" x14ac:dyDescent="0.2">
      <c r="A673" s="1">
        <v>364409</v>
      </c>
      <c r="B673" s="1" t="s">
        <v>482</v>
      </c>
      <c r="C673" s="1" t="s">
        <v>884</v>
      </c>
      <c r="D673" s="1" t="s">
        <v>856</v>
      </c>
      <c r="E673" s="2">
        <v>43279</v>
      </c>
      <c r="F673" s="1">
        <v>19</v>
      </c>
      <c r="G673" s="1">
        <v>19</v>
      </c>
      <c r="H673" s="1">
        <f>Tabla1[[#This Row],[CANTIDAD SEGÚN SISTEMA]]-Tabla1[[#This Row],[CANTIDAD SEGÚN CONTEO]]</f>
        <v>0</v>
      </c>
      <c r="I673" s="13">
        <f>1-ABS((Tabla1[[#This Row],[CANTIDAD SEGÚN SISTEMA]]-Tabla1[[#This Row],[CANTIDAD SEGÚN CONTEO]])/Tabla1[[#This Row],[CANTIDAD SEGÚN SISTEMA]])</f>
        <v>1</v>
      </c>
      <c r="J67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73" s="13" t="str">
        <f>VLOOKUP(Tabla1[[#This Row],[COD MATERIAL]],Tabla1345[#All],3,0)</f>
        <v>08 - ELECTRICO</v>
      </c>
      <c r="L673" s="2" t="str">
        <f>VLOOKUP(MONTH(Tabla1[[#This Row],[FECHA DE CONTEO INVENTARIO]]),Tabla2[],2,0)</f>
        <v>Jun</v>
      </c>
      <c r="M673" s="1">
        <f>YEAR(Tabla1[[#This Row],[FECHA DE CONTEO INVENTARIO]])</f>
        <v>2018</v>
      </c>
    </row>
    <row r="674" spans="1:13" x14ac:dyDescent="0.2">
      <c r="A674" s="1">
        <v>347711</v>
      </c>
      <c r="B674" s="1" t="s">
        <v>479</v>
      </c>
      <c r="C674" s="1" t="s">
        <v>893</v>
      </c>
      <c r="D674" s="1" t="s">
        <v>864</v>
      </c>
      <c r="E674" s="2">
        <v>43341</v>
      </c>
      <c r="F674" s="1">
        <v>187</v>
      </c>
      <c r="G674" s="1">
        <v>211</v>
      </c>
      <c r="H674" s="1">
        <f>Tabla1[[#This Row],[CANTIDAD SEGÚN SISTEMA]]-Tabla1[[#This Row],[CANTIDAD SEGÚN CONTEO]]</f>
        <v>-24</v>
      </c>
      <c r="I674" s="13">
        <f>1-ABS((Tabla1[[#This Row],[CANTIDAD SEGÚN SISTEMA]]-Tabla1[[#This Row],[CANTIDAD SEGÚN CONTEO]])/Tabla1[[#This Row],[CANTIDAD SEGÚN SISTEMA]])</f>
        <v>0.87165775401069512</v>
      </c>
      <c r="J67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74" s="13" t="str">
        <f>VLOOKUP(Tabla1[[#This Row],[COD MATERIAL]],Tabla1345[#All],3,0)</f>
        <v>04 - FRENOS Y EMBRAGUES</v>
      </c>
      <c r="L674" s="2" t="str">
        <f>VLOOKUP(MONTH(Tabla1[[#This Row],[FECHA DE CONTEO INVENTARIO]]),Tabla2[],2,0)</f>
        <v>Ago</v>
      </c>
      <c r="M674" s="1">
        <f>YEAR(Tabla1[[#This Row],[FECHA DE CONTEO INVENTARIO]])</f>
        <v>2018</v>
      </c>
    </row>
    <row r="675" spans="1:13" x14ac:dyDescent="0.2">
      <c r="A675" s="1">
        <v>348169</v>
      </c>
      <c r="B675" s="1" t="s">
        <v>406</v>
      </c>
      <c r="C675" s="1" t="s">
        <v>893</v>
      </c>
      <c r="D675" s="1" t="s">
        <v>864</v>
      </c>
      <c r="E675" s="2">
        <v>43155</v>
      </c>
      <c r="F675" s="1">
        <v>43</v>
      </c>
      <c r="G675" s="1">
        <v>45</v>
      </c>
      <c r="H675" s="1">
        <f>Tabla1[[#This Row],[CANTIDAD SEGÚN SISTEMA]]-Tabla1[[#This Row],[CANTIDAD SEGÚN CONTEO]]</f>
        <v>-2</v>
      </c>
      <c r="I675" s="13">
        <f>1-ABS((Tabla1[[#This Row],[CANTIDAD SEGÚN SISTEMA]]-Tabla1[[#This Row],[CANTIDAD SEGÚN CONTEO]])/Tabla1[[#This Row],[CANTIDAD SEGÚN SISTEMA]])</f>
        <v>0.95348837209302328</v>
      </c>
      <c r="J67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75" s="13" t="str">
        <f>VLOOKUP(Tabla1[[#This Row],[COD MATERIAL]],Tabla1345[#All],3,0)</f>
        <v>15 - MISCELANEOS</v>
      </c>
      <c r="L675" s="2" t="str">
        <f>VLOOKUP(MONTH(Tabla1[[#This Row],[FECHA DE CONTEO INVENTARIO]]),Tabla2[],2,0)</f>
        <v>Feb</v>
      </c>
      <c r="M675" s="1">
        <f>YEAR(Tabla1[[#This Row],[FECHA DE CONTEO INVENTARIO]])</f>
        <v>2018</v>
      </c>
    </row>
    <row r="676" spans="1:13" x14ac:dyDescent="0.2">
      <c r="A676" s="1">
        <v>348773</v>
      </c>
      <c r="B676" s="1" t="s">
        <v>363</v>
      </c>
      <c r="C676" s="1" t="s">
        <v>885</v>
      </c>
      <c r="D676" s="1" t="s">
        <v>865</v>
      </c>
      <c r="E676" s="2">
        <v>43138</v>
      </c>
      <c r="F676" s="1">
        <v>29</v>
      </c>
      <c r="G676" s="1">
        <v>29</v>
      </c>
      <c r="H676" s="1">
        <f>Tabla1[[#This Row],[CANTIDAD SEGÚN SISTEMA]]-Tabla1[[#This Row],[CANTIDAD SEGÚN CONTEO]]</f>
        <v>0</v>
      </c>
      <c r="I676" s="13">
        <f>1-ABS((Tabla1[[#This Row],[CANTIDAD SEGÚN SISTEMA]]-Tabla1[[#This Row],[CANTIDAD SEGÚN CONTEO]])/Tabla1[[#This Row],[CANTIDAD SEGÚN SISTEMA]])</f>
        <v>1</v>
      </c>
      <c r="J67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76" s="13" t="str">
        <f>VLOOKUP(Tabla1[[#This Row],[COD MATERIAL]],Tabla1345[#All],3,0)</f>
        <v>05 - COLISION</v>
      </c>
      <c r="L676" s="2" t="str">
        <f>VLOOKUP(MONTH(Tabla1[[#This Row],[FECHA DE CONTEO INVENTARIO]]),Tabla2[],2,0)</f>
        <v>Feb</v>
      </c>
      <c r="M676" s="1">
        <f>YEAR(Tabla1[[#This Row],[FECHA DE CONTEO INVENTARIO]])</f>
        <v>2018</v>
      </c>
    </row>
    <row r="677" spans="1:13" x14ac:dyDescent="0.2">
      <c r="A677" s="1">
        <v>362737</v>
      </c>
      <c r="B677" s="1" t="s">
        <v>502</v>
      </c>
      <c r="C677" s="1" t="s">
        <v>885</v>
      </c>
      <c r="D677" s="1" t="s">
        <v>865</v>
      </c>
      <c r="E677" s="2">
        <v>43549</v>
      </c>
      <c r="F677" s="1">
        <v>27</v>
      </c>
      <c r="G677" s="1">
        <v>27</v>
      </c>
      <c r="H677" s="1">
        <f>Tabla1[[#This Row],[CANTIDAD SEGÚN SISTEMA]]-Tabla1[[#This Row],[CANTIDAD SEGÚN CONTEO]]</f>
        <v>0</v>
      </c>
      <c r="I677" s="13">
        <f>1-ABS((Tabla1[[#This Row],[CANTIDAD SEGÚN SISTEMA]]-Tabla1[[#This Row],[CANTIDAD SEGÚN CONTEO]])/Tabla1[[#This Row],[CANTIDAD SEGÚN SISTEMA]])</f>
        <v>1</v>
      </c>
      <c r="J67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77" s="13" t="str">
        <f>VLOOKUP(Tabla1[[#This Row],[COD MATERIAL]],Tabla1345[#All],3,0)</f>
        <v>13 - TRACCION</v>
      </c>
      <c r="L677" s="2" t="str">
        <f>VLOOKUP(MONTH(Tabla1[[#This Row],[FECHA DE CONTEO INVENTARIO]]),Tabla2[],2,0)</f>
        <v>Mar</v>
      </c>
      <c r="M677" s="1">
        <f>YEAR(Tabla1[[#This Row],[FECHA DE CONTEO INVENTARIO]])</f>
        <v>2019</v>
      </c>
    </row>
    <row r="678" spans="1:13" x14ac:dyDescent="0.2">
      <c r="A678" s="1">
        <v>348129</v>
      </c>
      <c r="B678" s="1" t="s">
        <v>173</v>
      </c>
      <c r="C678" s="1" t="s">
        <v>884</v>
      </c>
      <c r="D678" s="1" t="s">
        <v>856</v>
      </c>
      <c r="E678" s="2">
        <v>43259</v>
      </c>
      <c r="F678" s="1">
        <v>120</v>
      </c>
      <c r="G678" s="1">
        <v>120</v>
      </c>
      <c r="H678" s="1">
        <f>Tabla1[[#This Row],[CANTIDAD SEGÚN SISTEMA]]-Tabla1[[#This Row],[CANTIDAD SEGÚN CONTEO]]</f>
        <v>0</v>
      </c>
      <c r="I678" s="13">
        <f>1-ABS((Tabla1[[#This Row],[CANTIDAD SEGÚN SISTEMA]]-Tabla1[[#This Row],[CANTIDAD SEGÚN CONTEO]])/Tabla1[[#This Row],[CANTIDAD SEGÚN SISTEMA]])</f>
        <v>1</v>
      </c>
      <c r="J67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78" s="13" t="str">
        <f>VLOOKUP(Tabla1[[#This Row],[COD MATERIAL]],Tabla1345[#All],3,0)</f>
        <v>04 - FRENOS Y EMBRAGUES</v>
      </c>
      <c r="L678" s="2" t="str">
        <f>VLOOKUP(MONTH(Tabla1[[#This Row],[FECHA DE CONTEO INVENTARIO]]),Tabla2[],2,0)</f>
        <v>Jun</v>
      </c>
      <c r="M678" s="1">
        <f>YEAR(Tabla1[[#This Row],[FECHA DE CONTEO INVENTARIO]])</f>
        <v>2018</v>
      </c>
    </row>
    <row r="679" spans="1:13" x14ac:dyDescent="0.2">
      <c r="A679" s="1">
        <v>348614</v>
      </c>
      <c r="B679" s="1" t="s">
        <v>375</v>
      </c>
      <c r="C679" s="1" t="s">
        <v>888</v>
      </c>
      <c r="D679" s="1" t="s">
        <v>859</v>
      </c>
      <c r="E679" s="2">
        <v>43219</v>
      </c>
      <c r="F679" s="1">
        <v>101</v>
      </c>
      <c r="G679" s="1">
        <v>101</v>
      </c>
      <c r="H679" s="1">
        <f>Tabla1[[#This Row],[CANTIDAD SEGÚN SISTEMA]]-Tabla1[[#This Row],[CANTIDAD SEGÚN CONTEO]]</f>
        <v>0</v>
      </c>
      <c r="I679" s="13">
        <f>1-ABS((Tabla1[[#This Row],[CANTIDAD SEGÚN SISTEMA]]-Tabla1[[#This Row],[CANTIDAD SEGÚN CONTEO]])/Tabla1[[#This Row],[CANTIDAD SEGÚN SISTEMA]])</f>
        <v>1</v>
      </c>
      <c r="J67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79" s="13" t="str">
        <f>VLOOKUP(Tabla1[[#This Row],[COD MATERIAL]],Tabla1345[#All],3,0)</f>
        <v>08 - ELECTRICO</v>
      </c>
      <c r="L679" s="2" t="str">
        <f>VLOOKUP(MONTH(Tabla1[[#This Row],[FECHA DE CONTEO INVENTARIO]]),Tabla2[],2,0)</f>
        <v>Abr</v>
      </c>
      <c r="M679" s="1">
        <f>YEAR(Tabla1[[#This Row],[FECHA DE CONTEO INVENTARIO]])</f>
        <v>2018</v>
      </c>
    </row>
    <row r="680" spans="1:13" x14ac:dyDescent="0.2">
      <c r="A680" s="1">
        <v>348401</v>
      </c>
      <c r="B680" s="1" t="s">
        <v>687</v>
      </c>
      <c r="C680" s="1" t="s">
        <v>887</v>
      </c>
      <c r="D680" s="1" t="s">
        <v>858</v>
      </c>
      <c r="E680" s="2">
        <v>43536</v>
      </c>
      <c r="F680" s="1">
        <v>86</v>
      </c>
      <c r="G680" s="1">
        <v>103</v>
      </c>
      <c r="H680" s="1">
        <f>Tabla1[[#This Row],[CANTIDAD SEGÚN SISTEMA]]-Tabla1[[#This Row],[CANTIDAD SEGÚN CONTEO]]</f>
        <v>-17</v>
      </c>
      <c r="I680" s="13">
        <f>1-ABS((Tabla1[[#This Row],[CANTIDAD SEGÚN SISTEMA]]-Tabla1[[#This Row],[CANTIDAD SEGÚN CONTEO]])/Tabla1[[#This Row],[CANTIDAD SEGÚN SISTEMA]])</f>
        <v>0.80232558139534882</v>
      </c>
      <c r="J68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80" s="13" t="str">
        <f>VLOOKUP(Tabla1[[#This Row],[COD MATERIAL]],Tabla1345[#All],3,0)</f>
        <v>05 - COLISION</v>
      </c>
      <c r="L680" s="2" t="str">
        <f>VLOOKUP(MONTH(Tabla1[[#This Row],[FECHA DE CONTEO INVENTARIO]]),Tabla2[],2,0)</f>
        <v>Mar</v>
      </c>
      <c r="M680" s="1">
        <f>YEAR(Tabla1[[#This Row],[FECHA DE CONTEO INVENTARIO]])</f>
        <v>2019</v>
      </c>
    </row>
    <row r="681" spans="1:13" x14ac:dyDescent="0.2">
      <c r="A681" s="1">
        <v>348585</v>
      </c>
      <c r="B681" s="1" t="s">
        <v>377</v>
      </c>
      <c r="C681" s="1" t="s">
        <v>885</v>
      </c>
      <c r="D681" s="1" t="s">
        <v>865</v>
      </c>
      <c r="E681" s="2">
        <v>43383</v>
      </c>
      <c r="F681" s="1">
        <v>23</v>
      </c>
      <c r="G681" s="1">
        <v>23</v>
      </c>
      <c r="H681" s="1">
        <f>Tabla1[[#This Row],[CANTIDAD SEGÚN SISTEMA]]-Tabla1[[#This Row],[CANTIDAD SEGÚN CONTEO]]</f>
        <v>0</v>
      </c>
      <c r="I681" s="13">
        <f>1-ABS((Tabla1[[#This Row],[CANTIDAD SEGÚN SISTEMA]]-Tabla1[[#This Row],[CANTIDAD SEGÚN CONTEO]])/Tabla1[[#This Row],[CANTIDAD SEGÚN SISTEMA]])</f>
        <v>1</v>
      </c>
      <c r="J68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81" s="13" t="str">
        <f>VLOOKUP(Tabla1[[#This Row],[COD MATERIAL]],Tabla1345[#All],3,0)</f>
        <v>09 - PARTES DE MOTOR</v>
      </c>
      <c r="L681" s="2" t="str">
        <f>VLOOKUP(MONTH(Tabla1[[#This Row],[FECHA DE CONTEO INVENTARIO]]),Tabla2[],2,0)</f>
        <v>Oct</v>
      </c>
      <c r="M681" s="1">
        <f>YEAR(Tabla1[[#This Row],[FECHA DE CONTEO INVENTARIO]])</f>
        <v>2018</v>
      </c>
    </row>
    <row r="682" spans="1:13" x14ac:dyDescent="0.2">
      <c r="A682" s="1">
        <v>348627</v>
      </c>
      <c r="B682" s="1" t="s">
        <v>474</v>
      </c>
      <c r="C682" s="1" t="s">
        <v>893</v>
      </c>
      <c r="D682" s="1" t="s">
        <v>864</v>
      </c>
      <c r="E682" s="2">
        <v>43608</v>
      </c>
      <c r="F682" s="1">
        <v>25</v>
      </c>
      <c r="G682" s="1">
        <v>27</v>
      </c>
      <c r="H682" s="1">
        <f>Tabla1[[#This Row],[CANTIDAD SEGÚN SISTEMA]]-Tabla1[[#This Row],[CANTIDAD SEGÚN CONTEO]]</f>
        <v>-2</v>
      </c>
      <c r="I682" s="13">
        <f>1-ABS((Tabla1[[#This Row],[CANTIDAD SEGÚN SISTEMA]]-Tabla1[[#This Row],[CANTIDAD SEGÚN CONTEO]])/Tabla1[[#This Row],[CANTIDAD SEGÚN SISTEMA]])</f>
        <v>0.92</v>
      </c>
      <c r="J68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82" s="13" t="str">
        <f>VLOOKUP(Tabla1[[#This Row],[COD MATERIAL]],Tabla1345[#All],3,0)</f>
        <v>15 - MISCELANEOS</v>
      </c>
      <c r="L682" s="2" t="str">
        <f>VLOOKUP(MONTH(Tabla1[[#This Row],[FECHA DE CONTEO INVENTARIO]]),Tabla2[],2,0)</f>
        <v>May</v>
      </c>
      <c r="M682" s="1">
        <f>YEAR(Tabla1[[#This Row],[FECHA DE CONTEO INVENTARIO]])</f>
        <v>2019</v>
      </c>
    </row>
    <row r="683" spans="1:13" x14ac:dyDescent="0.2">
      <c r="A683" s="1">
        <v>348814</v>
      </c>
      <c r="B683" s="1" t="s">
        <v>270</v>
      </c>
      <c r="C683" s="1" t="s">
        <v>887</v>
      </c>
      <c r="D683" s="1" t="s">
        <v>858</v>
      </c>
      <c r="E683" s="2">
        <v>43593</v>
      </c>
      <c r="F683" s="1">
        <v>143</v>
      </c>
      <c r="G683" s="1">
        <v>140</v>
      </c>
      <c r="H683" s="1">
        <f>Tabla1[[#This Row],[CANTIDAD SEGÚN SISTEMA]]-Tabla1[[#This Row],[CANTIDAD SEGÚN CONTEO]]</f>
        <v>3</v>
      </c>
      <c r="I683" s="13">
        <f>1-ABS((Tabla1[[#This Row],[CANTIDAD SEGÚN SISTEMA]]-Tabla1[[#This Row],[CANTIDAD SEGÚN CONTEO]])/Tabla1[[#This Row],[CANTIDAD SEGÚN SISTEMA]])</f>
        <v>0.97902097902097907</v>
      </c>
      <c r="J68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83" s="13" t="str">
        <f>VLOOKUP(Tabla1[[#This Row],[COD MATERIAL]],Tabla1345[#All],3,0)</f>
        <v>05 - COLISION</v>
      </c>
      <c r="L683" s="2" t="str">
        <f>VLOOKUP(MONTH(Tabla1[[#This Row],[FECHA DE CONTEO INVENTARIO]]),Tabla2[],2,0)</f>
        <v>May</v>
      </c>
      <c r="M683" s="1">
        <f>YEAR(Tabla1[[#This Row],[FECHA DE CONTEO INVENTARIO]])</f>
        <v>2019</v>
      </c>
    </row>
    <row r="684" spans="1:13" x14ac:dyDescent="0.2">
      <c r="A684" s="1">
        <v>348480</v>
      </c>
      <c r="B684" s="1" t="s">
        <v>443</v>
      </c>
      <c r="C684" s="1" t="s">
        <v>891</v>
      </c>
      <c r="D684" s="1" t="s">
        <v>862</v>
      </c>
      <c r="E684" s="2">
        <v>43440</v>
      </c>
      <c r="F684" s="1">
        <v>117</v>
      </c>
      <c r="G684" s="1">
        <v>126</v>
      </c>
      <c r="H684" s="1">
        <f>Tabla1[[#This Row],[CANTIDAD SEGÚN SISTEMA]]-Tabla1[[#This Row],[CANTIDAD SEGÚN CONTEO]]</f>
        <v>-9</v>
      </c>
      <c r="I684" s="13">
        <f>1-ABS((Tabla1[[#This Row],[CANTIDAD SEGÚN SISTEMA]]-Tabla1[[#This Row],[CANTIDAD SEGÚN CONTEO]])/Tabla1[[#This Row],[CANTIDAD SEGÚN SISTEMA]])</f>
        <v>0.92307692307692313</v>
      </c>
      <c r="J68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84" s="13" t="str">
        <f>VLOOKUP(Tabla1[[#This Row],[COD MATERIAL]],Tabla1345[#All],3,0)</f>
        <v>05 - COLISION</v>
      </c>
      <c r="L684" s="2" t="str">
        <f>VLOOKUP(MONTH(Tabla1[[#This Row],[FECHA DE CONTEO INVENTARIO]]),Tabla2[],2,0)</f>
        <v>Dic</v>
      </c>
      <c r="M684" s="1">
        <f>YEAR(Tabla1[[#This Row],[FECHA DE CONTEO INVENTARIO]])</f>
        <v>2018</v>
      </c>
    </row>
    <row r="685" spans="1:13" x14ac:dyDescent="0.2">
      <c r="A685" s="1">
        <v>348500</v>
      </c>
      <c r="B685" s="1" t="s">
        <v>486</v>
      </c>
      <c r="C685" s="1" t="s">
        <v>887</v>
      </c>
      <c r="D685" s="1" t="s">
        <v>858</v>
      </c>
      <c r="E685" s="2">
        <v>43449</v>
      </c>
      <c r="F685" s="1">
        <v>59</v>
      </c>
      <c r="G685" s="1">
        <v>59</v>
      </c>
      <c r="H685" s="1">
        <f>Tabla1[[#This Row],[CANTIDAD SEGÚN SISTEMA]]-Tabla1[[#This Row],[CANTIDAD SEGÚN CONTEO]]</f>
        <v>0</v>
      </c>
      <c r="I685" s="13">
        <f>1-ABS((Tabla1[[#This Row],[CANTIDAD SEGÚN SISTEMA]]-Tabla1[[#This Row],[CANTIDAD SEGÚN CONTEO]])/Tabla1[[#This Row],[CANTIDAD SEGÚN SISTEMA]])</f>
        <v>1</v>
      </c>
      <c r="J68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85" s="13" t="str">
        <f>VLOOKUP(Tabla1[[#This Row],[COD MATERIAL]],Tabla1345[#All],3,0)</f>
        <v>09 - PARTES DE MOTOR</v>
      </c>
      <c r="L685" s="2" t="str">
        <f>VLOOKUP(MONTH(Tabla1[[#This Row],[FECHA DE CONTEO INVENTARIO]]),Tabla2[],2,0)</f>
        <v>Dic</v>
      </c>
      <c r="M685" s="1">
        <f>YEAR(Tabla1[[#This Row],[FECHA DE CONTEO INVENTARIO]])</f>
        <v>2018</v>
      </c>
    </row>
    <row r="686" spans="1:13" x14ac:dyDescent="0.2">
      <c r="A686" s="1">
        <v>348800</v>
      </c>
      <c r="B686" s="1" t="s">
        <v>424</v>
      </c>
      <c r="C686" s="1" t="s">
        <v>887</v>
      </c>
      <c r="D686" s="1" t="s">
        <v>858</v>
      </c>
      <c r="E686" s="2">
        <v>43303</v>
      </c>
      <c r="F686" s="1">
        <v>154</v>
      </c>
      <c r="G686" s="1">
        <v>172</v>
      </c>
      <c r="H686" s="1">
        <f>Tabla1[[#This Row],[CANTIDAD SEGÚN SISTEMA]]-Tabla1[[#This Row],[CANTIDAD SEGÚN CONTEO]]</f>
        <v>-18</v>
      </c>
      <c r="I686" s="13">
        <f>1-ABS((Tabla1[[#This Row],[CANTIDAD SEGÚN SISTEMA]]-Tabla1[[#This Row],[CANTIDAD SEGÚN CONTEO]])/Tabla1[[#This Row],[CANTIDAD SEGÚN SISTEMA]])</f>
        <v>0.88311688311688308</v>
      </c>
      <c r="J68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86" s="13" t="str">
        <f>VLOOKUP(Tabla1[[#This Row],[COD MATERIAL]],Tabla1345[#All],3,0)</f>
        <v>13 - TRACCION</v>
      </c>
      <c r="L686" s="2" t="str">
        <f>VLOOKUP(MONTH(Tabla1[[#This Row],[FECHA DE CONTEO INVENTARIO]]),Tabla2[],2,0)</f>
        <v>Jul</v>
      </c>
      <c r="M686" s="1">
        <f>YEAR(Tabla1[[#This Row],[FECHA DE CONTEO INVENTARIO]])</f>
        <v>2018</v>
      </c>
    </row>
    <row r="687" spans="1:13" x14ac:dyDescent="0.2">
      <c r="A687" s="1">
        <v>348164</v>
      </c>
      <c r="B687" s="1" t="s">
        <v>251</v>
      </c>
      <c r="C687" s="1" t="s">
        <v>891</v>
      </c>
      <c r="D687" s="1" t="s">
        <v>862</v>
      </c>
      <c r="E687" s="2">
        <v>43225</v>
      </c>
      <c r="F687" s="1">
        <v>160</v>
      </c>
      <c r="G687" s="1">
        <v>190</v>
      </c>
      <c r="H687" s="1">
        <f>Tabla1[[#This Row],[CANTIDAD SEGÚN SISTEMA]]-Tabla1[[#This Row],[CANTIDAD SEGÚN CONTEO]]</f>
        <v>-30</v>
      </c>
      <c r="I687" s="13">
        <f>1-ABS((Tabla1[[#This Row],[CANTIDAD SEGÚN SISTEMA]]-Tabla1[[#This Row],[CANTIDAD SEGÚN CONTEO]])/Tabla1[[#This Row],[CANTIDAD SEGÚN SISTEMA]])</f>
        <v>0.8125</v>
      </c>
      <c r="J68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87" s="13" t="str">
        <f>VLOOKUP(Tabla1[[#This Row],[COD MATERIAL]],Tabla1345[#All],3,0)</f>
        <v>15 - MISCELANEOS</v>
      </c>
      <c r="L687" s="2" t="str">
        <f>VLOOKUP(MONTH(Tabla1[[#This Row],[FECHA DE CONTEO INVENTARIO]]),Tabla2[],2,0)</f>
        <v>May</v>
      </c>
      <c r="M687" s="1">
        <f>YEAR(Tabla1[[#This Row],[FECHA DE CONTEO INVENTARIO]])</f>
        <v>2018</v>
      </c>
    </row>
    <row r="688" spans="1:13" x14ac:dyDescent="0.2">
      <c r="A688" s="1">
        <v>348104</v>
      </c>
      <c r="B688" s="1" t="s">
        <v>716</v>
      </c>
      <c r="C688" s="1" t="s">
        <v>889</v>
      </c>
      <c r="D688" s="1" t="s">
        <v>860</v>
      </c>
      <c r="E688" s="2">
        <v>43577</v>
      </c>
      <c r="F688" s="1">
        <v>182</v>
      </c>
      <c r="G688" s="1">
        <v>198</v>
      </c>
      <c r="H688" s="1">
        <f>Tabla1[[#This Row],[CANTIDAD SEGÚN SISTEMA]]-Tabla1[[#This Row],[CANTIDAD SEGÚN CONTEO]]</f>
        <v>-16</v>
      </c>
      <c r="I688" s="13">
        <f>1-ABS((Tabla1[[#This Row],[CANTIDAD SEGÚN SISTEMA]]-Tabla1[[#This Row],[CANTIDAD SEGÚN CONTEO]])/Tabla1[[#This Row],[CANTIDAD SEGÚN SISTEMA]])</f>
        <v>0.91208791208791207</v>
      </c>
      <c r="J68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88" s="13" t="str">
        <f>VLOOKUP(Tabla1[[#This Row],[COD MATERIAL]],Tabla1345[#All],3,0)</f>
        <v>04 - FRENOS Y EMBRAGUES</v>
      </c>
      <c r="L688" s="2" t="str">
        <f>VLOOKUP(MONTH(Tabla1[[#This Row],[FECHA DE CONTEO INVENTARIO]]),Tabla2[],2,0)</f>
        <v>Abr</v>
      </c>
      <c r="M688" s="1">
        <f>YEAR(Tabla1[[#This Row],[FECHA DE CONTEO INVENTARIO]])</f>
        <v>2019</v>
      </c>
    </row>
    <row r="689" spans="1:13" x14ac:dyDescent="0.2">
      <c r="A689" s="1">
        <v>364290</v>
      </c>
      <c r="B689" s="1" t="s">
        <v>609</v>
      </c>
      <c r="C689" s="1" t="s">
        <v>884</v>
      </c>
      <c r="D689" s="1" t="s">
        <v>856</v>
      </c>
      <c r="E689" s="2">
        <v>43466</v>
      </c>
      <c r="F689" s="1">
        <v>143</v>
      </c>
      <c r="G689" s="1">
        <v>147</v>
      </c>
      <c r="H689" s="1">
        <f>Tabla1[[#This Row],[CANTIDAD SEGÚN SISTEMA]]-Tabla1[[#This Row],[CANTIDAD SEGÚN CONTEO]]</f>
        <v>-4</v>
      </c>
      <c r="I689" s="13">
        <f>1-ABS((Tabla1[[#This Row],[CANTIDAD SEGÚN SISTEMA]]-Tabla1[[#This Row],[CANTIDAD SEGÚN CONTEO]])/Tabla1[[#This Row],[CANTIDAD SEGÚN SISTEMA]])</f>
        <v>0.97202797202797198</v>
      </c>
      <c r="J68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89" s="13" t="str">
        <f>VLOOKUP(Tabla1[[#This Row],[COD MATERIAL]],Tabla1345[#All],3,0)</f>
        <v>09 - PARTES DE MOTOR</v>
      </c>
      <c r="L689" s="2" t="str">
        <f>VLOOKUP(MONTH(Tabla1[[#This Row],[FECHA DE CONTEO INVENTARIO]]),Tabla2[],2,0)</f>
        <v>Ene</v>
      </c>
      <c r="M689" s="1">
        <f>YEAR(Tabla1[[#This Row],[FECHA DE CONTEO INVENTARIO]])</f>
        <v>2019</v>
      </c>
    </row>
    <row r="690" spans="1:13" x14ac:dyDescent="0.2">
      <c r="A690" s="1">
        <v>367979</v>
      </c>
      <c r="B690" s="1" t="s">
        <v>753</v>
      </c>
      <c r="C690" s="1" t="s">
        <v>890</v>
      </c>
      <c r="D690" s="1" t="s">
        <v>861</v>
      </c>
      <c r="E690" s="2">
        <v>43166</v>
      </c>
      <c r="F690" s="1">
        <v>57</v>
      </c>
      <c r="G690" s="1">
        <v>64</v>
      </c>
      <c r="H690" s="1">
        <f>Tabla1[[#This Row],[CANTIDAD SEGÚN SISTEMA]]-Tabla1[[#This Row],[CANTIDAD SEGÚN CONTEO]]</f>
        <v>-7</v>
      </c>
      <c r="I690" s="13">
        <f>1-ABS((Tabla1[[#This Row],[CANTIDAD SEGÚN SISTEMA]]-Tabla1[[#This Row],[CANTIDAD SEGÚN CONTEO]])/Tabla1[[#This Row],[CANTIDAD SEGÚN SISTEMA]])</f>
        <v>0.87719298245614041</v>
      </c>
      <c r="J69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90" s="13" t="str">
        <f>VLOOKUP(Tabla1[[#This Row],[COD MATERIAL]],Tabla1345[#All],3,0)</f>
        <v>05 - COLISION</v>
      </c>
      <c r="L690" s="2" t="str">
        <f>VLOOKUP(MONTH(Tabla1[[#This Row],[FECHA DE CONTEO INVENTARIO]]),Tabla2[],2,0)</f>
        <v>Mar</v>
      </c>
      <c r="M690" s="1">
        <f>YEAR(Tabla1[[#This Row],[FECHA DE CONTEO INVENTARIO]])</f>
        <v>2018</v>
      </c>
    </row>
    <row r="691" spans="1:13" x14ac:dyDescent="0.2">
      <c r="A691" s="1">
        <v>348399</v>
      </c>
      <c r="B691" s="1" t="s">
        <v>234</v>
      </c>
      <c r="C691" s="1" t="s">
        <v>886</v>
      </c>
      <c r="D691" s="1" t="s">
        <v>857</v>
      </c>
      <c r="E691" s="2">
        <v>43254</v>
      </c>
      <c r="F691" s="1">
        <v>90</v>
      </c>
      <c r="G691" s="1">
        <v>86</v>
      </c>
      <c r="H691" s="1">
        <f>Tabla1[[#This Row],[CANTIDAD SEGÚN SISTEMA]]-Tabla1[[#This Row],[CANTIDAD SEGÚN CONTEO]]</f>
        <v>4</v>
      </c>
      <c r="I691" s="13">
        <f>1-ABS((Tabla1[[#This Row],[CANTIDAD SEGÚN SISTEMA]]-Tabla1[[#This Row],[CANTIDAD SEGÚN CONTEO]])/Tabla1[[#This Row],[CANTIDAD SEGÚN SISTEMA]])</f>
        <v>0.9555555555555556</v>
      </c>
      <c r="J69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91" s="13" t="str">
        <f>VLOOKUP(Tabla1[[#This Row],[COD MATERIAL]],Tabla1345[#All],3,0)</f>
        <v>05 - COLISION</v>
      </c>
      <c r="L691" s="2" t="str">
        <f>VLOOKUP(MONTH(Tabla1[[#This Row],[FECHA DE CONTEO INVENTARIO]]),Tabla2[],2,0)</f>
        <v>Jun</v>
      </c>
      <c r="M691" s="1">
        <f>YEAR(Tabla1[[#This Row],[FECHA DE CONTEO INVENTARIO]])</f>
        <v>2018</v>
      </c>
    </row>
    <row r="692" spans="1:13" x14ac:dyDescent="0.2">
      <c r="A692" s="1">
        <v>348523</v>
      </c>
      <c r="B692" s="1" t="s">
        <v>760</v>
      </c>
      <c r="C692" s="1" t="s">
        <v>889</v>
      </c>
      <c r="D692" s="1" t="s">
        <v>860</v>
      </c>
      <c r="E692" s="2">
        <v>43341</v>
      </c>
      <c r="F692" s="1">
        <v>91</v>
      </c>
      <c r="G692" s="1">
        <v>91</v>
      </c>
      <c r="H692" s="1">
        <f>Tabla1[[#This Row],[CANTIDAD SEGÚN SISTEMA]]-Tabla1[[#This Row],[CANTIDAD SEGÚN CONTEO]]</f>
        <v>0</v>
      </c>
      <c r="I692" s="13">
        <f>1-ABS((Tabla1[[#This Row],[CANTIDAD SEGÚN SISTEMA]]-Tabla1[[#This Row],[CANTIDAD SEGÚN CONTEO]])/Tabla1[[#This Row],[CANTIDAD SEGÚN SISTEMA]])</f>
        <v>1</v>
      </c>
      <c r="J69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92" s="13" t="str">
        <f>VLOOKUP(Tabla1[[#This Row],[COD MATERIAL]],Tabla1345[#All],3,0)</f>
        <v>09 - PARTES DE MOTOR</v>
      </c>
      <c r="L692" s="2" t="str">
        <f>VLOOKUP(MONTH(Tabla1[[#This Row],[FECHA DE CONTEO INVENTARIO]]),Tabla2[],2,0)</f>
        <v>Ago</v>
      </c>
      <c r="M692" s="1">
        <f>YEAR(Tabla1[[#This Row],[FECHA DE CONTEO INVENTARIO]])</f>
        <v>2018</v>
      </c>
    </row>
    <row r="693" spans="1:13" x14ac:dyDescent="0.2">
      <c r="A693" s="1">
        <v>353561</v>
      </c>
      <c r="B693" s="1" t="s">
        <v>761</v>
      </c>
      <c r="C693" s="1" t="s">
        <v>892</v>
      </c>
      <c r="D693" s="1" t="s">
        <v>863</v>
      </c>
      <c r="E693" s="2">
        <v>43336</v>
      </c>
      <c r="F693" s="1">
        <v>102</v>
      </c>
      <c r="G693" s="1">
        <v>102</v>
      </c>
      <c r="H693" s="1">
        <f>Tabla1[[#This Row],[CANTIDAD SEGÚN SISTEMA]]-Tabla1[[#This Row],[CANTIDAD SEGÚN CONTEO]]</f>
        <v>0</v>
      </c>
      <c r="I693" s="13">
        <f>1-ABS((Tabla1[[#This Row],[CANTIDAD SEGÚN SISTEMA]]-Tabla1[[#This Row],[CANTIDAD SEGÚN CONTEO]])/Tabla1[[#This Row],[CANTIDAD SEGÚN SISTEMA]])</f>
        <v>1</v>
      </c>
      <c r="J69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93" s="13" t="str">
        <f>VLOOKUP(Tabla1[[#This Row],[COD MATERIAL]],Tabla1345[#All],3,0)</f>
        <v>14 - LUCES</v>
      </c>
      <c r="L693" s="2" t="str">
        <f>VLOOKUP(MONTH(Tabla1[[#This Row],[FECHA DE CONTEO INVENTARIO]]),Tabla2[],2,0)</f>
        <v>Ago</v>
      </c>
      <c r="M693" s="1">
        <f>YEAR(Tabla1[[#This Row],[FECHA DE CONTEO INVENTARIO]])</f>
        <v>2018</v>
      </c>
    </row>
    <row r="694" spans="1:13" x14ac:dyDescent="0.2">
      <c r="A694" s="1">
        <v>366798</v>
      </c>
      <c r="B694" s="1" t="s">
        <v>114</v>
      </c>
      <c r="C694" s="1" t="s">
        <v>889</v>
      </c>
      <c r="D694" s="1" t="s">
        <v>860</v>
      </c>
      <c r="E694" s="2">
        <v>43139</v>
      </c>
      <c r="F694" s="1">
        <v>13</v>
      </c>
      <c r="G694" s="1">
        <v>13</v>
      </c>
      <c r="H694" s="1">
        <f>Tabla1[[#This Row],[CANTIDAD SEGÚN SISTEMA]]-Tabla1[[#This Row],[CANTIDAD SEGÚN CONTEO]]</f>
        <v>0</v>
      </c>
      <c r="I694" s="13">
        <f>1-ABS((Tabla1[[#This Row],[CANTIDAD SEGÚN SISTEMA]]-Tabla1[[#This Row],[CANTIDAD SEGÚN CONTEO]])/Tabla1[[#This Row],[CANTIDAD SEGÚN SISTEMA]])</f>
        <v>1</v>
      </c>
      <c r="J69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694" s="13" t="str">
        <f>VLOOKUP(Tabla1[[#This Row],[COD MATERIAL]],Tabla1345[#All],3,0)</f>
        <v>08 - ELECTRICO</v>
      </c>
      <c r="L694" s="2" t="str">
        <f>VLOOKUP(MONTH(Tabla1[[#This Row],[FECHA DE CONTEO INVENTARIO]]),Tabla2[],2,0)</f>
        <v>Feb</v>
      </c>
      <c r="M694" s="1">
        <f>YEAR(Tabla1[[#This Row],[FECHA DE CONTEO INVENTARIO]])</f>
        <v>2018</v>
      </c>
    </row>
    <row r="695" spans="1:13" x14ac:dyDescent="0.2">
      <c r="A695" s="1">
        <v>367858</v>
      </c>
      <c r="B695" s="1" t="s">
        <v>700</v>
      </c>
      <c r="C695" s="1" t="s">
        <v>885</v>
      </c>
      <c r="D695" s="1" t="s">
        <v>865</v>
      </c>
      <c r="E695" s="2">
        <v>43335</v>
      </c>
      <c r="F695" s="1">
        <v>16</v>
      </c>
      <c r="G695" s="1">
        <v>19</v>
      </c>
      <c r="H695" s="1">
        <f>Tabla1[[#This Row],[CANTIDAD SEGÚN SISTEMA]]-Tabla1[[#This Row],[CANTIDAD SEGÚN CONTEO]]</f>
        <v>-3</v>
      </c>
      <c r="I695" s="13">
        <f>1-ABS((Tabla1[[#This Row],[CANTIDAD SEGÚN SISTEMA]]-Tabla1[[#This Row],[CANTIDAD SEGÚN CONTEO]])/Tabla1[[#This Row],[CANTIDAD SEGÚN SISTEMA]])</f>
        <v>0.8125</v>
      </c>
      <c r="J69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95" s="13" t="str">
        <f>VLOOKUP(Tabla1[[#This Row],[COD MATERIAL]],Tabla1345[#All],3,0)</f>
        <v>05 - COLISION</v>
      </c>
      <c r="L695" s="2" t="str">
        <f>VLOOKUP(MONTH(Tabla1[[#This Row],[FECHA DE CONTEO INVENTARIO]]),Tabla2[],2,0)</f>
        <v>Ago</v>
      </c>
      <c r="M695" s="1">
        <f>YEAR(Tabla1[[#This Row],[FECHA DE CONTEO INVENTARIO]])</f>
        <v>2018</v>
      </c>
    </row>
    <row r="696" spans="1:13" x14ac:dyDescent="0.2">
      <c r="A696" s="1">
        <v>368038</v>
      </c>
      <c r="B696" s="1" t="s">
        <v>82</v>
      </c>
      <c r="C696" s="1" t="s">
        <v>889</v>
      </c>
      <c r="D696" s="1" t="s">
        <v>860</v>
      </c>
      <c r="E696" s="2">
        <v>43467</v>
      </c>
      <c r="F696" s="1">
        <v>180</v>
      </c>
      <c r="G696" s="1">
        <v>185</v>
      </c>
      <c r="H696" s="1">
        <f>Tabla1[[#This Row],[CANTIDAD SEGÚN SISTEMA]]-Tabla1[[#This Row],[CANTIDAD SEGÚN CONTEO]]</f>
        <v>-5</v>
      </c>
      <c r="I696" s="13">
        <f>1-ABS((Tabla1[[#This Row],[CANTIDAD SEGÚN SISTEMA]]-Tabla1[[#This Row],[CANTIDAD SEGÚN CONTEO]])/Tabla1[[#This Row],[CANTIDAD SEGÚN SISTEMA]])</f>
        <v>0.97222222222222221</v>
      </c>
      <c r="J69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96" s="13" t="str">
        <f>VLOOKUP(Tabla1[[#This Row],[COD MATERIAL]],Tabla1345[#All],3,0)</f>
        <v>08 - ELECTRICO</v>
      </c>
      <c r="L696" s="2" t="str">
        <f>VLOOKUP(MONTH(Tabla1[[#This Row],[FECHA DE CONTEO INVENTARIO]]),Tabla2[],2,0)</f>
        <v>Ene</v>
      </c>
      <c r="M696" s="1">
        <f>YEAR(Tabla1[[#This Row],[FECHA DE CONTEO INVENTARIO]])</f>
        <v>2019</v>
      </c>
    </row>
    <row r="697" spans="1:13" x14ac:dyDescent="0.2">
      <c r="A697" s="1">
        <v>362728</v>
      </c>
      <c r="B697" s="1" t="s">
        <v>779</v>
      </c>
      <c r="C697" s="1" t="s">
        <v>886</v>
      </c>
      <c r="D697" s="1" t="s">
        <v>857</v>
      </c>
      <c r="E697" s="2">
        <v>43175</v>
      </c>
      <c r="F697" s="1">
        <v>123</v>
      </c>
      <c r="G697" s="1">
        <v>130</v>
      </c>
      <c r="H697" s="1">
        <f>Tabla1[[#This Row],[CANTIDAD SEGÚN SISTEMA]]-Tabla1[[#This Row],[CANTIDAD SEGÚN CONTEO]]</f>
        <v>-7</v>
      </c>
      <c r="I697" s="13">
        <f>1-ABS((Tabla1[[#This Row],[CANTIDAD SEGÚN SISTEMA]]-Tabla1[[#This Row],[CANTIDAD SEGÚN CONTEO]])/Tabla1[[#This Row],[CANTIDAD SEGÚN SISTEMA]])</f>
        <v>0.94308943089430897</v>
      </c>
      <c r="J69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97" s="13" t="str">
        <f>VLOOKUP(Tabla1[[#This Row],[COD MATERIAL]],Tabla1345[#All],3,0)</f>
        <v>07 - PEDALES Y POSAPIES</v>
      </c>
      <c r="L697" s="2" t="str">
        <f>VLOOKUP(MONTH(Tabla1[[#This Row],[FECHA DE CONTEO INVENTARIO]]),Tabla2[],2,0)</f>
        <v>Mar</v>
      </c>
      <c r="M697" s="1">
        <f>YEAR(Tabla1[[#This Row],[FECHA DE CONTEO INVENTARIO]])</f>
        <v>2018</v>
      </c>
    </row>
    <row r="698" spans="1:13" x14ac:dyDescent="0.2">
      <c r="A698" s="1">
        <v>348343</v>
      </c>
      <c r="B698" s="1" t="s">
        <v>53</v>
      </c>
      <c r="C698" s="1" t="s">
        <v>884</v>
      </c>
      <c r="D698" s="1" t="s">
        <v>856</v>
      </c>
      <c r="E698" s="2">
        <v>43278</v>
      </c>
      <c r="F698" s="1">
        <v>159</v>
      </c>
      <c r="G698" s="1">
        <v>155</v>
      </c>
      <c r="H698" s="1">
        <f>Tabla1[[#This Row],[CANTIDAD SEGÚN SISTEMA]]-Tabla1[[#This Row],[CANTIDAD SEGÚN CONTEO]]</f>
        <v>4</v>
      </c>
      <c r="I698" s="13">
        <f>1-ABS((Tabla1[[#This Row],[CANTIDAD SEGÚN SISTEMA]]-Tabla1[[#This Row],[CANTIDAD SEGÚN CONTEO]])/Tabla1[[#This Row],[CANTIDAD SEGÚN SISTEMA]])</f>
        <v>0.97484276729559749</v>
      </c>
      <c r="J69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698" s="13" t="str">
        <f>VLOOKUP(Tabla1[[#This Row],[COD MATERIAL]],Tabla1345[#All],3,0)</f>
        <v>10 - PALANCAS Y CHICOTES</v>
      </c>
      <c r="L698" s="2" t="str">
        <f>VLOOKUP(MONTH(Tabla1[[#This Row],[FECHA DE CONTEO INVENTARIO]]),Tabla2[],2,0)</f>
        <v>Jun</v>
      </c>
      <c r="M698" s="1">
        <f>YEAR(Tabla1[[#This Row],[FECHA DE CONTEO INVENTARIO]])</f>
        <v>2018</v>
      </c>
    </row>
    <row r="699" spans="1:13" x14ac:dyDescent="0.2">
      <c r="A699" s="1">
        <v>348281</v>
      </c>
      <c r="B699" s="1" t="s">
        <v>263</v>
      </c>
      <c r="C699" s="1" t="s">
        <v>886</v>
      </c>
      <c r="D699" s="1" t="s">
        <v>857</v>
      </c>
      <c r="E699" s="2">
        <v>43433</v>
      </c>
      <c r="F699" s="1">
        <v>28</v>
      </c>
      <c r="G699" s="1">
        <v>30</v>
      </c>
      <c r="H699" s="1">
        <f>Tabla1[[#This Row],[CANTIDAD SEGÚN SISTEMA]]-Tabla1[[#This Row],[CANTIDAD SEGÚN CONTEO]]</f>
        <v>-2</v>
      </c>
      <c r="I699" s="13">
        <f>1-ABS((Tabla1[[#This Row],[CANTIDAD SEGÚN SISTEMA]]-Tabla1[[#This Row],[CANTIDAD SEGÚN CONTEO]])/Tabla1[[#This Row],[CANTIDAD SEGÚN SISTEMA]])</f>
        <v>0.9285714285714286</v>
      </c>
      <c r="J69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699" s="13" t="str">
        <f>VLOOKUP(Tabla1[[#This Row],[COD MATERIAL]],Tabla1345[#All],3,0)</f>
        <v>11 - LLANTAS Y HULES</v>
      </c>
      <c r="L699" s="2" t="str">
        <f>VLOOKUP(MONTH(Tabla1[[#This Row],[FECHA DE CONTEO INVENTARIO]]),Tabla2[],2,0)</f>
        <v>Nov</v>
      </c>
      <c r="M699" s="1">
        <f>YEAR(Tabla1[[#This Row],[FECHA DE CONTEO INVENTARIO]])</f>
        <v>2018</v>
      </c>
    </row>
    <row r="700" spans="1:13" x14ac:dyDescent="0.2">
      <c r="A700" s="1">
        <v>348612</v>
      </c>
      <c r="B700" s="1" t="s">
        <v>769</v>
      </c>
      <c r="C700" s="1" t="s">
        <v>886</v>
      </c>
      <c r="D700" s="1" t="s">
        <v>857</v>
      </c>
      <c r="E700" s="2">
        <v>43549</v>
      </c>
      <c r="F700" s="1">
        <v>19</v>
      </c>
      <c r="G700" s="1">
        <v>21</v>
      </c>
      <c r="H700" s="1">
        <f>Tabla1[[#This Row],[CANTIDAD SEGÚN SISTEMA]]-Tabla1[[#This Row],[CANTIDAD SEGÚN CONTEO]]</f>
        <v>-2</v>
      </c>
      <c r="I700" s="13">
        <f>1-ABS((Tabla1[[#This Row],[CANTIDAD SEGÚN SISTEMA]]-Tabla1[[#This Row],[CANTIDAD SEGÚN CONTEO]])/Tabla1[[#This Row],[CANTIDAD SEGÚN SISTEMA]])</f>
        <v>0.89473684210526316</v>
      </c>
      <c r="J70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00" s="13" t="str">
        <f>VLOOKUP(Tabla1[[#This Row],[COD MATERIAL]],Tabla1345[#All],3,0)</f>
        <v>08 - ELECTRICO</v>
      </c>
      <c r="L700" s="2" t="str">
        <f>VLOOKUP(MONTH(Tabla1[[#This Row],[FECHA DE CONTEO INVENTARIO]]),Tabla2[],2,0)</f>
        <v>Mar</v>
      </c>
      <c r="M700" s="1">
        <f>YEAR(Tabla1[[#This Row],[FECHA DE CONTEO INVENTARIO]])</f>
        <v>2019</v>
      </c>
    </row>
    <row r="701" spans="1:13" x14ac:dyDescent="0.2">
      <c r="A701" s="1">
        <v>347943</v>
      </c>
      <c r="B701" s="1" t="s">
        <v>101</v>
      </c>
      <c r="C701" s="1" t="s">
        <v>892</v>
      </c>
      <c r="D701" s="1" t="s">
        <v>863</v>
      </c>
      <c r="E701" s="2">
        <v>43313</v>
      </c>
      <c r="F701" s="1">
        <v>106</v>
      </c>
      <c r="G701" s="1">
        <v>106</v>
      </c>
      <c r="H701" s="1">
        <f>Tabla1[[#This Row],[CANTIDAD SEGÚN SISTEMA]]-Tabla1[[#This Row],[CANTIDAD SEGÚN CONTEO]]</f>
        <v>0</v>
      </c>
      <c r="I701" s="13">
        <f>1-ABS((Tabla1[[#This Row],[CANTIDAD SEGÚN SISTEMA]]-Tabla1[[#This Row],[CANTIDAD SEGÚN CONTEO]])/Tabla1[[#This Row],[CANTIDAD SEGÚN SISTEMA]])</f>
        <v>1</v>
      </c>
      <c r="J70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01" s="13" t="str">
        <f>VLOOKUP(Tabla1[[#This Row],[COD MATERIAL]],Tabla1345[#All],3,0)</f>
        <v>14 - LUCES</v>
      </c>
      <c r="L701" s="2" t="str">
        <f>VLOOKUP(MONTH(Tabla1[[#This Row],[FECHA DE CONTEO INVENTARIO]]),Tabla2[],2,0)</f>
        <v>Ago</v>
      </c>
      <c r="M701" s="1">
        <f>YEAR(Tabla1[[#This Row],[FECHA DE CONTEO INVENTARIO]])</f>
        <v>2018</v>
      </c>
    </row>
    <row r="702" spans="1:13" x14ac:dyDescent="0.2">
      <c r="A702" s="1">
        <v>347823</v>
      </c>
      <c r="B702" s="1" t="s">
        <v>411</v>
      </c>
      <c r="C702" s="1" t="s">
        <v>886</v>
      </c>
      <c r="D702" s="1" t="s">
        <v>857</v>
      </c>
      <c r="E702" s="2">
        <v>43146</v>
      </c>
      <c r="F702" s="1">
        <v>27</v>
      </c>
      <c r="G702" s="1">
        <v>27</v>
      </c>
      <c r="H702" s="1">
        <f>Tabla1[[#This Row],[CANTIDAD SEGÚN SISTEMA]]-Tabla1[[#This Row],[CANTIDAD SEGÚN CONTEO]]</f>
        <v>0</v>
      </c>
      <c r="I702" s="13">
        <f>1-ABS((Tabla1[[#This Row],[CANTIDAD SEGÚN SISTEMA]]-Tabla1[[#This Row],[CANTIDAD SEGÚN CONTEO]])/Tabla1[[#This Row],[CANTIDAD SEGÚN SISTEMA]])</f>
        <v>1</v>
      </c>
      <c r="J70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02" s="13" t="str">
        <f>VLOOKUP(Tabla1[[#This Row],[COD MATERIAL]],Tabla1345[#All],3,0)</f>
        <v>03 - FILTROS</v>
      </c>
      <c r="L702" s="2" t="str">
        <f>VLOOKUP(MONTH(Tabla1[[#This Row],[FECHA DE CONTEO INVENTARIO]]),Tabla2[],2,0)</f>
        <v>Feb</v>
      </c>
      <c r="M702" s="1">
        <f>YEAR(Tabla1[[#This Row],[FECHA DE CONTEO INVENTARIO]])</f>
        <v>2018</v>
      </c>
    </row>
    <row r="703" spans="1:13" x14ac:dyDescent="0.2">
      <c r="A703" s="1">
        <v>347794</v>
      </c>
      <c r="B703" s="1" t="s">
        <v>728</v>
      </c>
      <c r="C703" s="1" t="s">
        <v>885</v>
      </c>
      <c r="D703" s="1" t="s">
        <v>865</v>
      </c>
      <c r="E703" s="2">
        <v>43457</v>
      </c>
      <c r="F703" s="1">
        <v>130</v>
      </c>
      <c r="G703" s="1">
        <v>154</v>
      </c>
      <c r="H703" s="1">
        <f>Tabla1[[#This Row],[CANTIDAD SEGÚN SISTEMA]]-Tabla1[[#This Row],[CANTIDAD SEGÚN CONTEO]]</f>
        <v>-24</v>
      </c>
      <c r="I703" s="13">
        <f>1-ABS((Tabla1[[#This Row],[CANTIDAD SEGÚN SISTEMA]]-Tabla1[[#This Row],[CANTIDAD SEGÚN CONTEO]])/Tabla1[[#This Row],[CANTIDAD SEGÚN SISTEMA]])</f>
        <v>0.81538461538461537</v>
      </c>
      <c r="J70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03" s="13" t="str">
        <f>VLOOKUP(Tabla1[[#This Row],[COD MATERIAL]],Tabla1345[#All],3,0)</f>
        <v>15 - MISCELANEOS</v>
      </c>
      <c r="L703" s="2" t="str">
        <f>VLOOKUP(MONTH(Tabla1[[#This Row],[FECHA DE CONTEO INVENTARIO]]),Tabla2[],2,0)</f>
        <v>Dic</v>
      </c>
      <c r="M703" s="1">
        <f>YEAR(Tabla1[[#This Row],[FECHA DE CONTEO INVENTARIO]])</f>
        <v>2018</v>
      </c>
    </row>
    <row r="704" spans="1:13" x14ac:dyDescent="0.2">
      <c r="A704" s="1">
        <v>347897</v>
      </c>
      <c r="B704" s="1" t="s">
        <v>105</v>
      </c>
      <c r="C704" s="1" t="s">
        <v>885</v>
      </c>
      <c r="D704" s="1" t="s">
        <v>865</v>
      </c>
      <c r="E704" s="2">
        <v>43424</v>
      </c>
      <c r="F704" s="1">
        <v>139</v>
      </c>
      <c r="G704" s="1">
        <v>165</v>
      </c>
      <c r="H704" s="1">
        <f>Tabla1[[#This Row],[CANTIDAD SEGÚN SISTEMA]]-Tabla1[[#This Row],[CANTIDAD SEGÚN CONTEO]]</f>
        <v>-26</v>
      </c>
      <c r="I704" s="13">
        <f>1-ABS((Tabla1[[#This Row],[CANTIDAD SEGÚN SISTEMA]]-Tabla1[[#This Row],[CANTIDAD SEGÚN CONTEO]])/Tabla1[[#This Row],[CANTIDAD SEGÚN SISTEMA]])</f>
        <v>0.81294964028776984</v>
      </c>
      <c r="J70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04" s="13" t="str">
        <f>VLOOKUP(Tabla1[[#This Row],[COD MATERIAL]],Tabla1345[#All],3,0)</f>
        <v>14 - LUCES</v>
      </c>
      <c r="L704" s="2" t="str">
        <f>VLOOKUP(MONTH(Tabla1[[#This Row],[FECHA DE CONTEO INVENTARIO]]),Tabla2[],2,0)</f>
        <v>Nov</v>
      </c>
      <c r="M704" s="1">
        <f>YEAR(Tabla1[[#This Row],[FECHA DE CONTEO INVENTARIO]])</f>
        <v>2018</v>
      </c>
    </row>
    <row r="705" spans="1:13" x14ac:dyDescent="0.2">
      <c r="A705" s="1">
        <v>367834</v>
      </c>
      <c r="B705" s="1" t="s">
        <v>775</v>
      </c>
      <c r="C705" s="1" t="s">
        <v>892</v>
      </c>
      <c r="D705" s="1" t="s">
        <v>863</v>
      </c>
      <c r="E705" s="2">
        <v>43156</v>
      </c>
      <c r="F705" s="1">
        <v>52</v>
      </c>
      <c r="G705" s="1">
        <v>53</v>
      </c>
      <c r="H705" s="1">
        <f>Tabla1[[#This Row],[CANTIDAD SEGÚN SISTEMA]]-Tabla1[[#This Row],[CANTIDAD SEGÚN CONTEO]]</f>
        <v>-1</v>
      </c>
      <c r="I705" s="13">
        <f>1-ABS((Tabla1[[#This Row],[CANTIDAD SEGÚN SISTEMA]]-Tabla1[[#This Row],[CANTIDAD SEGÚN CONTEO]])/Tabla1[[#This Row],[CANTIDAD SEGÚN SISTEMA]])</f>
        <v>0.98076923076923073</v>
      </c>
      <c r="J70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05" s="13" t="str">
        <f>VLOOKUP(Tabla1[[#This Row],[COD MATERIAL]],Tabla1345[#All],3,0)</f>
        <v>05 - COLISION</v>
      </c>
      <c r="L705" s="2" t="str">
        <f>VLOOKUP(MONTH(Tabla1[[#This Row],[FECHA DE CONTEO INVENTARIO]]),Tabla2[],2,0)</f>
        <v>Feb</v>
      </c>
      <c r="M705" s="1">
        <f>YEAR(Tabla1[[#This Row],[FECHA DE CONTEO INVENTARIO]])</f>
        <v>2018</v>
      </c>
    </row>
    <row r="706" spans="1:13" x14ac:dyDescent="0.2">
      <c r="A706" s="1">
        <v>348005</v>
      </c>
      <c r="B706" s="1" t="s">
        <v>616</v>
      </c>
      <c r="C706" s="1" t="s">
        <v>884</v>
      </c>
      <c r="D706" s="1" t="s">
        <v>856</v>
      </c>
      <c r="E706" s="2">
        <v>43324</v>
      </c>
      <c r="F706" s="1">
        <v>127</v>
      </c>
      <c r="G706" s="1">
        <v>130</v>
      </c>
      <c r="H706" s="1">
        <f>Tabla1[[#This Row],[CANTIDAD SEGÚN SISTEMA]]-Tabla1[[#This Row],[CANTIDAD SEGÚN CONTEO]]</f>
        <v>-3</v>
      </c>
      <c r="I706" s="13">
        <f>1-ABS((Tabla1[[#This Row],[CANTIDAD SEGÚN SISTEMA]]-Tabla1[[#This Row],[CANTIDAD SEGÚN CONTEO]])/Tabla1[[#This Row],[CANTIDAD SEGÚN SISTEMA]])</f>
        <v>0.97637795275590555</v>
      </c>
      <c r="J70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06" s="13" t="str">
        <f>VLOOKUP(Tabla1[[#This Row],[COD MATERIAL]],Tabla1345[#All],3,0)</f>
        <v>08 - ELECTRICO</v>
      </c>
      <c r="L706" s="2" t="str">
        <f>VLOOKUP(MONTH(Tabla1[[#This Row],[FECHA DE CONTEO INVENTARIO]]),Tabla2[],2,0)</f>
        <v>Ago</v>
      </c>
      <c r="M706" s="1">
        <f>YEAR(Tabla1[[#This Row],[FECHA DE CONTEO INVENTARIO]])</f>
        <v>2018</v>
      </c>
    </row>
    <row r="707" spans="1:13" x14ac:dyDescent="0.2">
      <c r="A707" s="1">
        <v>362727</v>
      </c>
      <c r="B707" s="1" t="s">
        <v>425</v>
      </c>
      <c r="C707" s="1" t="s">
        <v>887</v>
      </c>
      <c r="D707" s="1" t="s">
        <v>858</v>
      </c>
      <c r="E707" s="2">
        <v>43284</v>
      </c>
      <c r="F707" s="1">
        <v>82</v>
      </c>
      <c r="G707" s="1">
        <v>76</v>
      </c>
      <c r="H707" s="1">
        <f>Tabla1[[#This Row],[CANTIDAD SEGÚN SISTEMA]]-Tabla1[[#This Row],[CANTIDAD SEGÚN CONTEO]]</f>
        <v>6</v>
      </c>
      <c r="I707" s="13">
        <f>1-ABS((Tabla1[[#This Row],[CANTIDAD SEGÚN SISTEMA]]-Tabla1[[#This Row],[CANTIDAD SEGÚN CONTEO]])/Tabla1[[#This Row],[CANTIDAD SEGÚN SISTEMA]])</f>
        <v>0.92682926829268297</v>
      </c>
      <c r="J70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707" s="13" t="str">
        <f>VLOOKUP(Tabla1[[#This Row],[COD MATERIAL]],Tabla1345[#All],3,0)</f>
        <v>05 - COLISION</v>
      </c>
      <c r="L707" s="2" t="str">
        <f>VLOOKUP(MONTH(Tabla1[[#This Row],[FECHA DE CONTEO INVENTARIO]]),Tabla2[],2,0)</f>
        <v>Jul</v>
      </c>
      <c r="M707" s="1">
        <f>YEAR(Tabla1[[#This Row],[FECHA DE CONTEO INVENTARIO]])</f>
        <v>2018</v>
      </c>
    </row>
    <row r="708" spans="1:13" x14ac:dyDescent="0.2">
      <c r="A708" s="1">
        <v>347918</v>
      </c>
      <c r="B708" s="1" t="s">
        <v>210</v>
      </c>
      <c r="C708" s="1" t="s">
        <v>891</v>
      </c>
      <c r="D708" s="1" t="s">
        <v>862</v>
      </c>
      <c r="E708" s="2">
        <v>43249</v>
      </c>
      <c r="F708" s="1">
        <v>154</v>
      </c>
      <c r="G708" s="1">
        <v>178</v>
      </c>
      <c r="H708" s="1">
        <f>Tabla1[[#This Row],[CANTIDAD SEGÚN SISTEMA]]-Tabla1[[#This Row],[CANTIDAD SEGÚN CONTEO]]</f>
        <v>-24</v>
      </c>
      <c r="I708" s="13">
        <f>1-ABS((Tabla1[[#This Row],[CANTIDAD SEGÚN SISTEMA]]-Tabla1[[#This Row],[CANTIDAD SEGÚN CONTEO]])/Tabla1[[#This Row],[CANTIDAD SEGÚN SISTEMA]])</f>
        <v>0.8441558441558441</v>
      </c>
      <c r="J70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08" s="13" t="str">
        <f>VLOOKUP(Tabla1[[#This Row],[COD MATERIAL]],Tabla1345[#All],3,0)</f>
        <v>14 - LUCES</v>
      </c>
      <c r="L708" s="2" t="str">
        <f>VLOOKUP(MONTH(Tabla1[[#This Row],[FECHA DE CONTEO INVENTARIO]]),Tabla2[],2,0)</f>
        <v>May</v>
      </c>
      <c r="M708" s="1">
        <f>YEAR(Tabla1[[#This Row],[FECHA DE CONTEO INVENTARIO]])</f>
        <v>2018</v>
      </c>
    </row>
    <row r="709" spans="1:13" x14ac:dyDescent="0.2">
      <c r="A709" s="1">
        <v>369631</v>
      </c>
      <c r="B709" s="1" t="s">
        <v>670</v>
      </c>
      <c r="C709" s="1" t="s">
        <v>884</v>
      </c>
      <c r="D709" s="1" t="s">
        <v>856</v>
      </c>
      <c r="E709" s="2">
        <v>43569</v>
      </c>
      <c r="F709" s="1">
        <v>170</v>
      </c>
      <c r="G709" s="1">
        <v>202</v>
      </c>
      <c r="H709" s="1">
        <f>Tabla1[[#This Row],[CANTIDAD SEGÚN SISTEMA]]-Tabla1[[#This Row],[CANTIDAD SEGÚN CONTEO]]</f>
        <v>-32</v>
      </c>
      <c r="I709" s="13">
        <f>1-ABS((Tabla1[[#This Row],[CANTIDAD SEGÚN SISTEMA]]-Tabla1[[#This Row],[CANTIDAD SEGÚN CONTEO]])/Tabla1[[#This Row],[CANTIDAD SEGÚN SISTEMA]])</f>
        <v>0.81176470588235294</v>
      </c>
      <c r="J70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09" s="13" t="str">
        <f>VLOOKUP(Tabla1[[#This Row],[COD MATERIAL]],Tabla1345[#All],3,0)</f>
        <v>14 - LUCES</v>
      </c>
      <c r="L709" s="2" t="str">
        <f>VLOOKUP(MONTH(Tabla1[[#This Row],[FECHA DE CONTEO INVENTARIO]]),Tabla2[],2,0)</f>
        <v>Abr</v>
      </c>
      <c r="M709" s="1">
        <f>YEAR(Tabla1[[#This Row],[FECHA DE CONTEO INVENTARIO]])</f>
        <v>2019</v>
      </c>
    </row>
    <row r="710" spans="1:13" x14ac:dyDescent="0.2">
      <c r="A710" s="1">
        <v>369610</v>
      </c>
      <c r="B710" s="1" t="s">
        <v>682</v>
      </c>
      <c r="C710" s="1" t="s">
        <v>885</v>
      </c>
      <c r="D710" s="1" t="s">
        <v>865</v>
      </c>
      <c r="E710" s="2">
        <v>43118</v>
      </c>
      <c r="F710" s="1">
        <v>174</v>
      </c>
      <c r="G710" s="1">
        <v>198</v>
      </c>
      <c r="H710" s="1">
        <f>Tabla1[[#This Row],[CANTIDAD SEGÚN SISTEMA]]-Tabla1[[#This Row],[CANTIDAD SEGÚN CONTEO]]</f>
        <v>-24</v>
      </c>
      <c r="I710" s="13">
        <f>1-ABS((Tabla1[[#This Row],[CANTIDAD SEGÚN SISTEMA]]-Tabla1[[#This Row],[CANTIDAD SEGÚN CONTEO]])/Tabla1[[#This Row],[CANTIDAD SEGÚN SISTEMA]])</f>
        <v>0.86206896551724133</v>
      </c>
      <c r="J71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10" s="13" t="str">
        <f>VLOOKUP(Tabla1[[#This Row],[COD MATERIAL]],Tabla1345[#All],3,0)</f>
        <v>01 - BATERIAS</v>
      </c>
      <c r="L710" s="2" t="str">
        <f>VLOOKUP(MONTH(Tabla1[[#This Row],[FECHA DE CONTEO INVENTARIO]]),Tabla2[],2,0)</f>
        <v>Ene</v>
      </c>
      <c r="M710" s="1">
        <f>YEAR(Tabla1[[#This Row],[FECHA DE CONTEO INVENTARIO]])</f>
        <v>2018</v>
      </c>
    </row>
    <row r="711" spans="1:13" x14ac:dyDescent="0.2">
      <c r="A711" s="1">
        <v>348818</v>
      </c>
      <c r="B711" s="1" t="s">
        <v>228</v>
      </c>
      <c r="C711" s="1" t="s">
        <v>891</v>
      </c>
      <c r="D711" s="1" t="s">
        <v>862</v>
      </c>
      <c r="E711" s="2">
        <v>43521</v>
      </c>
      <c r="F711" s="1">
        <v>130</v>
      </c>
      <c r="G711" s="1">
        <v>144</v>
      </c>
      <c r="H711" s="1">
        <f>Tabla1[[#This Row],[CANTIDAD SEGÚN SISTEMA]]-Tabla1[[#This Row],[CANTIDAD SEGÚN CONTEO]]</f>
        <v>-14</v>
      </c>
      <c r="I711" s="13">
        <f>1-ABS((Tabla1[[#This Row],[CANTIDAD SEGÚN SISTEMA]]-Tabla1[[#This Row],[CANTIDAD SEGÚN CONTEO]])/Tabla1[[#This Row],[CANTIDAD SEGÚN SISTEMA]])</f>
        <v>0.89230769230769225</v>
      </c>
      <c r="J71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11" s="13" t="str">
        <f>VLOOKUP(Tabla1[[#This Row],[COD MATERIAL]],Tabla1345[#All],3,0)</f>
        <v>05 - COLISION</v>
      </c>
      <c r="L711" s="2" t="str">
        <f>VLOOKUP(MONTH(Tabla1[[#This Row],[FECHA DE CONTEO INVENTARIO]]),Tabla2[],2,0)</f>
        <v>Feb</v>
      </c>
      <c r="M711" s="1">
        <f>YEAR(Tabla1[[#This Row],[FECHA DE CONTEO INVENTARIO]])</f>
        <v>2019</v>
      </c>
    </row>
    <row r="712" spans="1:13" x14ac:dyDescent="0.2">
      <c r="A712" s="1">
        <v>347835</v>
      </c>
      <c r="B712" s="1" t="s">
        <v>86</v>
      </c>
      <c r="C712" s="1" t="s">
        <v>891</v>
      </c>
      <c r="D712" s="1" t="s">
        <v>862</v>
      </c>
      <c r="E712" s="2">
        <v>43339</v>
      </c>
      <c r="F712" s="1">
        <v>32</v>
      </c>
      <c r="G712" s="1">
        <v>34</v>
      </c>
      <c r="H712" s="1">
        <f>Tabla1[[#This Row],[CANTIDAD SEGÚN SISTEMA]]-Tabla1[[#This Row],[CANTIDAD SEGÚN CONTEO]]</f>
        <v>-2</v>
      </c>
      <c r="I712" s="13">
        <f>1-ABS((Tabla1[[#This Row],[CANTIDAD SEGÚN SISTEMA]]-Tabla1[[#This Row],[CANTIDAD SEGÚN CONTEO]])/Tabla1[[#This Row],[CANTIDAD SEGÚN SISTEMA]])</f>
        <v>0.9375</v>
      </c>
      <c r="J71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12" s="13" t="str">
        <f>VLOOKUP(Tabla1[[#This Row],[COD MATERIAL]],Tabla1345[#All],3,0)</f>
        <v>15 - MISCELANEOS</v>
      </c>
      <c r="L712" s="2" t="str">
        <f>VLOOKUP(MONTH(Tabla1[[#This Row],[FECHA DE CONTEO INVENTARIO]]),Tabla2[],2,0)</f>
        <v>Ago</v>
      </c>
      <c r="M712" s="1">
        <f>YEAR(Tabla1[[#This Row],[FECHA DE CONTEO INVENTARIO]])</f>
        <v>2018</v>
      </c>
    </row>
    <row r="713" spans="1:13" x14ac:dyDescent="0.2">
      <c r="A713" s="1">
        <v>348793</v>
      </c>
      <c r="B713" s="1" t="s">
        <v>145</v>
      </c>
      <c r="C713" s="1" t="s">
        <v>890</v>
      </c>
      <c r="D713" s="1" t="s">
        <v>861</v>
      </c>
      <c r="E713" s="2">
        <v>43346</v>
      </c>
      <c r="F713" s="1">
        <v>6</v>
      </c>
      <c r="G713" s="1">
        <v>6</v>
      </c>
      <c r="H713" s="1">
        <f>Tabla1[[#This Row],[CANTIDAD SEGÚN SISTEMA]]-Tabla1[[#This Row],[CANTIDAD SEGÚN CONTEO]]</f>
        <v>0</v>
      </c>
      <c r="I713" s="13">
        <f>1-ABS((Tabla1[[#This Row],[CANTIDAD SEGÚN SISTEMA]]-Tabla1[[#This Row],[CANTIDAD SEGÚN CONTEO]])/Tabla1[[#This Row],[CANTIDAD SEGÚN SISTEMA]])</f>
        <v>1</v>
      </c>
      <c r="J71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13" s="13" t="str">
        <f>VLOOKUP(Tabla1[[#This Row],[COD MATERIAL]],Tabla1345[#All],3,0)</f>
        <v>05 - COLISION</v>
      </c>
      <c r="L713" s="2" t="str">
        <f>VLOOKUP(MONTH(Tabla1[[#This Row],[FECHA DE CONTEO INVENTARIO]]),Tabla2[],2,0)</f>
        <v>Set</v>
      </c>
      <c r="M713" s="1">
        <f>YEAR(Tabla1[[#This Row],[FECHA DE CONTEO INVENTARIO]])</f>
        <v>2018</v>
      </c>
    </row>
    <row r="714" spans="1:13" x14ac:dyDescent="0.2">
      <c r="A714" s="1">
        <v>364337</v>
      </c>
      <c r="B714" s="1" t="s">
        <v>586</v>
      </c>
      <c r="C714" s="1" t="s">
        <v>892</v>
      </c>
      <c r="D714" s="1" t="s">
        <v>863</v>
      </c>
      <c r="E714" s="2">
        <v>43412</v>
      </c>
      <c r="F714" s="1">
        <v>40</v>
      </c>
      <c r="G714" s="1">
        <v>38</v>
      </c>
      <c r="H714" s="1">
        <f>Tabla1[[#This Row],[CANTIDAD SEGÚN SISTEMA]]-Tabla1[[#This Row],[CANTIDAD SEGÚN CONTEO]]</f>
        <v>2</v>
      </c>
      <c r="I714" s="13">
        <f>1-ABS((Tabla1[[#This Row],[CANTIDAD SEGÚN SISTEMA]]-Tabla1[[#This Row],[CANTIDAD SEGÚN CONTEO]])/Tabla1[[#This Row],[CANTIDAD SEGÚN SISTEMA]])</f>
        <v>0.95</v>
      </c>
      <c r="J71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714" s="13" t="str">
        <f>VLOOKUP(Tabla1[[#This Row],[COD MATERIAL]],Tabla1345[#All],3,0)</f>
        <v>04 - FRENOS Y EMBRAGUES</v>
      </c>
      <c r="L714" s="2" t="str">
        <f>VLOOKUP(MONTH(Tabla1[[#This Row],[FECHA DE CONTEO INVENTARIO]]),Tabla2[],2,0)</f>
        <v>Nov</v>
      </c>
      <c r="M714" s="1">
        <f>YEAR(Tabla1[[#This Row],[FECHA DE CONTEO INVENTARIO]])</f>
        <v>2018</v>
      </c>
    </row>
    <row r="715" spans="1:13" x14ac:dyDescent="0.2">
      <c r="A715" s="1">
        <v>348617</v>
      </c>
      <c r="B715" s="1" t="s">
        <v>664</v>
      </c>
      <c r="C715" s="1" t="s">
        <v>891</v>
      </c>
      <c r="D715" s="1" t="s">
        <v>862</v>
      </c>
      <c r="E715" s="2">
        <v>43290</v>
      </c>
      <c r="F715" s="1">
        <v>33</v>
      </c>
      <c r="G715" s="1">
        <v>38</v>
      </c>
      <c r="H715" s="1">
        <f>Tabla1[[#This Row],[CANTIDAD SEGÚN SISTEMA]]-Tabla1[[#This Row],[CANTIDAD SEGÚN CONTEO]]</f>
        <v>-5</v>
      </c>
      <c r="I715" s="13">
        <f>1-ABS((Tabla1[[#This Row],[CANTIDAD SEGÚN SISTEMA]]-Tabla1[[#This Row],[CANTIDAD SEGÚN CONTEO]])/Tabla1[[#This Row],[CANTIDAD SEGÚN SISTEMA]])</f>
        <v>0.84848484848484851</v>
      </c>
      <c r="J71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15" s="13" t="str">
        <f>VLOOKUP(Tabla1[[#This Row],[COD MATERIAL]],Tabla1345[#All],3,0)</f>
        <v>04 - FRENOS Y EMBRAGUES</v>
      </c>
      <c r="L715" s="2" t="str">
        <f>VLOOKUP(MONTH(Tabla1[[#This Row],[FECHA DE CONTEO INVENTARIO]]),Tabla2[],2,0)</f>
        <v>Jul</v>
      </c>
      <c r="M715" s="1">
        <f>YEAR(Tabla1[[#This Row],[FECHA DE CONTEO INVENTARIO]])</f>
        <v>2018</v>
      </c>
    </row>
    <row r="716" spans="1:13" x14ac:dyDescent="0.2">
      <c r="A716" s="1">
        <v>348493</v>
      </c>
      <c r="B716" s="1" t="s">
        <v>193</v>
      </c>
      <c r="C716" s="1" t="s">
        <v>885</v>
      </c>
      <c r="D716" s="1" t="s">
        <v>865</v>
      </c>
      <c r="E716" s="2">
        <v>43457</v>
      </c>
      <c r="F716" s="1">
        <v>23</v>
      </c>
      <c r="G716" s="1">
        <v>23</v>
      </c>
      <c r="H716" s="1">
        <f>Tabla1[[#This Row],[CANTIDAD SEGÚN SISTEMA]]-Tabla1[[#This Row],[CANTIDAD SEGÚN CONTEO]]</f>
        <v>0</v>
      </c>
      <c r="I716" s="13">
        <f>1-ABS((Tabla1[[#This Row],[CANTIDAD SEGÚN SISTEMA]]-Tabla1[[#This Row],[CANTIDAD SEGÚN CONTEO]])/Tabla1[[#This Row],[CANTIDAD SEGÚN SISTEMA]])</f>
        <v>1</v>
      </c>
      <c r="J71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16" s="13" t="str">
        <f>VLOOKUP(Tabla1[[#This Row],[COD MATERIAL]],Tabla1345[#All],3,0)</f>
        <v>09 - PARTES DE MOTOR</v>
      </c>
      <c r="L716" s="2" t="str">
        <f>VLOOKUP(MONTH(Tabla1[[#This Row],[FECHA DE CONTEO INVENTARIO]]),Tabla2[],2,0)</f>
        <v>Dic</v>
      </c>
      <c r="M716" s="1">
        <f>YEAR(Tabla1[[#This Row],[FECHA DE CONTEO INVENTARIO]])</f>
        <v>2018</v>
      </c>
    </row>
    <row r="717" spans="1:13" x14ac:dyDescent="0.2">
      <c r="A717" s="1">
        <v>362796</v>
      </c>
      <c r="B717" s="1" t="s">
        <v>445</v>
      </c>
      <c r="C717" s="1" t="s">
        <v>892</v>
      </c>
      <c r="D717" s="1" t="s">
        <v>863</v>
      </c>
      <c r="E717" s="2">
        <v>43610</v>
      </c>
      <c r="F717" s="1">
        <v>1</v>
      </c>
      <c r="G717" s="1">
        <v>1</v>
      </c>
      <c r="H717" s="1">
        <f>Tabla1[[#This Row],[CANTIDAD SEGÚN SISTEMA]]-Tabla1[[#This Row],[CANTIDAD SEGÚN CONTEO]]</f>
        <v>0</v>
      </c>
      <c r="I717" s="13">
        <f>1-ABS((Tabla1[[#This Row],[CANTIDAD SEGÚN SISTEMA]]-Tabla1[[#This Row],[CANTIDAD SEGÚN CONTEO]])/Tabla1[[#This Row],[CANTIDAD SEGÚN SISTEMA]])</f>
        <v>1</v>
      </c>
      <c r="J71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17" s="13" t="str">
        <f>VLOOKUP(Tabla1[[#This Row],[COD MATERIAL]],Tabla1345[#All],3,0)</f>
        <v>05 - COLISION</v>
      </c>
      <c r="L717" s="2" t="str">
        <f>VLOOKUP(MONTH(Tabla1[[#This Row],[FECHA DE CONTEO INVENTARIO]]),Tabla2[],2,0)</f>
        <v>May</v>
      </c>
      <c r="M717" s="1">
        <f>YEAR(Tabla1[[#This Row],[FECHA DE CONTEO INVENTARIO]])</f>
        <v>2019</v>
      </c>
    </row>
    <row r="718" spans="1:13" x14ac:dyDescent="0.2">
      <c r="A718" s="1">
        <v>347860</v>
      </c>
      <c r="B718" s="1" t="s">
        <v>48</v>
      </c>
      <c r="C718" s="1" t="s">
        <v>890</v>
      </c>
      <c r="D718" s="1" t="s">
        <v>861</v>
      </c>
      <c r="E718" s="2">
        <v>43583</v>
      </c>
      <c r="F718" s="1">
        <v>47</v>
      </c>
      <c r="G718" s="1">
        <v>46</v>
      </c>
      <c r="H718" s="1">
        <f>Tabla1[[#This Row],[CANTIDAD SEGÚN SISTEMA]]-Tabla1[[#This Row],[CANTIDAD SEGÚN CONTEO]]</f>
        <v>1</v>
      </c>
      <c r="I718" s="13">
        <f>1-ABS((Tabla1[[#This Row],[CANTIDAD SEGÚN SISTEMA]]-Tabla1[[#This Row],[CANTIDAD SEGÚN CONTEO]])/Tabla1[[#This Row],[CANTIDAD SEGÚN SISTEMA]])</f>
        <v>0.97872340425531912</v>
      </c>
      <c r="J71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718" s="13" t="str">
        <f>VLOOKUP(Tabla1[[#This Row],[COD MATERIAL]],Tabla1345[#All],3,0)</f>
        <v>08 - ELECTRICO</v>
      </c>
      <c r="L718" s="2" t="str">
        <f>VLOOKUP(MONTH(Tabla1[[#This Row],[FECHA DE CONTEO INVENTARIO]]),Tabla2[],2,0)</f>
        <v>Abr</v>
      </c>
      <c r="M718" s="1">
        <f>YEAR(Tabla1[[#This Row],[FECHA DE CONTEO INVENTARIO]])</f>
        <v>2019</v>
      </c>
    </row>
    <row r="719" spans="1:13" x14ac:dyDescent="0.2">
      <c r="A719" s="1">
        <v>364409</v>
      </c>
      <c r="B719" s="1" t="s">
        <v>482</v>
      </c>
      <c r="C719" s="1" t="s">
        <v>886</v>
      </c>
      <c r="D719" s="1" t="s">
        <v>857</v>
      </c>
      <c r="E719" s="2">
        <v>43265</v>
      </c>
      <c r="F719" s="1">
        <v>193</v>
      </c>
      <c r="G719" s="1">
        <v>193</v>
      </c>
      <c r="H719" s="1">
        <f>Tabla1[[#This Row],[CANTIDAD SEGÚN SISTEMA]]-Tabla1[[#This Row],[CANTIDAD SEGÚN CONTEO]]</f>
        <v>0</v>
      </c>
      <c r="I719" s="13">
        <f>1-ABS((Tabla1[[#This Row],[CANTIDAD SEGÚN SISTEMA]]-Tabla1[[#This Row],[CANTIDAD SEGÚN CONTEO]])/Tabla1[[#This Row],[CANTIDAD SEGÚN SISTEMA]])</f>
        <v>1</v>
      </c>
      <c r="J71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19" s="13" t="str">
        <f>VLOOKUP(Tabla1[[#This Row],[COD MATERIAL]],Tabla1345[#All],3,0)</f>
        <v>08 - ELECTRICO</v>
      </c>
      <c r="L719" s="2" t="str">
        <f>VLOOKUP(MONTH(Tabla1[[#This Row],[FECHA DE CONTEO INVENTARIO]]),Tabla2[],2,0)</f>
        <v>Jun</v>
      </c>
      <c r="M719" s="1">
        <f>YEAR(Tabla1[[#This Row],[FECHA DE CONTEO INVENTARIO]])</f>
        <v>2018</v>
      </c>
    </row>
    <row r="720" spans="1:13" x14ac:dyDescent="0.2">
      <c r="A720" s="1">
        <v>348454</v>
      </c>
      <c r="B720" s="1" t="s">
        <v>481</v>
      </c>
      <c r="C720" s="1" t="s">
        <v>884</v>
      </c>
      <c r="D720" s="1" t="s">
        <v>856</v>
      </c>
      <c r="E720" s="2">
        <v>43189</v>
      </c>
      <c r="F720" s="1">
        <v>11</v>
      </c>
      <c r="G720" s="1">
        <v>12</v>
      </c>
      <c r="H720" s="1">
        <f>Tabla1[[#This Row],[CANTIDAD SEGÚN SISTEMA]]-Tabla1[[#This Row],[CANTIDAD SEGÚN CONTEO]]</f>
        <v>-1</v>
      </c>
      <c r="I720" s="13">
        <f>1-ABS((Tabla1[[#This Row],[CANTIDAD SEGÚN SISTEMA]]-Tabla1[[#This Row],[CANTIDAD SEGÚN CONTEO]])/Tabla1[[#This Row],[CANTIDAD SEGÚN SISTEMA]])</f>
        <v>0.90909090909090906</v>
      </c>
      <c r="J72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20" s="13" t="str">
        <f>VLOOKUP(Tabla1[[#This Row],[COD MATERIAL]],Tabla1345[#All],3,0)</f>
        <v>13 - TRACCION</v>
      </c>
      <c r="L720" s="2" t="str">
        <f>VLOOKUP(MONTH(Tabla1[[#This Row],[FECHA DE CONTEO INVENTARIO]]),Tabla2[],2,0)</f>
        <v>Mar</v>
      </c>
      <c r="M720" s="1">
        <f>YEAR(Tabla1[[#This Row],[FECHA DE CONTEO INVENTARIO]])</f>
        <v>2018</v>
      </c>
    </row>
    <row r="721" spans="1:13" x14ac:dyDescent="0.2">
      <c r="A721" s="1">
        <v>347572</v>
      </c>
      <c r="B721" s="1" t="s">
        <v>627</v>
      </c>
      <c r="C721" s="1" t="s">
        <v>889</v>
      </c>
      <c r="D721" s="1" t="s">
        <v>860</v>
      </c>
      <c r="E721" s="2">
        <v>43479</v>
      </c>
      <c r="F721" s="1">
        <v>42</v>
      </c>
      <c r="G721" s="1">
        <v>42</v>
      </c>
      <c r="H721" s="1">
        <f>Tabla1[[#This Row],[CANTIDAD SEGÚN SISTEMA]]-Tabla1[[#This Row],[CANTIDAD SEGÚN CONTEO]]</f>
        <v>0</v>
      </c>
      <c r="I721" s="13">
        <f>1-ABS((Tabla1[[#This Row],[CANTIDAD SEGÚN SISTEMA]]-Tabla1[[#This Row],[CANTIDAD SEGÚN CONTEO]])/Tabla1[[#This Row],[CANTIDAD SEGÚN SISTEMA]])</f>
        <v>1</v>
      </c>
      <c r="J72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21" s="13" t="str">
        <f>VLOOKUP(Tabla1[[#This Row],[COD MATERIAL]],Tabla1345[#All],3,0)</f>
        <v>15 - MISCELANEOS</v>
      </c>
      <c r="L721" s="2" t="str">
        <f>VLOOKUP(MONTH(Tabla1[[#This Row],[FECHA DE CONTEO INVENTARIO]]),Tabla2[],2,0)</f>
        <v>Ene</v>
      </c>
      <c r="M721" s="1">
        <f>YEAR(Tabla1[[#This Row],[FECHA DE CONTEO INVENTARIO]])</f>
        <v>2019</v>
      </c>
    </row>
    <row r="722" spans="1:13" x14ac:dyDescent="0.2">
      <c r="A722" s="1">
        <v>348167</v>
      </c>
      <c r="B722" s="1" t="s">
        <v>305</v>
      </c>
      <c r="C722" s="1" t="s">
        <v>886</v>
      </c>
      <c r="D722" s="1" t="s">
        <v>857</v>
      </c>
      <c r="E722" s="2">
        <v>43459</v>
      </c>
      <c r="F722" s="1">
        <v>112</v>
      </c>
      <c r="G722" s="1">
        <v>118</v>
      </c>
      <c r="H722" s="1">
        <f>Tabla1[[#This Row],[CANTIDAD SEGÚN SISTEMA]]-Tabla1[[#This Row],[CANTIDAD SEGÚN CONTEO]]</f>
        <v>-6</v>
      </c>
      <c r="I722" s="13">
        <f>1-ABS((Tabla1[[#This Row],[CANTIDAD SEGÚN SISTEMA]]-Tabla1[[#This Row],[CANTIDAD SEGÚN CONTEO]])/Tabla1[[#This Row],[CANTIDAD SEGÚN SISTEMA]])</f>
        <v>0.9464285714285714</v>
      </c>
      <c r="J72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22" s="13" t="str">
        <f>VLOOKUP(Tabla1[[#This Row],[COD MATERIAL]],Tabla1345[#All],3,0)</f>
        <v>15 - MISCELANEOS</v>
      </c>
      <c r="L722" s="2" t="str">
        <f>VLOOKUP(MONTH(Tabla1[[#This Row],[FECHA DE CONTEO INVENTARIO]]),Tabla2[],2,0)</f>
        <v>Dic</v>
      </c>
      <c r="M722" s="1">
        <f>YEAR(Tabla1[[#This Row],[FECHA DE CONTEO INVENTARIO]])</f>
        <v>2018</v>
      </c>
    </row>
    <row r="723" spans="1:13" x14ac:dyDescent="0.2">
      <c r="A723" s="1">
        <v>347884</v>
      </c>
      <c r="B723" s="1" t="s">
        <v>129</v>
      </c>
      <c r="C723" s="1" t="s">
        <v>886</v>
      </c>
      <c r="D723" s="1" t="s">
        <v>857</v>
      </c>
      <c r="E723" s="2">
        <v>43369</v>
      </c>
      <c r="F723" s="1">
        <v>3</v>
      </c>
      <c r="G723" s="1">
        <v>2</v>
      </c>
      <c r="H723" s="1">
        <f>Tabla1[[#This Row],[CANTIDAD SEGÚN SISTEMA]]-Tabla1[[#This Row],[CANTIDAD SEGÚN CONTEO]]</f>
        <v>1</v>
      </c>
      <c r="I723" s="13">
        <f>1-ABS((Tabla1[[#This Row],[CANTIDAD SEGÚN SISTEMA]]-Tabla1[[#This Row],[CANTIDAD SEGÚN CONTEO]])/Tabla1[[#This Row],[CANTIDAD SEGÚN SISTEMA]])</f>
        <v>0.66666666666666674</v>
      </c>
      <c r="J72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723" s="13" t="str">
        <f>VLOOKUP(Tabla1[[#This Row],[COD MATERIAL]],Tabla1345[#All],3,0)</f>
        <v>08 - ELECTRICO</v>
      </c>
      <c r="L723" s="2" t="str">
        <f>VLOOKUP(MONTH(Tabla1[[#This Row],[FECHA DE CONTEO INVENTARIO]]),Tabla2[],2,0)</f>
        <v>Set</v>
      </c>
      <c r="M723" s="1">
        <f>YEAR(Tabla1[[#This Row],[FECHA DE CONTEO INVENTARIO]])</f>
        <v>2018</v>
      </c>
    </row>
    <row r="724" spans="1:13" x14ac:dyDescent="0.2">
      <c r="A724" s="1">
        <v>348331</v>
      </c>
      <c r="B724" s="1" t="s">
        <v>559</v>
      </c>
      <c r="C724" s="1" t="s">
        <v>892</v>
      </c>
      <c r="D724" s="1" t="s">
        <v>863</v>
      </c>
      <c r="E724" s="2">
        <v>43501</v>
      </c>
      <c r="F724" s="1">
        <v>192</v>
      </c>
      <c r="G724" s="1">
        <v>192</v>
      </c>
      <c r="H724" s="1">
        <f>Tabla1[[#This Row],[CANTIDAD SEGÚN SISTEMA]]-Tabla1[[#This Row],[CANTIDAD SEGÚN CONTEO]]</f>
        <v>0</v>
      </c>
      <c r="I724" s="13">
        <f>1-ABS((Tabla1[[#This Row],[CANTIDAD SEGÚN SISTEMA]]-Tabla1[[#This Row],[CANTIDAD SEGÚN CONTEO]])/Tabla1[[#This Row],[CANTIDAD SEGÚN SISTEMA]])</f>
        <v>1</v>
      </c>
      <c r="J72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24" s="13" t="str">
        <f>VLOOKUP(Tabla1[[#This Row],[COD MATERIAL]],Tabla1345[#All],3,0)</f>
        <v>06 - AMORTIGUADORES</v>
      </c>
      <c r="L724" s="2" t="str">
        <f>VLOOKUP(MONTH(Tabla1[[#This Row],[FECHA DE CONTEO INVENTARIO]]),Tabla2[],2,0)</f>
        <v>Feb</v>
      </c>
      <c r="M724" s="1">
        <f>YEAR(Tabla1[[#This Row],[FECHA DE CONTEO INVENTARIO]])</f>
        <v>2019</v>
      </c>
    </row>
    <row r="725" spans="1:13" x14ac:dyDescent="0.2">
      <c r="A725" s="1">
        <v>348761</v>
      </c>
      <c r="B725" s="1" t="s">
        <v>354</v>
      </c>
      <c r="C725" s="1" t="s">
        <v>888</v>
      </c>
      <c r="D725" s="1" t="s">
        <v>859</v>
      </c>
      <c r="E725" s="2">
        <v>43228</v>
      </c>
      <c r="F725" s="1">
        <v>67</v>
      </c>
      <c r="G725" s="1">
        <v>65</v>
      </c>
      <c r="H725" s="1">
        <f>Tabla1[[#This Row],[CANTIDAD SEGÚN SISTEMA]]-Tabla1[[#This Row],[CANTIDAD SEGÚN CONTEO]]</f>
        <v>2</v>
      </c>
      <c r="I725" s="13">
        <f>1-ABS((Tabla1[[#This Row],[CANTIDAD SEGÚN SISTEMA]]-Tabla1[[#This Row],[CANTIDAD SEGÚN CONTEO]])/Tabla1[[#This Row],[CANTIDAD SEGÚN SISTEMA]])</f>
        <v>0.97014925373134331</v>
      </c>
      <c r="J72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725" s="13" t="str">
        <f>VLOOKUP(Tabla1[[#This Row],[COD MATERIAL]],Tabla1345[#All],3,0)</f>
        <v>05 - COLISION</v>
      </c>
      <c r="L725" s="2" t="str">
        <f>VLOOKUP(MONTH(Tabla1[[#This Row],[FECHA DE CONTEO INVENTARIO]]),Tabla2[],2,0)</f>
        <v>May</v>
      </c>
      <c r="M725" s="1">
        <f>YEAR(Tabla1[[#This Row],[FECHA DE CONTEO INVENTARIO]])</f>
        <v>2018</v>
      </c>
    </row>
    <row r="726" spans="1:13" x14ac:dyDescent="0.2">
      <c r="A726" s="1">
        <v>366819</v>
      </c>
      <c r="B726" s="1" t="s">
        <v>187</v>
      </c>
      <c r="C726" s="1" t="s">
        <v>893</v>
      </c>
      <c r="D726" s="1" t="s">
        <v>864</v>
      </c>
      <c r="E726" s="2">
        <v>43435</v>
      </c>
      <c r="F726" s="1">
        <v>89</v>
      </c>
      <c r="G726" s="1">
        <v>95</v>
      </c>
      <c r="H726" s="1">
        <f>Tabla1[[#This Row],[CANTIDAD SEGÚN SISTEMA]]-Tabla1[[#This Row],[CANTIDAD SEGÚN CONTEO]]</f>
        <v>-6</v>
      </c>
      <c r="I726" s="13">
        <f>1-ABS((Tabla1[[#This Row],[CANTIDAD SEGÚN SISTEMA]]-Tabla1[[#This Row],[CANTIDAD SEGÚN CONTEO]])/Tabla1[[#This Row],[CANTIDAD SEGÚN SISTEMA]])</f>
        <v>0.93258426966292141</v>
      </c>
      <c r="J72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26" s="13" t="str">
        <f>VLOOKUP(Tabla1[[#This Row],[COD MATERIAL]],Tabla1345[#All],3,0)</f>
        <v>10 - PALANCAS Y CHICOTES</v>
      </c>
      <c r="L726" s="2" t="str">
        <f>VLOOKUP(MONTH(Tabla1[[#This Row],[FECHA DE CONTEO INVENTARIO]]),Tabla2[],2,0)</f>
        <v>Dic</v>
      </c>
      <c r="M726" s="1">
        <f>YEAR(Tabla1[[#This Row],[FECHA DE CONTEO INVENTARIO]])</f>
        <v>2018</v>
      </c>
    </row>
    <row r="727" spans="1:13" x14ac:dyDescent="0.2">
      <c r="A727" s="1">
        <v>348414</v>
      </c>
      <c r="B727" s="1" t="s">
        <v>324</v>
      </c>
      <c r="C727" s="1" t="s">
        <v>890</v>
      </c>
      <c r="D727" s="1" t="s">
        <v>861</v>
      </c>
      <c r="E727" s="2">
        <v>43363</v>
      </c>
      <c r="F727" s="1">
        <v>28</v>
      </c>
      <c r="G727" s="1">
        <v>29</v>
      </c>
      <c r="H727" s="1">
        <f>Tabla1[[#This Row],[CANTIDAD SEGÚN SISTEMA]]-Tabla1[[#This Row],[CANTIDAD SEGÚN CONTEO]]</f>
        <v>-1</v>
      </c>
      <c r="I727" s="13">
        <f>1-ABS((Tabla1[[#This Row],[CANTIDAD SEGÚN SISTEMA]]-Tabla1[[#This Row],[CANTIDAD SEGÚN CONTEO]])/Tabla1[[#This Row],[CANTIDAD SEGÚN SISTEMA]])</f>
        <v>0.9642857142857143</v>
      </c>
      <c r="J72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27" s="13" t="str">
        <f>VLOOKUP(Tabla1[[#This Row],[COD MATERIAL]],Tabla1345[#All],3,0)</f>
        <v>05 - COLISION</v>
      </c>
      <c r="L727" s="2" t="str">
        <f>VLOOKUP(MONTH(Tabla1[[#This Row],[FECHA DE CONTEO INVENTARIO]]),Tabla2[],2,0)</f>
        <v>Set</v>
      </c>
      <c r="M727" s="1">
        <f>YEAR(Tabla1[[#This Row],[FECHA DE CONTEO INVENTARIO]])</f>
        <v>2018</v>
      </c>
    </row>
    <row r="728" spans="1:13" x14ac:dyDescent="0.2">
      <c r="A728" s="1">
        <v>347916</v>
      </c>
      <c r="B728" s="1" t="s">
        <v>365</v>
      </c>
      <c r="C728" s="1" t="s">
        <v>887</v>
      </c>
      <c r="D728" s="1" t="s">
        <v>858</v>
      </c>
      <c r="E728" s="2">
        <v>43221</v>
      </c>
      <c r="F728" s="1">
        <v>91</v>
      </c>
      <c r="G728" s="1">
        <v>93</v>
      </c>
      <c r="H728" s="1">
        <f>Tabla1[[#This Row],[CANTIDAD SEGÚN SISTEMA]]-Tabla1[[#This Row],[CANTIDAD SEGÚN CONTEO]]</f>
        <v>-2</v>
      </c>
      <c r="I728" s="13">
        <f>1-ABS((Tabla1[[#This Row],[CANTIDAD SEGÚN SISTEMA]]-Tabla1[[#This Row],[CANTIDAD SEGÚN CONTEO]])/Tabla1[[#This Row],[CANTIDAD SEGÚN SISTEMA]])</f>
        <v>0.97802197802197799</v>
      </c>
      <c r="J72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28" s="13" t="str">
        <f>VLOOKUP(Tabla1[[#This Row],[COD MATERIAL]],Tabla1345[#All],3,0)</f>
        <v>14 - LUCES</v>
      </c>
      <c r="L728" s="2" t="str">
        <f>VLOOKUP(MONTH(Tabla1[[#This Row],[FECHA DE CONTEO INVENTARIO]]),Tabla2[],2,0)</f>
        <v>May</v>
      </c>
      <c r="M728" s="1">
        <f>YEAR(Tabla1[[#This Row],[FECHA DE CONTEO INVENTARIO]])</f>
        <v>2018</v>
      </c>
    </row>
    <row r="729" spans="1:13" x14ac:dyDescent="0.2">
      <c r="A729" s="1">
        <v>369628</v>
      </c>
      <c r="B729" s="1" t="s">
        <v>680</v>
      </c>
      <c r="C729" s="1" t="s">
        <v>887</v>
      </c>
      <c r="D729" s="1" t="s">
        <v>858</v>
      </c>
      <c r="E729" s="2">
        <v>43575</v>
      </c>
      <c r="F729" s="1">
        <v>96</v>
      </c>
      <c r="G729" s="1">
        <v>96</v>
      </c>
      <c r="H729" s="1">
        <f>Tabla1[[#This Row],[CANTIDAD SEGÚN SISTEMA]]-Tabla1[[#This Row],[CANTIDAD SEGÚN CONTEO]]</f>
        <v>0</v>
      </c>
      <c r="I729" s="13">
        <f>1-ABS((Tabla1[[#This Row],[CANTIDAD SEGÚN SISTEMA]]-Tabla1[[#This Row],[CANTIDAD SEGÚN CONTEO]])/Tabla1[[#This Row],[CANTIDAD SEGÚN SISTEMA]])</f>
        <v>1</v>
      </c>
      <c r="J72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29" s="13" t="str">
        <f>VLOOKUP(Tabla1[[#This Row],[COD MATERIAL]],Tabla1345[#All],3,0)</f>
        <v>14 - LUCES</v>
      </c>
      <c r="L729" s="2" t="str">
        <f>VLOOKUP(MONTH(Tabla1[[#This Row],[FECHA DE CONTEO INVENTARIO]]),Tabla2[],2,0)</f>
        <v>Abr</v>
      </c>
      <c r="M729" s="1">
        <f>YEAR(Tabla1[[#This Row],[FECHA DE CONTEO INVENTARIO]])</f>
        <v>2019</v>
      </c>
    </row>
    <row r="730" spans="1:13" x14ac:dyDescent="0.2">
      <c r="A730" s="1">
        <v>348001</v>
      </c>
      <c r="B730" s="1" t="s">
        <v>130</v>
      </c>
      <c r="C730" s="1" t="s">
        <v>887</v>
      </c>
      <c r="D730" s="1" t="s">
        <v>858</v>
      </c>
      <c r="E730" s="2">
        <v>43333</v>
      </c>
      <c r="F730" s="1">
        <v>123</v>
      </c>
      <c r="G730" s="1">
        <v>131</v>
      </c>
      <c r="H730" s="1">
        <f>Tabla1[[#This Row],[CANTIDAD SEGÚN SISTEMA]]-Tabla1[[#This Row],[CANTIDAD SEGÚN CONTEO]]</f>
        <v>-8</v>
      </c>
      <c r="I730" s="13">
        <f>1-ABS((Tabla1[[#This Row],[CANTIDAD SEGÚN SISTEMA]]-Tabla1[[#This Row],[CANTIDAD SEGÚN CONTEO]])/Tabla1[[#This Row],[CANTIDAD SEGÚN SISTEMA]])</f>
        <v>0.93495934959349591</v>
      </c>
      <c r="J73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30" s="13" t="str">
        <f>VLOOKUP(Tabla1[[#This Row],[COD MATERIAL]],Tabla1345[#All],3,0)</f>
        <v>10 - PALANCAS Y CHICOTES</v>
      </c>
      <c r="L730" s="2" t="str">
        <f>VLOOKUP(MONTH(Tabla1[[#This Row],[FECHA DE CONTEO INVENTARIO]]),Tabla2[],2,0)</f>
        <v>Ago</v>
      </c>
      <c r="M730" s="1">
        <f>YEAR(Tabla1[[#This Row],[FECHA DE CONTEO INVENTARIO]])</f>
        <v>2018</v>
      </c>
    </row>
    <row r="731" spans="1:13" x14ac:dyDescent="0.2">
      <c r="A731" s="1">
        <v>364247</v>
      </c>
      <c r="B731" s="1" t="s">
        <v>701</v>
      </c>
      <c r="C731" s="1" t="s">
        <v>892</v>
      </c>
      <c r="D731" s="1" t="s">
        <v>863</v>
      </c>
      <c r="E731" s="2">
        <v>43286</v>
      </c>
      <c r="F731" s="1">
        <v>18</v>
      </c>
      <c r="G731" s="1">
        <v>18</v>
      </c>
      <c r="H731" s="1">
        <f>Tabla1[[#This Row],[CANTIDAD SEGÚN SISTEMA]]-Tabla1[[#This Row],[CANTIDAD SEGÚN CONTEO]]</f>
        <v>0</v>
      </c>
      <c r="I731" s="13">
        <f>1-ABS((Tabla1[[#This Row],[CANTIDAD SEGÚN SISTEMA]]-Tabla1[[#This Row],[CANTIDAD SEGÚN CONTEO]])/Tabla1[[#This Row],[CANTIDAD SEGÚN SISTEMA]])</f>
        <v>1</v>
      </c>
      <c r="J73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31" s="13" t="str">
        <f>VLOOKUP(Tabla1[[#This Row],[COD MATERIAL]],Tabla1345[#All],3,0)</f>
        <v>09 - PARTES DE MOTOR</v>
      </c>
      <c r="L731" s="2" t="str">
        <f>VLOOKUP(MONTH(Tabla1[[#This Row],[FECHA DE CONTEO INVENTARIO]]),Tabla2[],2,0)</f>
        <v>Jul</v>
      </c>
      <c r="M731" s="1">
        <f>YEAR(Tabla1[[#This Row],[FECHA DE CONTEO INVENTARIO]])</f>
        <v>2018</v>
      </c>
    </row>
    <row r="732" spans="1:13" x14ac:dyDescent="0.2">
      <c r="A732" s="1">
        <v>348495</v>
      </c>
      <c r="B732" s="1" t="s">
        <v>483</v>
      </c>
      <c r="C732" s="1" t="s">
        <v>885</v>
      </c>
      <c r="D732" s="1" t="s">
        <v>865</v>
      </c>
      <c r="E732" s="2">
        <v>43394</v>
      </c>
      <c r="F732" s="1">
        <v>60</v>
      </c>
      <c r="G732" s="1">
        <v>63</v>
      </c>
      <c r="H732" s="1">
        <f>Tabla1[[#This Row],[CANTIDAD SEGÚN SISTEMA]]-Tabla1[[#This Row],[CANTIDAD SEGÚN CONTEO]]</f>
        <v>-3</v>
      </c>
      <c r="I732" s="13">
        <f>1-ABS((Tabla1[[#This Row],[CANTIDAD SEGÚN SISTEMA]]-Tabla1[[#This Row],[CANTIDAD SEGÚN CONTEO]])/Tabla1[[#This Row],[CANTIDAD SEGÚN SISTEMA]])</f>
        <v>0.95</v>
      </c>
      <c r="J73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32" s="13" t="str">
        <f>VLOOKUP(Tabla1[[#This Row],[COD MATERIAL]],Tabla1345[#All],3,0)</f>
        <v>09 - PARTES DE MOTOR</v>
      </c>
      <c r="L732" s="2" t="str">
        <f>VLOOKUP(MONTH(Tabla1[[#This Row],[FECHA DE CONTEO INVENTARIO]]),Tabla2[],2,0)</f>
        <v>Oct</v>
      </c>
      <c r="M732" s="1">
        <f>YEAR(Tabla1[[#This Row],[FECHA DE CONTEO INVENTARIO]])</f>
        <v>2018</v>
      </c>
    </row>
    <row r="733" spans="1:13" x14ac:dyDescent="0.2">
      <c r="A733" s="1">
        <v>364241</v>
      </c>
      <c r="B733" s="1" t="s">
        <v>649</v>
      </c>
      <c r="C733" s="1" t="s">
        <v>893</v>
      </c>
      <c r="D733" s="1" t="s">
        <v>864</v>
      </c>
      <c r="E733" s="2">
        <v>43141</v>
      </c>
      <c r="F733" s="1">
        <v>133</v>
      </c>
      <c r="G733" s="1">
        <v>133</v>
      </c>
      <c r="H733" s="1">
        <f>Tabla1[[#This Row],[CANTIDAD SEGÚN SISTEMA]]-Tabla1[[#This Row],[CANTIDAD SEGÚN CONTEO]]</f>
        <v>0</v>
      </c>
      <c r="I733" s="13">
        <f>1-ABS((Tabla1[[#This Row],[CANTIDAD SEGÚN SISTEMA]]-Tabla1[[#This Row],[CANTIDAD SEGÚN CONTEO]])/Tabla1[[#This Row],[CANTIDAD SEGÚN SISTEMA]])</f>
        <v>1</v>
      </c>
      <c r="J73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33" s="13" t="str">
        <f>VLOOKUP(Tabla1[[#This Row],[COD MATERIAL]],Tabla1345[#All],3,0)</f>
        <v>05 - COLISION</v>
      </c>
      <c r="L733" s="2" t="str">
        <f>VLOOKUP(MONTH(Tabla1[[#This Row],[FECHA DE CONTEO INVENTARIO]]),Tabla2[],2,0)</f>
        <v>Feb</v>
      </c>
      <c r="M733" s="1">
        <f>YEAR(Tabla1[[#This Row],[FECHA DE CONTEO INVENTARIO]])</f>
        <v>2018</v>
      </c>
    </row>
    <row r="734" spans="1:13" x14ac:dyDescent="0.2">
      <c r="A734" s="1">
        <v>348469</v>
      </c>
      <c r="B734" s="1" t="s">
        <v>659</v>
      </c>
      <c r="C734" s="1" t="s">
        <v>892</v>
      </c>
      <c r="D734" s="1" t="s">
        <v>863</v>
      </c>
      <c r="E734" s="2">
        <v>43415</v>
      </c>
      <c r="F734" s="1">
        <v>56</v>
      </c>
      <c r="G734" s="1">
        <v>67</v>
      </c>
      <c r="H734" s="1">
        <f>Tabla1[[#This Row],[CANTIDAD SEGÚN SISTEMA]]-Tabla1[[#This Row],[CANTIDAD SEGÚN CONTEO]]</f>
        <v>-11</v>
      </c>
      <c r="I734" s="13">
        <f>1-ABS((Tabla1[[#This Row],[CANTIDAD SEGÚN SISTEMA]]-Tabla1[[#This Row],[CANTIDAD SEGÚN CONTEO]])/Tabla1[[#This Row],[CANTIDAD SEGÚN SISTEMA]])</f>
        <v>0.8035714285714286</v>
      </c>
      <c r="J73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34" s="13" t="str">
        <f>VLOOKUP(Tabla1[[#This Row],[COD MATERIAL]],Tabla1345[#All],3,0)</f>
        <v>13 - TRACCION</v>
      </c>
      <c r="L734" s="2" t="str">
        <f>VLOOKUP(MONTH(Tabla1[[#This Row],[FECHA DE CONTEO INVENTARIO]]),Tabla2[],2,0)</f>
        <v>Nov</v>
      </c>
      <c r="M734" s="1">
        <f>YEAR(Tabla1[[#This Row],[FECHA DE CONTEO INVENTARIO]])</f>
        <v>2018</v>
      </c>
    </row>
    <row r="735" spans="1:13" x14ac:dyDescent="0.2">
      <c r="A735" s="1">
        <v>347663</v>
      </c>
      <c r="B735" s="1" t="s">
        <v>514</v>
      </c>
      <c r="C735" s="1" t="s">
        <v>886</v>
      </c>
      <c r="D735" s="1" t="s">
        <v>857</v>
      </c>
      <c r="E735" s="2">
        <v>43526</v>
      </c>
      <c r="F735" s="1">
        <v>38</v>
      </c>
      <c r="G735" s="1">
        <v>42</v>
      </c>
      <c r="H735" s="1">
        <f>Tabla1[[#This Row],[CANTIDAD SEGÚN SISTEMA]]-Tabla1[[#This Row],[CANTIDAD SEGÚN CONTEO]]</f>
        <v>-4</v>
      </c>
      <c r="I735" s="13">
        <f>1-ABS((Tabla1[[#This Row],[CANTIDAD SEGÚN SISTEMA]]-Tabla1[[#This Row],[CANTIDAD SEGÚN CONTEO]])/Tabla1[[#This Row],[CANTIDAD SEGÚN SISTEMA]])</f>
        <v>0.89473684210526316</v>
      </c>
      <c r="J73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35" s="13" t="str">
        <f>VLOOKUP(Tabla1[[#This Row],[COD MATERIAL]],Tabla1345[#All],3,0)</f>
        <v>09 - PARTES DE MOTOR</v>
      </c>
      <c r="L735" s="2" t="str">
        <f>VLOOKUP(MONTH(Tabla1[[#This Row],[FECHA DE CONTEO INVENTARIO]]),Tabla2[],2,0)</f>
        <v>Mar</v>
      </c>
      <c r="M735" s="1">
        <f>YEAR(Tabla1[[#This Row],[FECHA DE CONTEO INVENTARIO]])</f>
        <v>2019</v>
      </c>
    </row>
    <row r="736" spans="1:13" x14ac:dyDescent="0.2">
      <c r="A736" s="1">
        <v>365174</v>
      </c>
      <c r="B736" s="1" t="s">
        <v>493</v>
      </c>
      <c r="C736" s="1" t="s">
        <v>891</v>
      </c>
      <c r="D736" s="1" t="s">
        <v>862</v>
      </c>
      <c r="E736" s="2">
        <v>43131</v>
      </c>
      <c r="F736" s="1">
        <v>137</v>
      </c>
      <c r="G736" s="1">
        <v>137</v>
      </c>
      <c r="H736" s="1">
        <f>Tabla1[[#This Row],[CANTIDAD SEGÚN SISTEMA]]-Tabla1[[#This Row],[CANTIDAD SEGÚN CONTEO]]</f>
        <v>0</v>
      </c>
      <c r="I736" s="13">
        <f>1-ABS((Tabla1[[#This Row],[CANTIDAD SEGÚN SISTEMA]]-Tabla1[[#This Row],[CANTIDAD SEGÚN CONTEO]])/Tabla1[[#This Row],[CANTIDAD SEGÚN SISTEMA]])</f>
        <v>1</v>
      </c>
      <c r="J73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36" s="13" t="str">
        <f>VLOOKUP(Tabla1[[#This Row],[COD MATERIAL]],Tabla1345[#All],3,0)</f>
        <v>01 - BATERIAS</v>
      </c>
      <c r="L736" s="2" t="str">
        <f>VLOOKUP(MONTH(Tabla1[[#This Row],[FECHA DE CONTEO INVENTARIO]]),Tabla2[],2,0)</f>
        <v>Ene</v>
      </c>
      <c r="M736" s="1">
        <f>YEAR(Tabla1[[#This Row],[FECHA DE CONTEO INVENTARIO]])</f>
        <v>2018</v>
      </c>
    </row>
    <row r="737" spans="1:13" x14ac:dyDescent="0.2">
      <c r="A737" s="1">
        <v>347836</v>
      </c>
      <c r="B737" s="1" t="s">
        <v>37</v>
      </c>
      <c r="C737" s="1" t="s">
        <v>888</v>
      </c>
      <c r="D737" s="1" t="s">
        <v>859</v>
      </c>
      <c r="E737" s="2">
        <v>43193</v>
      </c>
      <c r="F737" s="1">
        <v>37</v>
      </c>
      <c r="G737" s="1">
        <v>34</v>
      </c>
      <c r="H737" s="1">
        <f>Tabla1[[#This Row],[CANTIDAD SEGÚN SISTEMA]]-Tabla1[[#This Row],[CANTIDAD SEGÚN CONTEO]]</f>
        <v>3</v>
      </c>
      <c r="I737" s="13">
        <f>1-ABS((Tabla1[[#This Row],[CANTIDAD SEGÚN SISTEMA]]-Tabla1[[#This Row],[CANTIDAD SEGÚN CONTEO]])/Tabla1[[#This Row],[CANTIDAD SEGÚN SISTEMA]])</f>
        <v>0.91891891891891886</v>
      </c>
      <c r="J73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737" s="13" t="str">
        <f>VLOOKUP(Tabla1[[#This Row],[COD MATERIAL]],Tabla1345[#All],3,0)</f>
        <v>07 - PEDALES Y POSAPIES</v>
      </c>
      <c r="L737" s="2" t="str">
        <f>VLOOKUP(MONTH(Tabla1[[#This Row],[FECHA DE CONTEO INVENTARIO]]),Tabla2[],2,0)</f>
        <v>Abr</v>
      </c>
      <c r="M737" s="1">
        <f>YEAR(Tabla1[[#This Row],[FECHA DE CONTEO INVENTARIO]])</f>
        <v>2018</v>
      </c>
    </row>
    <row r="738" spans="1:13" x14ac:dyDescent="0.2">
      <c r="A738" s="1">
        <v>348418</v>
      </c>
      <c r="B738" s="1" t="s">
        <v>369</v>
      </c>
      <c r="C738" s="1" t="s">
        <v>891</v>
      </c>
      <c r="D738" s="1" t="s">
        <v>862</v>
      </c>
      <c r="E738" s="2">
        <v>43136</v>
      </c>
      <c r="F738" s="1">
        <v>67</v>
      </c>
      <c r="G738" s="1">
        <v>75</v>
      </c>
      <c r="H738" s="1">
        <f>Tabla1[[#This Row],[CANTIDAD SEGÚN SISTEMA]]-Tabla1[[#This Row],[CANTIDAD SEGÚN CONTEO]]</f>
        <v>-8</v>
      </c>
      <c r="I738" s="13">
        <f>1-ABS((Tabla1[[#This Row],[CANTIDAD SEGÚN SISTEMA]]-Tabla1[[#This Row],[CANTIDAD SEGÚN CONTEO]])/Tabla1[[#This Row],[CANTIDAD SEGÚN SISTEMA]])</f>
        <v>0.88059701492537312</v>
      </c>
      <c r="J73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38" s="13" t="str">
        <f>VLOOKUP(Tabla1[[#This Row],[COD MATERIAL]],Tabla1345[#All],3,0)</f>
        <v>05 - COLISION</v>
      </c>
      <c r="L738" s="2" t="str">
        <f>VLOOKUP(MONTH(Tabla1[[#This Row],[FECHA DE CONTEO INVENTARIO]]),Tabla2[],2,0)</f>
        <v>Feb</v>
      </c>
      <c r="M738" s="1">
        <f>YEAR(Tabla1[[#This Row],[FECHA DE CONTEO INVENTARIO]])</f>
        <v>2018</v>
      </c>
    </row>
    <row r="739" spans="1:13" x14ac:dyDescent="0.2">
      <c r="A739" s="1">
        <v>367834</v>
      </c>
      <c r="B739" s="1" t="s">
        <v>775</v>
      </c>
      <c r="C739" s="1" t="s">
        <v>893</v>
      </c>
      <c r="D739" s="1" t="s">
        <v>864</v>
      </c>
      <c r="E739" s="2">
        <v>43160</v>
      </c>
      <c r="F739" s="1">
        <v>52</v>
      </c>
      <c r="G739" s="1">
        <v>55</v>
      </c>
      <c r="H739" s="1">
        <f>Tabla1[[#This Row],[CANTIDAD SEGÚN SISTEMA]]-Tabla1[[#This Row],[CANTIDAD SEGÚN CONTEO]]</f>
        <v>-3</v>
      </c>
      <c r="I739" s="13">
        <f>1-ABS((Tabla1[[#This Row],[CANTIDAD SEGÚN SISTEMA]]-Tabla1[[#This Row],[CANTIDAD SEGÚN CONTEO]])/Tabla1[[#This Row],[CANTIDAD SEGÚN SISTEMA]])</f>
        <v>0.94230769230769229</v>
      </c>
      <c r="J73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39" s="13" t="str">
        <f>VLOOKUP(Tabla1[[#This Row],[COD MATERIAL]],Tabla1345[#All],3,0)</f>
        <v>05 - COLISION</v>
      </c>
      <c r="L739" s="2" t="str">
        <f>VLOOKUP(MONTH(Tabla1[[#This Row],[FECHA DE CONTEO INVENTARIO]]),Tabla2[],2,0)</f>
        <v>Mar</v>
      </c>
      <c r="M739" s="1">
        <f>YEAR(Tabla1[[#This Row],[FECHA DE CONTEO INVENTARIO]])</f>
        <v>2018</v>
      </c>
    </row>
    <row r="740" spans="1:13" x14ac:dyDescent="0.2">
      <c r="A740" s="1">
        <v>347852</v>
      </c>
      <c r="B740" s="1" t="s">
        <v>43</v>
      </c>
      <c r="C740" s="1" t="s">
        <v>885</v>
      </c>
      <c r="D740" s="1" t="s">
        <v>865</v>
      </c>
      <c r="E740" s="2">
        <v>43396</v>
      </c>
      <c r="F740" s="1">
        <v>145</v>
      </c>
      <c r="G740" s="1">
        <v>158</v>
      </c>
      <c r="H740" s="1">
        <f>Tabla1[[#This Row],[CANTIDAD SEGÚN SISTEMA]]-Tabla1[[#This Row],[CANTIDAD SEGÚN CONTEO]]</f>
        <v>-13</v>
      </c>
      <c r="I740" s="13">
        <f>1-ABS((Tabla1[[#This Row],[CANTIDAD SEGÚN SISTEMA]]-Tabla1[[#This Row],[CANTIDAD SEGÚN CONTEO]])/Tabla1[[#This Row],[CANTIDAD SEGÚN SISTEMA]])</f>
        <v>0.91034482758620694</v>
      </c>
      <c r="J74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40" s="13" t="str">
        <f>VLOOKUP(Tabla1[[#This Row],[COD MATERIAL]],Tabla1345[#All],3,0)</f>
        <v>07 - PEDALES Y POSAPIES</v>
      </c>
      <c r="L740" s="2" t="str">
        <f>VLOOKUP(MONTH(Tabla1[[#This Row],[FECHA DE CONTEO INVENTARIO]]),Tabla2[],2,0)</f>
        <v>Oct</v>
      </c>
      <c r="M740" s="1">
        <f>YEAR(Tabla1[[#This Row],[FECHA DE CONTEO INVENTARIO]])</f>
        <v>2018</v>
      </c>
    </row>
    <row r="741" spans="1:13" x14ac:dyDescent="0.2">
      <c r="A741" s="1">
        <v>347896</v>
      </c>
      <c r="B741" s="1" t="s">
        <v>290</v>
      </c>
      <c r="C741" s="1" t="s">
        <v>890</v>
      </c>
      <c r="D741" s="1" t="s">
        <v>861</v>
      </c>
      <c r="E741" s="2">
        <v>43114</v>
      </c>
      <c r="F741" s="1">
        <v>141</v>
      </c>
      <c r="G741" s="1">
        <v>148</v>
      </c>
      <c r="H741" s="1">
        <f>Tabla1[[#This Row],[CANTIDAD SEGÚN SISTEMA]]-Tabla1[[#This Row],[CANTIDAD SEGÚN CONTEO]]</f>
        <v>-7</v>
      </c>
      <c r="I741" s="13">
        <f>1-ABS((Tabla1[[#This Row],[CANTIDAD SEGÚN SISTEMA]]-Tabla1[[#This Row],[CANTIDAD SEGÚN CONTEO]])/Tabla1[[#This Row],[CANTIDAD SEGÚN SISTEMA]])</f>
        <v>0.95035460992907805</v>
      </c>
      <c r="J74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41" s="13" t="str">
        <f>VLOOKUP(Tabla1[[#This Row],[COD MATERIAL]],Tabla1345[#All],3,0)</f>
        <v>14 - LUCES</v>
      </c>
      <c r="L741" s="2" t="str">
        <f>VLOOKUP(MONTH(Tabla1[[#This Row],[FECHA DE CONTEO INVENTARIO]]),Tabla2[],2,0)</f>
        <v>Ene</v>
      </c>
      <c r="M741" s="1">
        <f>YEAR(Tabla1[[#This Row],[FECHA DE CONTEO INVENTARIO]])</f>
        <v>2018</v>
      </c>
    </row>
    <row r="742" spans="1:13" x14ac:dyDescent="0.2">
      <c r="A742" s="1">
        <v>364153</v>
      </c>
      <c r="B742" s="1" t="s">
        <v>607</v>
      </c>
      <c r="C742" s="1" t="s">
        <v>892</v>
      </c>
      <c r="D742" s="1" t="s">
        <v>863</v>
      </c>
      <c r="E742" s="2">
        <v>43276</v>
      </c>
      <c r="F742" s="1">
        <v>118</v>
      </c>
      <c r="G742" s="1">
        <v>129</v>
      </c>
      <c r="H742" s="1">
        <f>Tabla1[[#This Row],[CANTIDAD SEGÚN SISTEMA]]-Tabla1[[#This Row],[CANTIDAD SEGÚN CONTEO]]</f>
        <v>-11</v>
      </c>
      <c r="I742" s="13">
        <f>1-ABS((Tabla1[[#This Row],[CANTIDAD SEGÚN SISTEMA]]-Tabla1[[#This Row],[CANTIDAD SEGÚN CONTEO]])/Tabla1[[#This Row],[CANTIDAD SEGÚN SISTEMA]])</f>
        <v>0.90677966101694918</v>
      </c>
      <c r="J74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42" s="13" t="str">
        <f>VLOOKUP(Tabla1[[#This Row],[COD MATERIAL]],Tabla1345[#All],3,0)</f>
        <v>09 - PARTES DE MOTOR</v>
      </c>
      <c r="L742" s="2" t="str">
        <f>VLOOKUP(MONTH(Tabla1[[#This Row],[FECHA DE CONTEO INVENTARIO]]),Tabla2[],2,0)</f>
        <v>Jun</v>
      </c>
      <c r="M742" s="1">
        <f>YEAR(Tabla1[[#This Row],[FECHA DE CONTEO INVENTARIO]])</f>
        <v>2018</v>
      </c>
    </row>
    <row r="743" spans="1:13" x14ac:dyDescent="0.2">
      <c r="A743" s="1">
        <v>347993</v>
      </c>
      <c r="B743" s="1" t="s">
        <v>258</v>
      </c>
      <c r="C743" s="1" t="s">
        <v>893</v>
      </c>
      <c r="D743" s="1" t="s">
        <v>864</v>
      </c>
      <c r="E743" s="2">
        <v>43549</v>
      </c>
      <c r="F743" s="1">
        <v>10</v>
      </c>
      <c r="G743" s="1">
        <v>9</v>
      </c>
      <c r="H743" s="1">
        <f>Tabla1[[#This Row],[CANTIDAD SEGÚN SISTEMA]]-Tabla1[[#This Row],[CANTIDAD SEGÚN CONTEO]]</f>
        <v>1</v>
      </c>
      <c r="I743" s="13">
        <f>1-ABS((Tabla1[[#This Row],[CANTIDAD SEGÚN SISTEMA]]-Tabla1[[#This Row],[CANTIDAD SEGÚN CONTEO]])/Tabla1[[#This Row],[CANTIDAD SEGÚN SISTEMA]])</f>
        <v>0.9</v>
      </c>
      <c r="J74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743" s="13" t="str">
        <f>VLOOKUP(Tabla1[[#This Row],[COD MATERIAL]],Tabla1345[#All],3,0)</f>
        <v>10 - PALANCAS Y CHICOTES</v>
      </c>
      <c r="L743" s="2" t="str">
        <f>VLOOKUP(MONTH(Tabla1[[#This Row],[FECHA DE CONTEO INVENTARIO]]),Tabla2[],2,0)</f>
        <v>Mar</v>
      </c>
      <c r="M743" s="1">
        <f>YEAR(Tabla1[[#This Row],[FECHA DE CONTEO INVENTARIO]])</f>
        <v>2019</v>
      </c>
    </row>
    <row r="744" spans="1:13" x14ac:dyDescent="0.2">
      <c r="A744" s="1">
        <v>347641</v>
      </c>
      <c r="B744" s="1" t="s">
        <v>201</v>
      </c>
      <c r="C744" s="1" t="s">
        <v>886</v>
      </c>
      <c r="D744" s="1" t="s">
        <v>857</v>
      </c>
      <c r="E744" s="2">
        <v>43107</v>
      </c>
      <c r="F744" s="1">
        <v>157</v>
      </c>
      <c r="G744" s="1">
        <v>147</v>
      </c>
      <c r="H744" s="1">
        <f>Tabla1[[#This Row],[CANTIDAD SEGÚN SISTEMA]]-Tabla1[[#This Row],[CANTIDAD SEGÚN CONTEO]]</f>
        <v>10</v>
      </c>
      <c r="I744" s="13">
        <f>1-ABS((Tabla1[[#This Row],[CANTIDAD SEGÚN SISTEMA]]-Tabla1[[#This Row],[CANTIDAD SEGÚN CONTEO]])/Tabla1[[#This Row],[CANTIDAD SEGÚN SISTEMA]])</f>
        <v>0.93630573248407645</v>
      </c>
      <c r="J74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744" s="13" t="str">
        <f>VLOOKUP(Tabla1[[#This Row],[COD MATERIAL]],Tabla1345[#All],3,0)</f>
        <v>09 - PARTES DE MOTOR</v>
      </c>
      <c r="L744" s="2" t="str">
        <f>VLOOKUP(MONTH(Tabla1[[#This Row],[FECHA DE CONTEO INVENTARIO]]),Tabla2[],2,0)</f>
        <v>Ene</v>
      </c>
      <c r="M744" s="1">
        <f>YEAR(Tabla1[[#This Row],[FECHA DE CONTEO INVENTARIO]])</f>
        <v>2018</v>
      </c>
    </row>
    <row r="745" spans="1:13" x14ac:dyDescent="0.2">
      <c r="A745" s="1">
        <v>348790</v>
      </c>
      <c r="B745" s="1" t="s">
        <v>404</v>
      </c>
      <c r="C745" s="1" t="s">
        <v>891</v>
      </c>
      <c r="D745" s="1" t="s">
        <v>862</v>
      </c>
      <c r="E745" s="2">
        <v>43365</v>
      </c>
      <c r="F745" s="1">
        <v>63</v>
      </c>
      <c r="G745" s="1">
        <v>64</v>
      </c>
      <c r="H745" s="1">
        <f>Tabla1[[#This Row],[CANTIDAD SEGÚN SISTEMA]]-Tabla1[[#This Row],[CANTIDAD SEGÚN CONTEO]]</f>
        <v>-1</v>
      </c>
      <c r="I745" s="13">
        <f>1-ABS((Tabla1[[#This Row],[CANTIDAD SEGÚN SISTEMA]]-Tabla1[[#This Row],[CANTIDAD SEGÚN CONTEO]])/Tabla1[[#This Row],[CANTIDAD SEGÚN SISTEMA]])</f>
        <v>0.98412698412698418</v>
      </c>
      <c r="J74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45" s="13" t="str">
        <f>VLOOKUP(Tabla1[[#This Row],[COD MATERIAL]],Tabla1345[#All],3,0)</f>
        <v>05 - COLISION</v>
      </c>
      <c r="L745" s="2" t="str">
        <f>VLOOKUP(MONTH(Tabla1[[#This Row],[FECHA DE CONTEO INVENTARIO]]),Tabla2[],2,0)</f>
        <v>Set</v>
      </c>
      <c r="M745" s="1">
        <f>YEAR(Tabla1[[#This Row],[FECHA DE CONTEO INVENTARIO]])</f>
        <v>2018</v>
      </c>
    </row>
    <row r="746" spans="1:13" x14ac:dyDescent="0.2">
      <c r="A746" s="1">
        <v>353541</v>
      </c>
      <c r="B746" s="1" t="s">
        <v>163</v>
      </c>
      <c r="C746" s="1" t="s">
        <v>886</v>
      </c>
      <c r="D746" s="1" t="s">
        <v>857</v>
      </c>
      <c r="E746" s="2">
        <v>43148</v>
      </c>
      <c r="F746" s="1">
        <v>107</v>
      </c>
      <c r="G746" s="1">
        <v>107</v>
      </c>
      <c r="H746" s="1">
        <f>Tabla1[[#This Row],[CANTIDAD SEGÚN SISTEMA]]-Tabla1[[#This Row],[CANTIDAD SEGÚN CONTEO]]</f>
        <v>0</v>
      </c>
      <c r="I746" s="13">
        <f>1-ABS((Tabla1[[#This Row],[CANTIDAD SEGÚN SISTEMA]]-Tabla1[[#This Row],[CANTIDAD SEGÚN CONTEO]])/Tabla1[[#This Row],[CANTIDAD SEGÚN SISTEMA]])</f>
        <v>1</v>
      </c>
      <c r="J74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46" s="13" t="str">
        <f>VLOOKUP(Tabla1[[#This Row],[COD MATERIAL]],Tabla1345[#All],3,0)</f>
        <v>09 - PARTES DE MOTOR</v>
      </c>
      <c r="L746" s="2" t="str">
        <f>VLOOKUP(MONTH(Tabla1[[#This Row],[FECHA DE CONTEO INVENTARIO]]),Tabla2[],2,0)</f>
        <v>Feb</v>
      </c>
      <c r="M746" s="1">
        <f>YEAR(Tabla1[[#This Row],[FECHA DE CONTEO INVENTARIO]])</f>
        <v>2018</v>
      </c>
    </row>
    <row r="747" spans="1:13" x14ac:dyDescent="0.2">
      <c r="A747" s="1">
        <v>347626</v>
      </c>
      <c r="B747" s="1" t="s">
        <v>159</v>
      </c>
      <c r="C747" s="1" t="s">
        <v>884</v>
      </c>
      <c r="D747" s="1" t="s">
        <v>856</v>
      </c>
      <c r="E747" s="2">
        <v>43349</v>
      </c>
      <c r="F747" s="1">
        <v>117</v>
      </c>
      <c r="G747" s="1">
        <v>125</v>
      </c>
      <c r="H747" s="1">
        <f>Tabla1[[#This Row],[CANTIDAD SEGÚN SISTEMA]]-Tabla1[[#This Row],[CANTIDAD SEGÚN CONTEO]]</f>
        <v>-8</v>
      </c>
      <c r="I747" s="13">
        <f>1-ABS((Tabla1[[#This Row],[CANTIDAD SEGÚN SISTEMA]]-Tabla1[[#This Row],[CANTIDAD SEGÚN CONTEO]])/Tabla1[[#This Row],[CANTIDAD SEGÚN SISTEMA]])</f>
        <v>0.93162393162393164</v>
      </c>
      <c r="J74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47" s="13" t="str">
        <f>VLOOKUP(Tabla1[[#This Row],[COD MATERIAL]],Tabla1345[#All],3,0)</f>
        <v>09 - PARTES DE MOTOR</v>
      </c>
      <c r="L747" s="2" t="str">
        <f>VLOOKUP(MONTH(Tabla1[[#This Row],[FECHA DE CONTEO INVENTARIO]]),Tabla2[],2,0)</f>
        <v>Set</v>
      </c>
      <c r="M747" s="1">
        <f>YEAR(Tabla1[[#This Row],[FECHA DE CONTEO INVENTARIO]])</f>
        <v>2018</v>
      </c>
    </row>
    <row r="748" spans="1:13" x14ac:dyDescent="0.2">
      <c r="A748" s="1">
        <v>348016</v>
      </c>
      <c r="B748" s="1" t="s">
        <v>570</v>
      </c>
      <c r="C748" s="1" t="s">
        <v>885</v>
      </c>
      <c r="D748" s="1" t="s">
        <v>865</v>
      </c>
      <c r="E748" s="2">
        <v>43610</v>
      </c>
      <c r="F748" s="1">
        <v>27</v>
      </c>
      <c r="G748" s="1">
        <v>27</v>
      </c>
      <c r="H748" s="1">
        <f>Tabla1[[#This Row],[CANTIDAD SEGÚN SISTEMA]]-Tabla1[[#This Row],[CANTIDAD SEGÚN CONTEO]]</f>
        <v>0</v>
      </c>
      <c r="I748" s="13">
        <f>1-ABS((Tabla1[[#This Row],[CANTIDAD SEGÚN SISTEMA]]-Tabla1[[#This Row],[CANTIDAD SEGÚN CONTEO]])/Tabla1[[#This Row],[CANTIDAD SEGÚN SISTEMA]])</f>
        <v>1</v>
      </c>
      <c r="J74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48" s="13" t="str">
        <f>VLOOKUP(Tabla1[[#This Row],[COD MATERIAL]],Tabla1345[#All],3,0)</f>
        <v>15 - MISCELANEOS</v>
      </c>
      <c r="L748" s="2" t="str">
        <f>VLOOKUP(MONTH(Tabla1[[#This Row],[FECHA DE CONTEO INVENTARIO]]),Tabla2[],2,0)</f>
        <v>May</v>
      </c>
      <c r="M748" s="1">
        <f>YEAR(Tabla1[[#This Row],[FECHA DE CONTEO INVENTARIO]])</f>
        <v>2019</v>
      </c>
    </row>
    <row r="749" spans="1:13" x14ac:dyDescent="0.2">
      <c r="A749" s="1">
        <v>348508</v>
      </c>
      <c r="B749" s="1" t="s">
        <v>315</v>
      </c>
      <c r="C749" s="1" t="s">
        <v>891</v>
      </c>
      <c r="D749" s="1" t="s">
        <v>862</v>
      </c>
      <c r="E749" s="2">
        <v>43401</v>
      </c>
      <c r="F749" s="1">
        <v>173</v>
      </c>
      <c r="G749" s="1">
        <v>186</v>
      </c>
      <c r="H749" s="1">
        <f>Tabla1[[#This Row],[CANTIDAD SEGÚN SISTEMA]]-Tabla1[[#This Row],[CANTIDAD SEGÚN CONTEO]]</f>
        <v>-13</v>
      </c>
      <c r="I749" s="13">
        <f>1-ABS((Tabla1[[#This Row],[CANTIDAD SEGÚN SISTEMA]]-Tabla1[[#This Row],[CANTIDAD SEGÚN CONTEO]])/Tabla1[[#This Row],[CANTIDAD SEGÚN SISTEMA]])</f>
        <v>0.92485549132947975</v>
      </c>
      <c r="J74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49" s="13" t="str">
        <f>VLOOKUP(Tabla1[[#This Row],[COD MATERIAL]],Tabla1345[#All],3,0)</f>
        <v>09 - PARTES DE MOTOR</v>
      </c>
      <c r="L749" s="2" t="str">
        <f>VLOOKUP(MONTH(Tabla1[[#This Row],[FECHA DE CONTEO INVENTARIO]]),Tabla2[],2,0)</f>
        <v>Oct</v>
      </c>
      <c r="M749" s="1">
        <f>YEAR(Tabla1[[#This Row],[FECHA DE CONTEO INVENTARIO]])</f>
        <v>2018</v>
      </c>
    </row>
    <row r="750" spans="1:13" x14ac:dyDescent="0.2">
      <c r="A750" s="1">
        <v>348465</v>
      </c>
      <c r="B750" s="1" t="s">
        <v>711</v>
      </c>
      <c r="C750" s="1" t="s">
        <v>884</v>
      </c>
      <c r="D750" s="1" t="s">
        <v>856</v>
      </c>
      <c r="E750" s="2">
        <v>43319</v>
      </c>
      <c r="F750" s="1">
        <v>134</v>
      </c>
      <c r="G750" s="1">
        <v>151</v>
      </c>
      <c r="H750" s="1">
        <f>Tabla1[[#This Row],[CANTIDAD SEGÚN SISTEMA]]-Tabla1[[#This Row],[CANTIDAD SEGÚN CONTEO]]</f>
        <v>-17</v>
      </c>
      <c r="I750" s="13">
        <f>1-ABS((Tabla1[[#This Row],[CANTIDAD SEGÚN SISTEMA]]-Tabla1[[#This Row],[CANTIDAD SEGÚN CONTEO]])/Tabla1[[#This Row],[CANTIDAD SEGÚN SISTEMA]])</f>
        <v>0.87313432835820892</v>
      </c>
      <c r="J75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50" s="13" t="str">
        <f>VLOOKUP(Tabla1[[#This Row],[COD MATERIAL]],Tabla1345[#All],3,0)</f>
        <v>15 - MISCELANEOS</v>
      </c>
      <c r="L750" s="2" t="str">
        <f>VLOOKUP(MONTH(Tabla1[[#This Row],[FECHA DE CONTEO INVENTARIO]]),Tabla2[],2,0)</f>
        <v>Ago</v>
      </c>
      <c r="M750" s="1">
        <f>YEAR(Tabla1[[#This Row],[FECHA DE CONTEO INVENTARIO]])</f>
        <v>2018</v>
      </c>
    </row>
    <row r="751" spans="1:13" x14ac:dyDescent="0.2">
      <c r="A751" s="1">
        <v>348257</v>
      </c>
      <c r="B751" s="1" t="s">
        <v>344</v>
      </c>
      <c r="C751" s="1" t="s">
        <v>893</v>
      </c>
      <c r="D751" s="1" t="s">
        <v>864</v>
      </c>
      <c r="E751" s="2">
        <v>43464</v>
      </c>
      <c r="F751" s="1">
        <v>108</v>
      </c>
      <c r="G751" s="1">
        <v>109</v>
      </c>
      <c r="H751" s="1">
        <f>Tabla1[[#This Row],[CANTIDAD SEGÚN SISTEMA]]-Tabla1[[#This Row],[CANTIDAD SEGÚN CONTEO]]</f>
        <v>-1</v>
      </c>
      <c r="I751" s="13">
        <f>1-ABS((Tabla1[[#This Row],[CANTIDAD SEGÚN SISTEMA]]-Tabla1[[#This Row],[CANTIDAD SEGÚN CONTEO]])/Tabla1[[#This Row],[CANTIDAD SEGÚN SISTEMA]])</f>
        <v>0.9907407407407407</v>
      </c>
      <c r="J75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51" s="13" t="str">
        <f>VLOOKUP(Tabla1[[#This Row],[COD MATERIAL]],Tabla1345[#All],3,0)</f>
        <v>07 - PEDALES Y POSAPIES</v>
      </c>
      <c r="L751" s="2" t="str">
        <f>VLOOKUP(MONTH(Tabla1[[#This Row],[FECHA DE CONTEO INVENTARIO]]),Tabla2[],2,0)</f>
        <v>Dic</v>
      </c>
      <c r="M751" s="1">
        <f>YEAR(Tabla1[[#This Row],[FECHA DE CONTEO INVENTARIO]])</f>
        <v>2018</v>
      </c>
    </row>
    <row r="752" spans="1:13" x14ac:dyDescent="0.2">
      <c r="A752" s="1">
        <v>348509</v>
      </c>
      <c r="B752" s="1" t="s">
        <v>412</v>
      </c>
      <c r="C752" s="1" t="s">
        <v>884</v>
      </c>
      <c r="D752" s="1" t="s">
        <v>856</v>
      </c>
      <c r="E752" s="2">
        <v>43549</v>
      </c>
      <c r="F752" s="1">
        <v>111</v>
      </c>
      <c r="G752" s="1">
        <v>123</v>
      </c>
      <c r="H752" s="1">
        <f>Tabla1[[#This Row],[CANTIDAD SEGÚN SISTEMA]]-Tabla1[[#This Row],[CANTIDAD SEGÚN CONTEO]]</f>
        <v>-12</v>
      </c>
      <c r="I752" s="13">
        <f>1-ABS((Tabla1[[#This Row],[CANTIDAD SEGÚN SISTEMA]]-Tabla1[[#This Row],[CANTIDAD SEGÚN CONTEO]])/Tabla1[[#This Row],[CANTIDAD SEGÚN SISTEMA]])</f>
        <v>0.89189189189189189</v>
      </c>
      <c r="J75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52" s="13" t="str">
        <f>VLOOKUP(Tabla1[[#This Row],[COD MATERIAL]],Tabla1345[#All],3,0)</f>
        <v>09 - PARTES DE MOTOR</v>
      </c>
      <c r="L752" s="2" t="str">
        <f>VLOOKUP(MONTH(Tabla1[[#This Row],[FECHA DE CONTEO INVENTARIO]]),Tabla2[],2,0)</f>
        <v>Mar</v>
      </c>
      <c r="M752" s="1">
        <f>YEAR(Tabla1[[#This Row],[FECHA DE CONTEO INVENTARIO]])</f>
        <v>2019</v>
      </c>
    </row>
    <row r="753" spans="1:13" x14ac:dyDescent="0.2">
      <c r="A753" s="1">
        <v>362717</v>
      </c>
      <c r="B753" s="1" t="s">
        <v>522</v>
      </c>
      <c r="C753" s="1" t="s">
        <v>893</v>
      </c>
      <c r="D753" s="1" t="s">
        <v>864</v>
      </c>
      <c r="E753" s="2">
        <v>43405</v>
      </c>
      <c r="F753" s="1">
        <v>8</v>
      </c>
      <c r="G753" s="1">
        <v>8</v>
      </c>
      <c r="H753" s="1">
        <f>Tabla1[[#This Row],[CANTIDAD SEGÚN SISTEMA]]-Tabla1[[#This Row],[CANTIDAD SEGÚN CONTEO]]</f>
        <v>0</v>
      </c>
      <c r="I753" s="13">
        <f>1-ABS((Tabla1[[#This Row],[CANTIDAD SEGÚN SISTEMA]]-Tabla1[[#This Row],[CANTIDAD SEGÚN CONTEO]])/Tabla1[[#This Row],[CANTIDAD SEGÚN SISTEMA]])</f>
        <v>1</v>
      </c>
      <c r="J75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53" s="13" t="str">
        <f>VLOOKUP(Tabla1[[#This Row],[COD MATERIAL]],Tabla1345[#All],3,0)</f>
        <v>05 - COLISION</v>
      </c>
      <c r="L753" s="2" t="str">
        <f>VLOOKUP(MONTH(Tabla1[[#This Row],[FECHA DE CONTEO INVENTARIO]]),Tabla2[],2,0)</f>
        <v>Nov</v>
      </c>
      <c r="M753" s="1">
        <f>YEAR(Tabla1[[#This Row],[FECHA DE CONTEO INVENTARIO]])</f>
        <v>2018</v>
      </c>
    </row>
    <row r="754" spans="1:13" x14ac:dyDescent="0.2">
      <c r="A754" s="1">
        <v>348852</v>
      </c>
      <c r="B754" s="1" t="s">
        <v>257</v>
      </c>
      <c r="C754" s="1" t="s">
        <v>885</v>
      </c>
      <c r="D754" s="1" t="s">
        <v>865</v>
      </c>
      <c r="E754" s="2">
        <v>43325</v>
      </c>
      <c r="F754" s="1">
        <v>67</v>
      </c>
      <c r="G754" s="1">
        <v>67</v>
      </c>
      <c r="H754" s="1">
        <f>Tabla1[[#This Row],[CANTIDAD SEGÚN SISTEMA]]-Tabla1[[#This Row],[CANTIDAD SEGÚN CONTEO]]</f>
        <v>0</v>
      </c>
      <c r="I754" s="13">
        <f>1-ABS((Tabla1[[#This Row],[CANTIDAD SEGÚN SISTEMA]]-Tabla1[[#This Row],[CANTIDAD SEGÚN CONTEO]])/Tabla1[[#This Row],[CANTIDAD SEGÚN SISTEMA]])</f>
        <v>1</v>
      </c>
      <c r="J75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54" s="13" t="str">
        <f>VLOOKUP(Tabla1[[#This Row],[COD MATERIAL]],Tabla1345[#All],3,0)</f>
        <v>05 - COLISION</v>
      </c>
      <c r="L754" s="2" t="str">
        <f>VLOOKUP(MONTH(Tabla1[[#This Row],[FECHA DE CONTEO INVENTARIO]]),Tabla2[],2,0)</f>
        <v>Ago</v>
      </c>
      <c r="M754" s="1">
        <f>YEAR(Tabla1[[#This Row],[FECHA DE CONTEO INVENTARIO]])</f>
        <v>2018</v>
      </c>
    </row>
    <row r="755" spans="1:13" x14ac:dyDescent="0.2">
      <c r="A755" s="1">
        <v>348507</v>
      </c>
      <c r="B755" s="1" t="s">
        <v>478</v>
      </c>
      <c r="C755" s="1" t="s">
        <v>885</v>
      </c>
      <c r="D755" s="1" t="s">
        <v>865</v>
      </c>
      <c r="E755" s="2">
        <v>43267</v>
      </c>
      <c r="F755" s="1">
        <v>67</v>
      </c>
      <c r="G755" s="1">
        <v>65</v>
      </c>
      <c r="H755" s="1">
        <f>Tabla1[[#This Row],[CANTIDAD SEGÚN SISTEMA]]-Tabla1[[#This Row],[CANTIDAD SEGÚN CONTEO]]</f>
        <v>2</v>
      </c>
      <c r="I755" s="13">
        <f>1-ABS((Tabla1[[#This Row],[CANTIDAD SEGÚN SISTEMA]]-Tabla1[[#This Row],[CANTIDAD SEGÚN CONTEO]])/Tabla1[[#This Row],[CANTIDAD SEGÚN SISTEMA]])</f>
        <v>0.97014925373134331</v>
      </c>
      <c r="J75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755" s="13" t="str">
        <f>VLOOKUP(Tabla1[[#This Row],[COD MATERIAL]],Tabla1345[#All],3,0)</f>
        <v>09 - PARTES DE MOTOR</v>
      </c>
      <c r="L755" s="2" t="str">
        <f>VLOOKUP(MONTH(Tabla1[[#This Row],[FECHA DE CONTEO INVENTARIO]]),Tabla2[],2,0)</f>
        <v>Jun</v>
      </c>
      <c r="M755" s="1">
        <f>YEAR(Tabla1[[#This Row],[FECHA DE CONTEO INVENTARIO]])</f>
        <v>2018</v>
      </c>
    </row>
    <row r="756" spans="1:13" x14ac:dyDescent="0.2">
      <c r="A756" s="1">
        <v>348553</v>
      </c>
      <c r="B756" s="1" t="s">
        <v>397</v>
      </c>
      <c r="C756" s="1" t="s">
        <v>886</v>
      </c>
      <c r="D756" s="1" t="s">
        <v>857</v>
      </c>
      <c r="E756" s="2">
        <v>43564</v>
      </c>
      <c r="F756" s="1">
        <v>139</v>
      </c>
      <c r="G756" s="1">
        <v>164</v>
      </c>
      <c r="H756" s="1">
        <f>Tabla1[[#This Row],[CANTIDAD SEGÚN SISTEMA]]-Tabla1[[#This Row],[CANTIDAD SEGÚN CONTEO]]</f>
        <v>-25</v>
      </c>
      <c r="I756" s="13">
        <f>1-ABS((Tabla1[[#This Row],[CANTIDAD SEGÚN SISTEMA]]-Tabla1[[#This Row],[CANTIDAD SEGÚN CONTEO]])/Tabla1[[#This Row],[CANTIDAD SEGÚN SISTEMA]])</f>
        <v>0.82014388489208634</v>
      </c>
      <c r="J75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56" s="13" t="str">
        <f>VLOOKUP(Tabla1[[#This Row],[COD MATERIAL]],Tabla1345[#All],3,0)</f>
        <v>15 - MISCELANEOS</v>
      </c>
      <c r="L756" s="2" t="str">
        <f>VLOOKUP(MONTH(Tabla1[[#This Row],[FECHA DE CONTEO INVENTARIO]]),Tabla2[],2,0)</f>
        <v>Abr</v>
      </c>
      <c r="M756" s="1">
        <f>YEAR(Tabla1[[#This Row],[FECHA DE CONTEO INVENTARIO]])</f>
        <v>2019</v>
      </c>
    </row>
    <row r="757" spans="1:13" x14ac:dyDescent="0.2">
      <c r="A757" s="1">
        <v>348495</v>
      </c>
      <c r="B757" s="1" t="s">
        <v>483</v>
      </c>
      <c r="C757" s="1" t="s">
        <v>884</v>
      </c>
      <c r="D757" s="1" t="s">
        <v>856</v>
      </c>
      <c r="E757" s="2">
        <v>43498</v>
      </c>
      <c r="F757" s="1">
        <v>3</v>
      </c>
      <c r="G757" s="1">
        <v>3</v>
      </c>
      <c r="H757" s="1">
        <f>Tabla1[[#This Row],[CANTIDAD SEGÚN SISTEMA]]-Tabla1[[#This Row],[CANTIDAD SEGÚN CONTEO]]</f>
        <v>0</v>
      </c>
      <c r="I757" s="13">
        <f>1-ABS((Tabla1[[#This Row],[CANTIDAD SEGÚN SISTEMA]]-Tabla1[[#This Row],[CANTIDAD SEGÚN CONTEO]])/Tabla1[[#This Row],[CANTIDAD SEGÚN SISTEMA]])</f>
        <v>1</v>
      </c>
      <c r="J75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57" s="13" t="str">
        <f>VLOOKUP(Tabla1[[#This Row],[COD MATERIAL]],Tabla1345[#All],3,0)</f>
        <v>09 - PARTES DE MOTOR</v>
      </c>
      <c r="L757" s="2" t="str">
        <f>VLOOKUP(MONTH(Tabla1[[#This Row],[FECHA DE CONTEO INVENTARIO]]),Tabla2[],2,0)</f>
        <v>Feb</v>
      </c>
      <c r="M757" s="1">
        <f>YEAR(Tabla1[[#This Row],[FECHA DE CONTEO INVENTARIO]])</f>
        <v>2019</v>
      </c>
    </row>
    <row r="758" spans="1:13" x14ac:dyDescent="0.2">
      <c r="A758" s="1">
        <v>347707</v>
      </c>
      <c r="B758" s="1" t="s">
        <v>197</v>
      </c>
      <c r="C758" s="1" t="s">
        <v>885</v>
      </c>
      <c r="D758" s="1" t="s">
        <v>865</v>
      </c>
      <c r="E758" s="2">
        <v>43240</v>
      </c>
      <c r="F758" s="1">
        <v>161</v>
      </c>
      <c r="G758" s="1">
        <v>161</v>
      </c>
      <c r="H758" s="1">
        <f>Tabla1[[#This Row],[CANTIDAD SEGÚN SISTEMA]]-Tabla1[[#This Row],[CANTIDAD SEGÚN CONTEO]]</f>
        <v>0</v>
      </c>
      <c r="I758" s="13">
        <f>1-ABS((Tabla1[[#This Row],[CANTIDAD SEGÚN SISTEMA]]-Tabla1[[#This Row],[CANTIDAD SEGÚN CONTEO]])/Tabla1[[#This Row],[CANTIDAD SEGÚN SISTEMA]])</f>
        <v>1</v>
      </c>
      <c r="J75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58" s="13" t="str">
        <f>VLOOKUP(Tabla1[[#This Row],[COD MATERIAL]],Tabla1345[#All],3,0)</f>
        <v>04 - FRENOS Y EMBRAGUES</v>
      </c>
      <c r="L758" s="2" t="str">
        <f>VLOOKUP(MONTH(Tabla1[[#This Row],[FECHA DE CONTEO INVENTARIO]]),Tabla2[],2,0)</f>
        <v>May</v>
      </c>
      <c r="M758" s="1">
        <f>YEAR(Tabla1[[#This Row],[FECHA DE CONTEO INVENTARIO]])</f>
        <v>2018</v>
      </c>
    </row>
    <row r="759" spans="1:13" x14ac:dyDescent="0.2">
      <c r="A759" s="1">
        <v>348304</v>
      </c>
      <c r="B759" s="1" t="s">
        <v>361</v>
      </c>
      <c r="C759" s="1" t="s">
        <v>892</v>
      </c>
      <c r="D759" s="1" t="s">
        <v>863</v>
      </c>
      <c r="E759" s="2">
        <v>43248</v>
      </c>
      <c r="F759" s="1">
        <v>59</v>
      </c>
      <c r="G759" s="1">
        <v>70</v>
      </c>
      <c r="H759" s="1">
        <f>Tabla1[[#This Row],[CANTIDAD SEGÚN SISTEMA]]-Tabla1[[#This Row],[CANTIDAD SEGÚN CONTEO]]</f>
        <v>-11</v>
      </c>
      <c r="I759" s="13">
        <f>1-ABS((Tabla1[[#This Row],[CANTIDAD SEGÚN SISTEMA]]-Tabla1[[#This Row],[CANTIDAD SEGÚN CONTEO]])/Tabla1[[#This Row],[CANTIDAD SEGÚN SISTEMA]])</f>
        <v>0.81355932203389836</v>
      </c>
      <c r="J75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59" s="13" t="str">
        <f>VLOOKUP(Tabla1[[#This Row],[COD MATERIAL]],Tabla1345[#All],3,0)</f>
        <v>10 - PALANCAS Y CHICOTES</v>
      </c>
      <c r="L759" s="2" t="str">
        <f>VLOOKUP(MONTH(Tabla1[[#This Row],[FECHA DE CONTEO INVENTARIO]]),Tabla2[],2,0)</f>
        <v>May</v>
      </c>
      <c r="M759" s="1">
        <f>YEAR(Tabla1[[#This Row],[FECHA DE CONTEO INVENTARIO]])</f>
        <v>2018</v>
      </c>
    </row>
    <row r="760" spans="1:13" x14ac:dyDescent="0.2">
      <c r="A760" s="1">
        <v>348041</v>
      </c>
      <c r="B760" s="1" t="s">
        <v>337</v>
      </c>
      <c r="C760" s="1" t="s">
        <v>891</v>
      </c>
      <c r="D760" s="1" t="s">
        <v>862</v>
      </c>
      <c r="E760" s="2">
        <v>43317</v>
      </c>
      <c r="F760" s="1">
        <v>131</v>
      </c>
      <c r="G760" s="1">
        <v>131</v>
      </c>
      <c r="H760" s="1">
        <f>Tabla1[[#This Row],[CANTIDAD SEGÚN SISTEMA]]-Tabla1[[#This Row],[CANTIDAD SEGÚN CONTEO]]</f>
        <v>0</v>
      </c>
      <c r="I760" s="13">
        <f>1-ABS((Tabla1[[#This Row],[CANTIDAD SEGÚN SISTEMA]]-Tabla1[[#This Row],[CANTIDAD SEGÚN CONTEO]])/Tabla1[[#This Row],[CANTIDAD SEGÚN SISTEMA]])</f>
        <v>1</v>
      </c>
      <c r="J76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60" s="13" t="str">
        <f>VLOOKUP(Tabla1[[#This Row],[COD MATERIAL]],Tabla1345[#All],3,0)</f>
        <v>11 - LLANTAS Y HULES</v>
      </c>
      <c r="L760" s="2" t="str">
        <f>VLOOKUP(MONTH(Tabla1[[#This Row],[FECHA DE CONTEO INVENTARIO]]),Tabla2[],2,0)</f>
        <v>Ago</v>
      </c>
      <c r="M760" s="1">
        <f>YEAR(Tabla1[[#This Row],[FECHA DE CONTEO INVENTARIO]])</f>
        <v>2018</v>
      </c>
    </row>
    <row r="761" spans="1:13" x14ac:dyDescent="0.2">
      <c r="A761" s="1">
        <v>348003</v>
      </c>
      <c r="B761" s="1" t="s">
        <v>461</v>
      </c>
      <c r="C761" s="1" t="s">
        <v>890</v>
      </c>
      <c r="D761" s="1" t="s">
        <v>861</v>
      </c>
      <c r="E761" s="2">
        <v>43366</v>
      </c>
      <c r="F761" s="1">
        <v>92</v>
      </c>
      <c r="G761" s="1">
        <v>92</v>
      </c>
      <c r="H761" s="1">
        <f>Tabla1[[#This Row],[CANTIDAD SEGÚN SISTEMA]]-Tabla1[[#This Row],[CANTIDAD SEGÚN CONTEO]]</f>
        <v>0</v>
      </c>
      <c r="I761" s="13">
        <f>1-ABS((Tabla1[[#This Row],[CANTIDAD SEGÚN SISTEMA]]-Tabla1[[#This Row],[CANTIDAD SEGÚN CONTEO]])/Tabla1[[#This Row],[CANTIDAD SEGÚN SISTEMA]])</f>
        <v>1</v>
      </c>
      <c r="J76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61" s="13" t="str">
        <f>VLOOKUP(Tabla1[[#This Row],[COD MATERIAL]],Tabla1345[#All],3,0)</f>
        <v>08 - ELECTRICO</v>
      </c>
      <c r="L761" s="2" t="str">
        <f>VLOOKUP(MONTH(Tabla1[[#This Row],[FECHA DE CONTEO INVENTARIO]]),Tabla2[],2,0)</f>
        <v>Set</v>
      </c>
      <c r="M761" s="1">
        <f>YEAR(Tabla1[[#This Row],[FECHA DE CONTEO INVENTARIO]])</f>
        <v>2018</v>
      </c>
    </row>
    <row r="762" spans="1:13" x14ac:dyDescent="0.2">
      <c r="A762" s="1">
        <v>348218</v>
      </c>
      <c r="B762" s="1" t="s">
        <v>663</v>
      </c>
      <c r="C762" s="1" t="s">
        <v>884</v>
      </c>
      <c r="D762" s="1" t="s">
        <v>856</v>
      </c>
      <c r="E762" s="2">
        <v>43580</v>
      </c>
      <c r="F762" s="1">
        <v>45</v>
      </c>
      <c r="G762" s="1">
        <v>52</v>
      </c>
      <c r="H762" s="1">
        <f>Tabla1[[#This Row],[CANTIDAD SEGÚN SISTEMA]]-Tabla1[[#This Row],[CANTIDAD SEGÚN CONTEO]]</f>
        <v>-7</v>
      </c>
      <c r="I762" s="13">
        <f>1-ABS((Tabla1[[#This Row],[CANTIDAD SEGÚN SISTEMA]]-Tabla1[[#This Row],[CANTIDAD SEGÚN CONTEO]])/Tabla1[[#This Row],[CANTIDAD SEGÚN SISTEMA]])</f>
        <v>0.84444444444444444</v>
      </c>
      <c r="J76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62" s="13" t="str">
        <f>VLOOKUP(Tabla1[[#This Row],[COD MATERIAL]],Tabla1345[#All],3,0)</f>
        <v>06 - AMORTIGUADORES</v>
      </c>
      <c r="L762" s="2" t="str">
        <f>VLOOKUP(MONTH(Tabla1[[#This Row],[FECHA DE CONTEO INVENTARIO]]),Tabla2[],2,0)</f>
        <v>Abr</v>
      </c>
      <c r="M762" s="1">
        <f>YEAR(Tabla1[[#This Row],[FECHA DE CONTEO INVENTARIO]])</f>
        <v>2019</v>
      </c>
    </row>
    <row r="763" spans="1:13" x14ac:dyDescent="0.2">
      <c r="A763" s="1">
        <v>367759</v>
      </c>
      <c r="B763" s="1" t="s">
        <v>127</v>
      </c>
      <c r="C763" s="1" t="s">
        <v>890</v>
      </c>
      <c r="D763" s="1" t="s">
        <v>861</v>
      </c>
      <c r="E763" s="2">
        <v>43600</v>
      </c>
      <c r="F763" s="1">
        <v>114</v>
      </c>
      <c r="G763" s="1">
        <v>114</v>
      </c>
      <c r="H763" s="1">
        <f>Tabla1[[#This Row],[CANTIDAD SEGÚN SISTEMA]]-Tabla1[[#This Row],[CANTIDAD SEGÚN CONTEO]]</f>
        <v>0</v>
      </c>
      <c r="I763" s="13">
        <f>1-ABS((Tabla1[[#This Row],[CANTIDAD SEGÚN SISTEMA]]-Tabla1[[#This Row],[CANTIDAD SEGÚN CONTEO]])/Tabla1[[#This Row],[CANTIDAD SEGÚN SISTEMA]])</f>
        <v>1</v>
      </c>
      <c r="J76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63" s="13" t="str">
        <f>VLOOKUP(Tabla1[[#This Row],[COD MATERIAL]],Tabla1345[#All],3,0)</f>
        <v>06 - AMORTIGUADORES</v>
      </c>
      <c r="L763" s="2" t="str">
        <f>VLOOKUP(MONTH(Tabla1[[#This Row],[FECHA DE CONTEO INVENTARIO]]),Tabla2[],2,0)</f>
        <v>May</v>
      </c>
      <c r="M763" s="1">
        <f>YEAR(Tabla1[[#This Row],[FECHA DE CONTEO INVENTARIO]])</f>
        <v>2019</v>
      </c>
    </row>
    <row r="764" spans="1:13" x14ac:dyDescent="0.2">
      <c r="A764" s="1">
        <v>364330</v>
      </c>
      <c r="B764" s="1" t="s">
        <v>515</v>
      </c>
      <c r="C764" s="1" t="s">
        <v>892</v>
      </c>
      <c r="D764" s="1" t="s">
        <v>863</v>
      </c>
      <c r="E764" s="2">
        <v>43615</v>
      </c>
      <c r="F764" s="1">
        <v>45</v>
      </c>
      <c r="G764" s="1">
        <v>50</v>
      </c>
      <c r="H764" s="1">
        <f>Tabla1[[#This Row],[CANTIDAD SEGÚN SISTEMA]]-Tabla1[[#This Row],[CANTIDAD SEGÚN CONTEO]]</f>
        <v>-5</v>
      </c>
      <c r="I764" s="13">
        <f>1-ABS((Tabla1[[#This Row],[CANTIDAD SEGÚN SISTEMA]]-Tabla1[[#This Row],[CANTIDAD SEGÚN CONTEO]])/Tabla1[[#This Row],[CANTIDAD SEGÚN SISTEMA]])</f>
        <v>0.88888888888888884</v>
      </c>
      <c r="J76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64" s="13" t="str">
        <f>VLOOKUP(Tabla1[[#This Row],[COD MATERIAL]],Tabla1345[#All],3,0)</f>
        <v>09 - PARTES DE MOTOR</v>
      </c>
      <c r="L764" s="2" t="str">
        <f>VLOOKUP(MONTH(Tabla1[[#This Row],[FECHA DE CONTEO INVENTARIO]]),Tabla2[],2,0)</f>
        <v>May</v>
      </c>
      <c r="M764" s="1">
        <f>YEAR(Tabla1[[#This Row],[FECHA DE CONTEO INVENTARIO]])</f>
        <v>2019</v>
      </c>
    </row>
    <row r="765" spans="1:13" x14ac:dyDescent="0.2">
      <c r="A765" s="1">
        <v>347900</v>
      </c>
      <c r="B765" s="1" t="s">
        <v>49</v>
      </c>
      <c r="C765" s="1" t="s">
        <v>888</v>
      </c>
      <c r="D765" s="1" t="s">
        <v>859</v>
      </c>
      <c r="E765" s="2">
        <v>43552</v>
      </c>
      <c r="F765" s="1">
        <v>194</v>
      </c>
      <c r="G765" s="1">
        <v>176</v>
      </c>
      <c r="H765" s="1">
        <f>Tabla1[[#This Row],[CANTIDAD SEGÚN SISTEMA]]-Tabla1[[#This Row],[CANTIDAD SEGÚN CONTEO]]</f>
        <v>18</v>
      </c>
      <c r="I765" s="13">
        <f>1-ABS((Tabla1[[#This Row],[CANTIDAD SEGÚN SISTEMA]]-Tabla1[[#This Row],[CANTIDAD SEGÚN CONTEO]])/Tabla1[[#This Row],[CANTIDAD SEGÚN SISTEMA]])</f>
        <v>0.90721649484536082</v>
      </c>
      <c r="J76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765" s="13" t="str">
        <f>VLOOKUP(Tabla1[[#This Row],[COD MATERIAL]],Tabla1345[#All],3,0)</f>
        <v>14 - LUCES</v>
      </c>
      <c r="L765" s="2" t="str">
        <f>VLOOKUP(MONTH(Tabla1[[#This Row],[FECHA DE CONTEO INVENTARIO]]),Tabla2[],2,0)</f>
        <v>Mar</v>
      </c>
      <c r="M765" s="1">
        <f>YEAR(Tabla1[[#This Row],[FECHA DE CONTEO INVENTARIO]])</f>
        <v>2019</v>
      </c>
    </row>
    <row r="766" spans="1:13" x14ac:dyDescent="0.2">
      <c r="A766" s="1">
        <v>348167</v>
      </c>
      <c r="B766" s="1" t="s">
        <v>305</v>
      </c>
      <c r="C766" s="1" t="s">
        <v>888</v>
      </c>
      <c r="D766" s="1" t="s">
        <v>859</v>
      </c>
      <c r="E766" s="2">
        <v>43459</v>
      </c>
      <c r="F766" s="1">
        <v>6</v>
      </c>
      <c r="G766" s="1">
        <v>5</v>
      </c>
      <c r="H766" s="1">
        <f>Tabla1[[#This Row],[CANTIDAD SEGÚN SISTEMA]]-Tabla1[[#This Row],[CANTIDAD SEGÚN CONTEO]]</f>
        <v>1</v>
      </c>
      <c r="I766" s="13">
        <f>1-ABS((Tabla1[[#This Row],[CANTIDAD SEGÚN SISTEMA]]-Tabla1[[#This Row],[CANTIDAD SEGÚN CONTEO]])/Tabla1[[#This Row],[CANTIDAD SEGÚN SISTEMA]])</f>
        <v>0.83333333333333337</v>
      </c>
      <c r="J76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766" s="13" t="str">
        <f>VLOOKUP(Tabla1[[#This Row],[COD MATERIAL]],Tabla1345[#All],3,0)</f>
        <v>15 - MISCELANEOS</v>
      </c>
      <c r="L766" s="2" t="str">
        <f>VLOOKUP(MONTH(Tabla1[[#This Row],[FECHA DE CONTEO INVENTARIO]]),Tabla2[],2,0)</f>
        <v>Dic</v>
      </c>
      <c r="M766" s="1">
        <f>YEAR(Tabla1[[#This Row],[FECHA DE CONTEO INVENTARIO]])</f>
        <v>2018</v>
      </c>
    </row>
    <row r="767" spans="1:13" x14ac:dyDescent="0.2">
      <c r="A767" s="1">
        <v>367951</v>
      </c>
      <c r="B767" s="1" t="s">
        <v>773</v>
      </c>
      <c r="C767" s="1" t="s">
        <v>890</v>
      </c>
      <c r="D767" s="1" t="s">
        <v>861</v>
      </c>
      <c r="E767" s="2">
        <v>43164</v>
      </c>
      <c r="F767" s="1">
        <v>25</v>
      </c>
      <c r="G767" s="1">
        <v>29</v>
      </c>
      <c r="H767" s="1">
        <f>Tabla1[[#This Row],[CANTIDAD SEGÚN SISTEMA]]-Tabla1[[#This Row],[CANTIDAD SEGÚN CONTEO]]</f>
        <v>-4</v>
      </c>
      <c r="I767" s="13">
        <f>1-ABS((Tabla1[[#This Row],[CANTIDAD SEGÚN SISTEMA]]-Tabla1[[#This Row],[CANTIDAD SEGÚN CONTEO]])/Tabla1[[#This Row],[CANTIDAD SEGÚN SISTEMA]])</f>
        <v>0.84</v>
      </c>
      <c r="J76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67" s="13" t="str">
        <f>VLOOKUP(Tabla1[[#This Row],[COD MATERIAL]],Tabla1345[#All],3,0)</f>
        <v>09 - PARTES DE MOTOR</v>
      </c>
      <c r="L767" s="2" t="str">
        <f>VLOOKUP(MONTH(Tabla1[[#This Row],[FECHA DE CONTEO INVENTARIO]]),Tabla2[],2,0)</f>
        <v>Mar</v>
      </c>
      <c r="M767" s="1">
        <f>YEAR(Tabla1[[#This Row],[FECHA DE CONTEO INVENTARIO]])</f>
        <v>2018</v>
      </c>
    </row>
    <row r="768" spans="1:13" x14ac:dyDescent="0.2">
      <c r="A768" s="1">
        <v>364330</v>
      </c>
      <c r="B768" s="1" t="s">
        <v>515</v>
      </c>
      <c r="C768" s="1" t="s">
        <v>888</v>
      </c>
      <c r="D768" s="1" t="s">
        <v>859</v>
      </c>
      <c r="E768" s="2">
        <v>43525</v>
      </c>
      <c r="F768" s="1">
        <v>124</v>
      </c>
      <c r="G768" s="1">
        <v>127</v>
      </c>
      <c r="H768" s="1">
        <f>Tabla1[[#This Row],[CANTIDAD SEGÚN SISTEMA]]-Tabla1[[#This Row],[CANTIDAD SEGÚN CONTEO]]</f>
        <v>-3</v>
      </c>
      <c r="I768" s="13">
        <f>1-ABS((Tabla1[[#This Row],[CANTIDAD SEGÚN SISTEMA]]-Tabla1[[#This Row],[CANTIDAD SEGÚN CONTEO]])/Tabla1[[#This Row],[CANTIDAD SEGÚN SISTEMA]])</f>
        <v>0.97580645161290325</v>
      </c>
      <c r="J76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68" s="13" t="str">
        <f>VLOOKUP(Tabla1[[#This Row],[COD MATERIAL]],Tabla1345[#All],3,0)</f>
        <v>09 - PARTES DE MOTOR</v>
      </c>
      <c r="L768" s="2" t="str">
        <f>VLOOKUP(MONTH(Tabla1[[#This Row],[FECHA DE CONTEO INVENTARIO]]),Tabla2[],2,0)</f>
        <v>Mar</v>
      </c>
      <c r="M768" s="1">
        <f>YEAR(Tabla1[[#This Row],[FECHA DE CONTEO INVENTARIO]])</f>
        <v>2019</v>
      </c>
    </row>
    <row r="769" spans="1:13" x14ac:dyDescent="0.2">
      <c r="A769" s="1">
        <v>347769</v>
      </c>
      <c r="B769" s="1" t="s">
        <v>592</v>
      </c>
      <c r="C769" s="1" t="s">
        <v>884</v>
      </c>
      <c r="D769" s="1" t="s">
        <v>856</v>
      </c>
      <c r="E769" s="2">
        <v>43394</v>
      </c>
      <c r="F769" s="1">
        <v>143</v>
      </c>
      <c r="G769" s="1">
        <v>148</v>
      </c>
      <c r="H769" s="1">
        <f>Tabla1[[#This Row],[CANTIDAD SEGÚN SISTEMA]]-Tabla1[[#This Row],[CANTIDAD SEGÚN CONTEO]]</f>
        <v>-5</v>
      </c>
      <c r="I769" s="13">
        <f>1-ABS((Tabla1[[#This Row],[CANTIDAD SEGÚN SISTEMA]]-Tabla1[[#This Row],[CANTIDAD SEGÚN CONTEO]])/Tabla1[[#This Row],[CANTIDAD SEGÚN SISTEMA]])</f>
        <v>0.965034965034965</v>
      </c>
      <c r="J76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69" s="13" t="str">
        <f>VLOOKUP(Tabla1[[#This Row],[COD MATERIAL]],Tabla1345[#All],3,0)</f>
        <v>09 - PARTES DE MOTOR</v>
      </c>
      <c r="L769" s="2" t="str">
        <f>VLOOKUP(MONTH(Tabla1[[#This Row],[FECHA DE CONTEO INVENTARIO]]),Tabla2[],2,0)</f>
        <v>Oct</v>
      </c>
      <c r="M769" s="1">
        <f>YEAR(Tabla1[[#This Row],[FECHA DE CONTEO INVENTARIO]])</f>
        <v>2018</v>
      </c>
    </row>
    <row r="770" spans="1:13" x14ac:dyDescent="0.2">
      <c r="A770" s="1">
        <v>347852</v>
      </c>
      <c r="B770" s="1" t="s">
        <v>43</v>
      </c>
      <c r="C770" s="1" t="s">
        <v>888</v>
      </c>
      <c r="D770" s="1" t="s">
        <v>859</v>
      </c>
      <c r="E770" s="2">
        <v>43456</v>
      </c>
      <c r="F770" s="1">
        <v>22</v>
      </c>
      <c r="G770" s="1">
        <v>19</v>
      </c>
      <c r="H770" s="1">
        <f>Tabla1[[#This Row],[CANTIDAD SEGÚN SISTEMA]]-Tabla1[[#This Row],[CANTIDAD SEGÚN CONTEO]]</f>
        <v>3</v>
      </c>
      <c r="I770" s="13">
        <f>1-ABS((Tabla1[[#This Row],[CANTIDAD SEGÚN SISTEMA]]-Tabla1[[#This Row],[CANTIDAD SEGÚN CONTEO]])/Tabla1[[#This Row],[CANTIDAD SEGÚN SISTEMA]])</f>
        <v>0.86363636363636365</v>
      </c>
      <c r="J77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770" s="13" t="str">
        <f>VLOOKUP(Tabla1[[#This Row],[COD MATERIAL]],Tabla1345[#All],3,0)</f>
        <v>07 - PEDALES Y POSAPIES</v>
      </c>
      <c r="L770" s="2" t="str">
        <f>VLOOKUP(MONTH(Tabla1[[#This Row],[FECHA DE CONTEO INVENTARIO]]),Tabla2[],2,0)</f>
        <v>Dic</v>
      </c>
      <c r="M770" s="1">
        <f>YEAR(Tabla1[[#This Row],[FECHA DE CONTEO INVENTARIO]])</f>
        <v>2018</v>
      </c>
    </row>
    <row r="771" spans="1:13" x14ac:dyDescent="0.2">
      <c r="A771" s="1">
        <v>362577</v>
      </c>
      <c r="B771" s="1" t="s">
        <v>695</v>
      </c>
      <c r="C771" s="1" t="s">
        <v>889</v>
      </c>
      <c r="D771" s="1" t="s">
        <v>860</v>
      </c>
      <c r="E771" s="2">
        <v>43279</v>
      </c>
      <c r="F771" s="1">
        <v>142</v>
      </c>
      <c r="G771" s="1">
        <v>130</v>
      </c>
      <c r="H771" s="1">
        <f>Tabla1[[#This Row],[CANTIDAD SEGÚN SISTEMA]]-Tabla1[[#This Row],[CANTIDAD SEGÚN CONTEO]]</f>
        <v>12</v>
      </c>
      <c r="I771" s="13">
        <f>1-ABS((Tabla1[[#This Row],[CANTIDAD SEGÚN SISTEMA]]-Tabla1[[#This Row],[CANTIDAD SEGÚN CONTEO]])/Tabla1[[#This Row],[CANTIDAD SEGÚN SISTEMA]])</f>
        <v>0.91549295774647887</v>
      </c>
      <c r="J77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771" s="13" t="str">
        <f>VLOOKUP(Tabla1[[#This Row],[COD MATERIAL]],Tabla1345[#All],3,0)</f>
        <v>14 - LUCES</v>
      </c>
      <c r="L771" s="2" t="str">
        <f>VLOOKUP(MONTH(Tabla1[[#This Row],[FECHA DE CONTEO INVENTARIO]]),Tabla2[],2,0)</f>
        <v>Jun</v>
      </c>
      <c r="M771" s="1">
        <f>YEAR(Tabla1[[#This Row],[FECHA DE CONTEO INVENTARIO]])</f>
        <v>2018</v>
      </c>
    </row>
    <row r="772" spans="1:13" x14ac:dyDescent="0.2">
      <c r="A772" s="1">
        <v>348055</v>
      </c>
      <c r="B772" s="1" t="s">
        <v>339</v>
      </c>
      <c r="C772" s="1" t="s">
        <v>891</v>
      </c>
      <c r="D772" s="1" t="s">
        <v>862</v>
      </c>
      <c r="E772" s="2">
        <v>43274</v>
      </c>
      <c r="F772" s="1">
        <v>122</v>
      </c>
      <c r="G772" s="1">
        <v>132</v>
      </c>
      <c r="H772" s="1">
        <f>Tabla1[[#This Row],[CANTIDAD SEGÚN SISTEMA]]-Tabla1[[#This Row],[CANTIDAD SEGÚN CONTEO]]</f>
        <v>-10</v>
      </c>
      <c r="I772" s="13">
        <f>1-ABS((Tabla1[[#This Row],[CANTIDAD SEGÚN SISTEMA]]-Tabla1[[#This Row],[CANTIDAD SEGÚN CONTEO]])/Tabla1[[#This Row],[CANTIDAD SEGÚN SISTEMA]])</f>
        <v>0.91803278688524592</v>
      </c>
      <c r="J77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72" s="13" t="str">
        <f>VLOOKUP(Tabla1[[#This Row],[COD MATERIAL]],Tabla1345[#All],3,0)</f>
        <v>13 - TRACCION</v>
      </c>
      <c r="L772" s="2" t="str">
        <f>VLOOKUP(MONTH(Tabla1[[#This Row],[FECHA DE CONTEO INVENTARIO]]),Tabla2[],2,0)</f>
        <v>Jun</v>
      </c>
      <c r="M772" s="1">
        <f>YEAR(Tabla1[[#This Row],[FECHA DE CONTEO INVENTARIO]])</f>
        <v>2018</v>
      </c>
    </row>
    <row r="773" spans="1:13" x14ac:dyDescent="0.2">
      <c r="A773" s="1">
        <v>367978</v>
      </c>
      <c r="B773" s="1" t="s">
        <v>694</v>
      </c>
      <c r="C773" s="1" t="s">
        <v>892</v>
      </c>
      <c r="D773" s="1" t="s">
        <v>863</v>
      </c>
      <c r="E773" s="2">
        <v>43160</v>
      </c>
      <c r="F773" s="1">
        <v>72</v>
      </c>
      <c r="G773" s="1">
        <v>64</v>
      </c>
      <c r="H773" s="1">
        <f>Tabla1[[#This Row],[CANTIDAD SEGÚN SISTEMA]]-Tabla1[[#This Row],[CANTIDAD SEGÚN CONTEO]]</f>
        <v>8</v>
      </c>
      <c r="I773" s="13">
        <f>1-ABS((Tabla1[[#This Row],[CANTIDAD SEGÚN SISTEMA]]-Tabla1[[#This Row],[CANTIDAD SEGÚN CONTEO]])/Tabla1[[#This Row],[CANTIDAD SEGÚN SISTEMA]])</f>
        <v>0.88888888888888884</v>
      </c>
      <c r="J77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773" s="13" t="str">
        <f>VLOOKUP(Tabla1[[#This Row],[COD MATERIAL]],Tabla1345[#All],3,0)</f>
        <v>05 - COLISION</v>
      </c>
      <c r="L773" s="2" t="str">
        <f>VLOOKUP(MONTH(Tabla1[[#This Row],[FECHA DE CONTEO INVENTARIO]]),Tabla2[],2,0)</f>
        <v>Mar</v>
      </c>
      <c r="M773" s="1">
        <f>YEAR(Tabla1[[#This Row],[FECHA DE CONTEO INVENTARIO]])</f>
        <v>2018</v>
      </c>
    </row>
    <row r="774" spans="1:13" x14ac:dyDescent="0.2">
      <c r="A774" s="1">
        <v>347615</v>
      </c>
      <c r="B774" s="1" t="s">
        <v>746</v>
      </c>
      <c r="C774" s="1" t="s">
        <v>890</v>
      </c>
      <c r="D774" s="1" t="s">
        <v>861</v>
      </c>
      <c r="E774" s="2">
        <v>43329</v>
      </c>
      <c r="F774" s="1">
        <v>185</v>
      </c>
      <c r="G774" s="1">
        <v>192</v>
      </c>
      <c r="H774" s="1">
        <f>Tabla1[[#This Row],[CANTIDAD SEGÚN SISTEMA]]-Tabla1[[#This Row],[CANTIDAD SEGÚN CONTEO]]</f>
        <v>-7</v>
      </c>
      <c r="I774" s="13">
        <f>1-ABS((Tabla1[[#This Row],[CANTIDAD SEGÚN SISTEMA]]-Tabla1[[#This Row],[CANTIDAD SEGÚN CONTEO]])/Tabla1[[#This Row],[CANTIDAD SEGÚN SISTEMA]])</f>
        <v>0.9621621621621621</v>
      </c>
      <c r="J77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74" s="13" t="str">
        <f>VLOOKUP(Tabla1[[#This Row],[COD MATERIAL]],Tabla1345[#All],3,0)</f>
        <v>09 - PARTES DE MOTOR</v>
      </c>
      <c r="L774" s="2" t="str">
        <f>VLOOKUP(MONTH(Tabla1[[#This Row],[FECHA DE CONTEO INVENTARIO]]),Tabla2[],2,0)</f>
        <v>Ago</v>
      </c>
      <c r="M774" s="1">
        <f>YEAR(Tabla1[[#This Row],[FECHA DE CONTEO INVENTARIO]])</f>
        <v>2018</v>
      </c>
    </row>
    <row r="775" spans="1:13" x14ac:dyDescent="0.2">
      <c r="A775" s="1">
        <v>362736</v>
      </c>
      <c r="B775" s="1" t="s">
        <v>374</v>
      </c>
      <c r="C775" s="1" t="s">
        <v>890</v>
      </c>
      <c r="D775" s="1" t="s">
        <v>861</v>
      </c>
      <c r="E775" s="2">
        <v>43225</v>
      </c>
      <c r="F775" s="1">
        <v>91</v>
      </c>
      <c r="G775" s="1">
        <v>103</v>
      </c>
      <c r="H775" s="1">
        <f>Tabla1[[#This Row],[CANTIDAD SEGÚN SISTEMA]]-Tabla1[[#This Row],[CANTIDAD SEGÚN CONTEO]]</f>
        <v>-12</v>
      </c>
      <c r="I775" s="13">
        <f>1-ABS((Tabla1[[#This Row],[CANTIDAD SEGÚN SISTEMA]]-Tabla1[[#This Row],[CANTIDAD SEGÚN CONTEO]])/Tabla1[[#This Row],[CANTIDAD SEGÚN SISTEMA]])</f>
        <v>0.86813186813186816</v>
      </c>
      <c r="J77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75" s="13" t="str">
        <f>VLOOKUP(Tabla1[[#This Row],[COD MATERIAL]],Tabla1345[#All],3,0)</f>
        <v>13 - TRACCION</v>
      </c>
      <c r="L775" s="2" t="str">
        <f>VLOOKUP(MONTH(Tabla1[[#This Row],[FECHA DE CONTEO INVENTARIO]]),Tabla2[],2,0)</f>
        <v>May</v>
      </c>
      <c r="M775" s="1">
        <f>YEAR(Tabla1[[#This Row],[FECHA DE CONTEO INVENTARIO]])</f>
        <v>2018</v>
      </c>
    </row>
    <row r="776" spans="1:13" x14ac:dyDescent="0.2">
      <c r="A776" s="1">
        <v>348523</v>
      </c>
      <c r="B776" s="1" t="s">
        <v>760</v>
      </c>
      <c r="C776" s="1" t="s">
        <v>884</v>
      </c>
      <c r="D776" s="1" t="s">
        <v>856</v>
      </c>
      <c r="E776" s="2">
        <v>43602</v>
      </c>
      <c r="F776" s="1">
        <v>79</v>
      </c>
      <c r="G776" s="1">
        <v>79</v>
      </c>
      <c r="H776" s="1">
        <f>Tabla1[[#This Row],[CANTIDAD SEGÚN SISTEMA]]-Tabla1[[#This Row],[CANTIDAD SEGÚN CONTEO]]</f>
        <v>0</v>
      </c>
      <c r="I776" s="13">
        <f>1-ABS((Tabla1[[#This Row],[CANTIDAD SEGÚN SISTEMA]]-Tabla1[[#This Row],[CANTIDAD SEGÚN CONTEO]])/Tabla1[[#This Row],[CANTIDAD SEGÚN SISTEMA]])</f>
        <v>1</v>
      </c>
      <c r="J77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76" s="13" t="str">
        <f>VLOOKUP(Tabla1[[#This Row],[COD MATERIAL]],Tabla1345[#All],3,0)</f>
        <v>09 - PARTES DE MOTOR</v>
      </c>
      <c r="L776" s="2" t="str">
        <f>VLOOKUP(MONTH(Tabla1[[#This Row],[FECHA DE CONTEO INVENTARIO]]),Tabla2[],2,0)</f>
        <v>May</v>
      </c>
      <c r="M776" s="1">
        <f>YEAR(Tabla1[[#This Row],[FECHA DE CONTEO INVENTARIO]])</f>
        <v>2019</v>
      </c>
    </row>
    <row r="777" spans="1:13" x14ac:dyDescent="0.2">
      <c r="A777" s="1">
        <v>347820</v>
      </c>
      <c r="B777" s="1" t="s">
        <v>166</v>
      </c>
      <c r="C777" s="1" t="s">
        <v>893</v>
      </c>
      <c r="D777" s="1" t="s">
        <v>864</v>
      </c>
      <c r="E777" s="2">
        <v>43487</v>
      </c>
      <c r="F777" s="1">
        <v>90</v>
      </c>
      <c r="G777" s="1">
        <v>90</v>
      </c>
      <c r="H777" s="1">
        <f>Tabla1[[#This Row],[CANTIDAD SEGÚN SISTEMA]]-Tabla1[[#This Row],[CANTIDAD SEGÚN CONTEO]]</f>
        <v>0</v>
      </c>
      <c r="I777" s="13">
        <f>1-ABS((Tabla1[[#This Row],[CANTIDAD SEGÚN SISTEMA]]-Tabla1[[#This Row],[CANTIDAD SEGÚN CONTEO]])/Tabla1[[#This Row],[CANTIDAD SEGÚN SISTEMA]])</f>
        <v>1</v>
      </c>
      <c r="J77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77" s="13" t="str">
        <f>VLOOKUP(Tabla1[[#This Row],[COD MATERIAL]],Tabla1345[#All],3,0)</f>
        <v>09 - PARTES DE MOTOR</v>
      </c>
      <c r="L777" s="2" t="str">
        <f>VLOOKUP(MONTH(Tabla1[[#This Row],[FECHA DE CONTEO INVENTARIO]]),Tabla2[],2,0)</f>
        <v>Ene</v>
      </c>
      <c r="M777" s="1">
        <f>YEAR(Tabla1[[#This Row],[FECHA DE CONTEO INVENTARIO]])</f>
        <v>2019</v>
      </c>
    </row>
    <row r="778" spans="1:13" x14ac:dyDescent="0.2">
      <c r="A778" s="1">
        <v>362794</v>
      </c>
      <c r="B778" s="1" t="s">
        <v>450</v>
      </c>
      <c r="C778" s="1" t="s">
        <v>884</v>
      </c>
      <c r="D778" s="1" t="s">
        <v>856</v>
      </c>
      <c r="E778" s="2">
        <v>43380</v>
      </c>
      <c r="F778" s="1">
        <v>128</v>
      </c>
      <c r="G778" s="1">
        <v>128</v>
      </c>
      <c r="H778" s="1">
        <f>Tabla1[[#This Row],[CANTIDAD SEGÚN SISTEMA]]-Tabla1[[#This Row],[CANTIDAD SEGÚN CONTEO]]</f>
        <v>0</v>
      </c>
      <c r="I778" s="13">
        <f>1-ABS((Tabla1[[#This Row],[CANTIDAD SEGÚN SISTEMA]]-Tabla1[[#This Row],[CANTIDAD SEGÚN CONTEO]])/Tabla1[[#This Row],[CANTIDAD SEGÚN SISTEMA]])</f>
        <v>1</v>
      </c>
      <c r="J77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78" s="13" t="str">
        <f>VLOOKUP(Tabla1[[#This Row],[COD MATERIAL]],Tabla1345[#All],3,0)</f>
        <v>05 - COLISION</v>
      </c>
      <c r="L778" s="2" t="str">
        <f>VLOOKUP(MONTH(Tabla1[[#This Row],[FECHA DE CONTEO INVENTARIO]]),Tabla2[],2,0)</f>
        <v>Oct</v>
      </c>
      <c r="M778" s="1">
        <f>YEAR(Tabla1[[#This Row],[FECHA DE CONTEO INVENTARIO]])</f>
        <v>2018</v>
      </c>
    </row>
    <row r="779" spans="1:13" x14ac:dyDescent="0.2">
      <c r="A779" s="1">
        <v>364202</v>
      </c>
      <c r="B779" s="1" t="s">
        <v>572</v>
      </c>
      <c r="C779" s="1" t="s">
        <v>892</v>
      </c>
      <c r="D779" s="1" t="s">
        <v>863</v>
      </c>
      <c r="E779" s="2">
        <v>43526</v>
      </c>
      <c r="F779" s="1">
        <v>171</v>
      </c>
      <c r="G779" s="1">
        <v>176</v>
      </c>
      <c r="H779" s="1">
        <f>Tabla1[[#This Row],[CANTIDAD SEGÚN SISTEMA]]-Tabla1[[#This Row],[CANTIDAD SEGÚN CONTEO]]</f>
        <v>-5</v>
      </c>
      <c r="I779" s="13">
        <f>1-ABS((Tabla1[[#This Row],[CANTIDAD SEGÚN SISTEMA]]-Tabla1[[#This Row],[CANTIDAD SEGÚN CONTEO]])/Tabla1[[#This Row],[CANTIDAD SEGÚN SISTEMA]])</f>
        <v>0.97076023391812871</v>
      </c>
      <c r="J77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79" s="13" t="str">
        <f>VLOOKUP(Tabla1[[#This Row],[COD MATERIAL]],Tabla1345[#All],3,0)</f>
        <v>05 - COLISION</v>
      </c>
      <c r="L779" s="2" t="str">
        <f>VLOOKUP(MONTH(Tabla1[[#This Row],[FECHA DE CONTEO INVENTARIO]]),Tabla2[],2,0)</f>
        <v>Mar</v>
      </c>
      <c r="M779" s="1">
        <f>YEAR(Tabla1[[#This Row],[FECHA DE CONTEO INVENTARIO]])</f>
        <v>2019</v>
      </c>
    </row>
    <row r="780" spans="1:13" x14ac:dyDescent="0.2">
      <c r="A780" s="1">
        <v>348114</v>
      </c>
      <c r="B780" s="1" t="s">
        <v>557</v>
      </c>
      <c r="C780" s="1" t="s">
        <v>892</v>
      </c>
      <c r="D780" s="1" t="s">
        <v>863</v>
      </c>
      <c r="E780" s="2">
        <v>43613</v>
      </c>
      <c r="F780" s="1">
        <v>123</v>
      </c>
      <c r="G780" s="1">
        <v>123</v>
      </c>
      <c r="H780" s="1">
        <f>Tabla1[[#This Row],[CANTIDAD SEGÚN SISTEMA]]-Tabla1[[#This Row],[CANTIDAD SEGÚN CONTEO]]</f>
        <v>0</v>
      </c>
      <c r="I780" s="13">
        <f>1-ABS((Tabla1[[#This Row],[CANTIDAD SEGÚN SISTEMA]]-Tabla1[[#This Row],[CANTIDAD SEGÚN CONTEO]])/Tabla1[[#This Row],[CANTIDAD SEGÚN SISTEMA]])</f>
        <v>1</v>
      </c>
      <c r="J78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80" s="13" t="str">
        <f>VLOOKUP(Tabla1[[#This Row],[COD MATERIAL]],Tabla1345[#All],3,0)</f>
        <v>07 - PEDALES Y POSAPIES</v>
      </c>
      <c r="L780" s="2" t="str">
        <f>VLOOKUP(MONTH(Tabla1[[#This Row],[FECHA DE CONTEO INVENTARIO]]),Tabla2[],2,0)</f>
        <v>May</v>
      </c>
      <c r="M780" s="1">
        <f>YEAR(Tabla1[[#This Row],[FECHA DE CONTEO INVENTARIO]])</f>
        <v>2019</v>
      </c>
    </row>
    <row r="781" spans="1:13" x14ac:dyDescent="0.2">
      <c r="A781" s="1">
        <v>367769</v>
      </c>
      <c r="B781" s="1" t="s">
        <v>780</v>
      </c>
      <c r="C781" s="1" t="s">
        <v>891</v>
      </c>
      <c r="D781" s="1" t="s">
        <v>862</v>
      </c>
      <c r="E781" s="2">
        <v>43370</v>
      </c>
      <c r="F781" s="1">
        <v>28</v>
      </c>
      <c r="G781" s="1">
        <v>31</v>
      </c>
      <c r="H781" s="1">
        <f>Tabla1[[#This Row],[CANTIDAD SEGÚN SISTEMA]]-Tabla1[[#This Row],[CANTIDAD SEGÚN CONTEO]]</f>
        <v>-3</v>
      </c>
      <c r="I781" s="13">
        <f>1-ABS((Tabla1[[#This Row],[CANTIDAD SEGÚN SISTEMA]]-Tabla1[[#This Row],[CANTIDAD SEGÚN CONTEO]])/Tabla1[[#This Row],[CANTIDAD SEGÚN SISTEMA]])</f>
        <v>0.8928571428571429</v>
      </c>
      <c r="J78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81" s="13" t="str">
        <f>VLOOKUP(Tabla1[[#This Row],[COD MATERIAL]],Tabla1345[#All],3,0)</f>
        <v>13 - TRACCION</v>
      </c>
      <c r="L781" s="2" t="str">
        <f>VLOOKUP(MONTH(Tabla1[[#This Row],[FECHA DE CONTEO INVENTARIO]]),Tabla2[],2,0)</f>
        <v>Set</v>
      </c>
      <c r="M781" s="1">
        <f>YEAR(Tabla1[[#This Row],[FECHA DE CONTEO INVENTARIO]])</f>
        <v>2018</v>
      </c>
    </row>
    <row r="782" spans="1:13" x14ac:dyDescent="0.2">
      <c r="A782" s="1">
        <v>348389</v>
      </c>
      <c r="B782" s="1" t="s">
        <v>318</v>
      </c>
      <c r="C782" s="1" t="s">
        <v>884</v>
      </c>
      <c r="D782" s="1" t="s">
        <v>856</v>
      </c>
      <c r="E782" s="2">
        <v>43570</v>
      </c>
      <c r="F782" s="1">
        <v>24</v>
      </c>
      <c r="G782" s="1">
        <v>25</v>
      </c>
      <c r="H782" s="1">
        <f>Tabla1[[#This Row],[CANTIDAD SEGÚN SISTEMA]]-Tabla1[[#This Row],[CANTIDAD SEGÚN CONTEO]]</f>
        <v>-1</v>
      </c>
      <c r="I782" s="13">
        <f>1-ABS((Tabla1[[#This Row],[CANTIDAD SEGÚN SISTEMA]]-Tabla1[[#This Row],[CANTIDAD SEGÚN CONTEO]])/Tabla1[[#This Row],[CANTIDAD SEGÚN SISTEMA]])</f>
        <v>0.95833333333333337</v>
      </c>
      <c r="J78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82" s="13" t="str">
        <f>VLOOKUP(Tabla1[[#This Row],[COD MATERIAL]],Tabla1345[#All],3,0)</f>
        <v>14 - LUCES</v>
      </c>
      <c r="L782" s="2" t="str">
        <f>VLOOKUP(MONTH(Tabla1[[#This Row],[FECHA DE CONTEO INVENTARIO]]),Tabla2[],2,0)</f>
        <v>Abr</v>
      </c>
      <c r="M782" s="1">
        <f>YEAR(Tabla1[[#This Row],[FECHA DE CONTEO INVENTARIO]])</f>
        <v>2019</v>
      </c>
    </row>
    <row r="783" spans="1:13" x14ac:dyDescent="0.2">
      <c r="A783" s="1">
        <v>348468</v>
      </c>
      <c r="B783" s="1" t="s">
        <v>321</v>
      </c>
      <c r="C783" s="1" t="s">
        <v>892</v>
      </c>
      <c r="D783" s="1" t="s">
        <v>863</v>
      </c>
      <c r="E783" s="2">
        <v>43444</v>
      </c>
      <c r="F783" s="1">
        <v>159</v>
      </c>
      <c r="G783" s="1">
        <v>152</v>
      </c>
      <c r="H783" s="1">
        <f>Tabla1[[#This Row],[CANTIDAD SEGÚN SISTEMA]]-Tabla1[[#This Row],[CANTIDAD SEGÚN CONTEO]]</f>
        <v>7</v>
      </c>
      <c r="I783" s="13">
        <f>1-ABS((Tabla1[[#This Row],[CANTIDAD SEGÚN SISTEMA]]-Tabla1[[#This Row],[CANTIDAD SEGÚN CONTEO]])/Tabla1[[#This Row],[CANTIDAD SEGÚN SISTEMA]])</f>
        <v>0.95597484276729561</v>
      </c>
      <c r="J78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783" s="13" t="str">
        <f>VLOOKUP(Tabla1[[#This Row],[COD MATERIAL]],Tabla1345[#All],3,0)</f>
        <v>13 - TRACCION</v>
      </c>
      <c r="L783" s="2" t="str">
        <f>VLOOKUP(MONTH(Tabla1[[#This Row],[FECHA DE CONTEO INVENTARIO]]),Tabla2[],2,0)</f>
        <v>Dic</v>
      </c>
      <c r="M783" s="1">
        <f>YEAR(Tabla1[[#This Row],[FECHA DE CONTEO INVENTARIO]])</f>
        <v>2018</v>
      </c>
    </row>
    <row r="784" spans="1:13" x14ac:dyDescent="0.2">
      <c r="A784" s="1">
        <v>348433</v>
      </c>
      <c r="B784" s="1" t="s">
        <v>299</v>
      </c>
      <c r="C784" s="1" t="s">
        <v>891</v>
      </c>
      <c r="D784" s="1" t="s">
        <v>862</v>
      </c>
      <c r="E784" s="2">
        <v>43588</v>
      </c>
      <c r="F784" s="1">
        <v>4</v>
      </c>
      <c r="G784" s="1">
        <v>4</v>
      </c>
      <c r="H784" s="1">
        <f>Tabla1[[#This Row],[CANTIDAD SEGÚN SISTEMA]]-Tabla1[[#This Row],[CANTIDAD SEGÚN CONTEO]]</f>
        <v>0</v>
      </c>
      <c r="I784" s="13">
        <f>1-ABS((Tabla1[[#This Row],[CANTIDAD SEGÚN SISTEMA]]-Tabla1[[#This Row],[CANTIDAD SEGÚN CONTEO]])/Tabla1[[#This Row],[CANTIDAD SEGÚN SISTEMA]])</f>
        <v>1</v>
      </c>
      <c r="J78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84" s="13" t="str">
        <f>VLOOKUP(Tabla1[[#This Row],[COD MATERIAL]],Tabla1345[#All],3,0)</f>
        <v>05 - COLISION</v>
      </c>
      <c r="L784" s="2" t="str">
        <f>VLOOKUP(MONTH(Tabla1[[#This Row],[FECHA DE CONTEO INVENTARIO]]),Tabla2[],2,0)</f>
        <v>May</v>
      </c>
      <c r="M784" s="1">
        <f>YEAR(Tabla1[[#This Row],[FECHA DE CONTEO INVENTARIO]])</f>
        <v>2019</v>
      </c>
    </row>
    <row r="785" spans="1:13" x14ac:dyDescent="0.2">
      <c r="A785" s="1">
        <v>348875</v>
      </c>
      <c r="B785" s="1" t="s">
        <v>276</v>
      </c>
      <c r="C785" s="1" t="s">
        <v>890</v>
      </c>
      <c r="D785" s="1" t="s">
        <v>861</v>
      </c>
      <c r="E785" s="2">
        <v>43544</v>
      </c>
      <c r="F785" s="1">
        <v>151</v>
      </c>
      <c r="G785" s="1">
        <v>151</v>
      </c>
      <c r="H785" s="1">
        <f>Tabla1[[#This Row],[CANTIDAD SEGÚN SISTEMA]]-Tabla1[[#This Row],[CANTIDAD SEGÚN CONTEO]]</f>
        <v>0</v>
      </c>
      <c r="I785" s="13">
        <f>1-ABS((Tabla1[[#This Row],[CANTIDAD SEGÚN SISTEMA]]-Tabla1[[#This Row],[CANTIDAD SEGÚN CONTEO]])/Tabla1[[#This Row],[CANTIDAD SEGÚN SISTEMA]])</f>
        <v>1</v>
      </c>
      <c r="J78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85" s="13" t="str">
        <f>VLOOKUP(Tabla1[[#This Row],[COD MATERIAL]],Tabla1345[#All],3,0)</f>
        <v>05 - COLISION</v>
      </c>
      <c r="L785" s="2" t="str">
        <f>VLOOKUP(MONTH(Tabla1[[#This Row],[FECHA DE CONTEO INVENTARIO]]),Tabla2[],2,0)</f>
        <v>Mar</v>
      </c>
      <c r="M785" s="1">
        <f>YEAR(Tabla1[[#This Row],[FECHA DE CONTEO INVENTARIO]])</f>
        <v>2019</v>
      </c>
    </row>
    <row r="786" spans="1:13" x14ac:dyDescent="0.2">
      <c r="A786" s="1">
        <v>367848</v>
      </c>
      <c r="B786" s="1" t="s">
        <v>788</v>
      </c>
      <c r="C786" s="1" t="s">
        <v>885</v>
      </c>
      <c r="D786" s="1" t="s">
        <v>865</v>
      </c>
      <c r="E786" s="2">
        <v>43414</v>
      </c>
      <c r="F786" s="1">
        <v>5</v>
      </c>
      <c r="G786" s="1">
        <v>5</v>
      </c>
      <c r="H786" s="1">
        <f>Tabla1[[#This Row],[CANTIDAD SEGÚN SISTEMA]]-Tabla1[[#This Row],[CANTIDAD SEGÚN CONTEO]]</f>
        <v>0</v>
      </c>
      <c r="I786" s="13">
        <f>1-ABS((Tabla1[[#This Row],[CANTIDAD SEGÚN SISTEMA]]-Tabla1[[#This Row],[CANTIDAD SEGÚN CONTEO]])/Tabla1[[#This Row],[CANTIDAD SEGÚN SISTEMA]])</f>
        <v>1</v>
      </c>
      <c r="J78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86" s="13" t="str">
        <f>VLOOKUP(Tabla1[[#This Row],[COD MATERIAL]],Tabla1345[#All],3,0)</f>
        <v>05 - COLISION</v>
      </c>
      <c r="L786" s="2" t="str">
        <f>VLOOKUP(MONTH(Tabla1[[#This Row],[FECHA DE CONTEO INVENTARIO]]),Tabla2[],2,0)</f>
        <v>Nov</v>
      </c>
      <c r="M786" s="1">
        <f>YEAR(Tabla1[[#This Row],[FECHA DE CONTEO INVENTARIO]])</f>
        <v>2018</v>
      </c>
    </row>
    <row r="787" spans="1:13" x14ac:dyDescent="0.2">
      <c r="A787" s="1">
        <v>348680</v>
      </c>
      <c r="B787" s="1" t="s">
        <v>188</v>
      </c>
      <c r="C787" s="1" t="s">
        <v>887</v>
      </c>
      <c r="D787" s="1" t="s">
        <v>858</v>
      </c>
      <c r="E787" s="2">
        <v>43595</v>
      </c>
      <c r="F787" s="1">
        <v>147</v>
      </c>
      <c r="G787" s="1">
        <v>160</v>
      </c>
      <c r="H787" s="1">
        <f>Tabla1[[#This Row],[CANTIDAD SEGÚN SISTEMA]]-Tabla1[[#This Row],[CANTIDAD SEGÚN CONTEO]]</f>
        <v>-13</v>
      </c>
      <c r="I787" s="13">
        <f>1-ABS((Tabla1[[#This Row],[CANTIDAD SEGÚN SISTEMA]]-Tabla1[[#This Row],[CANTIDAD SEGÚN CONTEO]])/Tabla1[[#This Row],[CANTIDAD SEGÚN SISTEMA]])</f>
        <v>0.91156462585034015</v>
      </c>
      <c r="J78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87" s="13" t="str">
        <f>VLOOKUP(Tabla1[[#This Row],[COD MATERIAL]],Tabla1345[#All],3,0)</f>
        <v>09 - PARTES DE MOTOR</v>
      </c>
      <c r="L787" s="2" t="str">
        <f>VLOOKUP(MONTH(Tabla1[[#This Row],[FECHA DE CONTEO INVENTARIO]]),Tabla2[],2,0)</f>
        <v>May</v>
      </c>
      <c r="M787" s="1">
        <f>YEAR(Tabla1[[#This Row],[FECHA DE CONTEO INVENTARIO]])</f>
        <v>2019</v>
      </c>
    </row>
    <row r="788" spans="1:13" x14ac:dyDescent="0.2">
      <c r="A788" s="1">
        <v>348498</v>
      </c>
      <c r="B788" s="1" t="s">
        <v>485</v>
      </c>
      <c r="C788" s="1" t="s">
        <v>886</v>
      </c>
      <c r="D788" s="1" t="s">
        <v>857</v>
      </c>
      <c r="E788" s="2">
        <v>43162</v>
      </c>
      <c r="F788" s="1">
        <v>25</v>
      </c>
      <c r="G788" s="1">
        <v>25</v>
      </c>
      <c r="H788" s="1">
        <f>Tabla1[[#This Row],[CANTIDAD SEGÚN SISTEMA]]-Tabla1[[#This Row],[CANTIDAD SEGÚN CONTEO]]</f>
        <v>0</v>
      </c>
      <c r="I788" s="13">
        <f>1-ABS((Tabla1[[#This Row],[CANTIDAD SEGÚN SISTEMA]]-Tabla1[[#This Row],[CANTIDAD SEGÚN CONTEO]])/Tabla1[[#This Row],[CANTIDAD SEGÚN SISTEMA]])</f>
        <v>1</v>
      </c>
      <c r="J78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88" s="13" t="str">
        <f>VLOOKUP(Tabla1[[#This Row],[COD MATERIAL]],Tabla1345[#All],3,0)</f>
        <v>11 - LLANTAS Y HULES</v>
      </c>
      <c r="L788" s="2" t="str">
        <f>VLOOKUP(MONTH(Tabla1[[#This Row],[FECHA DE CONTEO INVENTARIO]]),Tabla2[],2,0)</f>
        <v>Mar</v>
      </c>
      <c r="M788" s="1">
        <f>YEAR(Tabla1[[#This Row],[FECHA DE CONTEO INVENTARIO]])</f>
        <v>2018</v>
      </c>
    </row>
    <row r="789" spans="1:13" x14ac:dyDescent="0.2">
      <c r="A789" s="1">
        <v>348787</v>
      </c>
      <c r="B789" s="1" t="s">
        <v>590</v>
      </c>
      <c r="C789" s="1" t="s">
        <v>891</v>
      </c>
      <c r="D789" s="1" t="s">
        <v>862</v>
      </c>
      <c r="E789" s="2">
        <v>43438</v>
      </c>
      <c r="F789" s="1">
        <v>71</v>
      </c>
      <c r="G789" s="1">
        <v>81</v>
      </c>
      <c r="H789" s="1">
        <f>Tabla1[[#This Row],[CANTIDAD SEGÚN SISTEMA]]-Tabla1[[#This Row],[CANTIDAD SEGÚN CONTEO]]</f>
        <v>-10</v>
      </c>
      <c r="I789" s="13">
        <f>1-ABS((Tabla1[[#This Row],[CANTIDAD SEGÚN SISTEMA]]-Tabla1[[#This Row],[CANTIDAD SEGÚN CONTEO]])/Tabla1[[#This Row],[CANTIDAD SEGÚN SISTEMA]])</f>
        <v>0.85915492957746475</v>
      </c>
      <c r="J78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89" s="13" t="str">
        <f>VLOOKUP(Tabla1[[#This Row],[COD MATERIAL]],Tabla1345[#All],3,0)</f>
        <v>05 - COLISION</v>
      </c>
      <c r="L789" s="2" t="str">
        <f>VLOOKUP(MONTH(Tabla1[[#This Row],[FECHA DE CONTEO INVENTARIO]]),Tabla2[],2,0)</f>
        <v>Dic</v>
      </c>
      <c r="M789" s="1">
        <f>YEAR(Tabla1[[#This Row],[FECHA DE CONTEO INVENTARIO]])</f>
        <v>2018</v>
      </c>
    </row>
    <row r="790" spans="1:13" x14ac:dyDescent="0.2">
      <c r="A790" s="1">
        <v>347801</v>
      </c>
      <c r="B790" s="1" t="s">
        <v>704</v>
      </c>
      <c r="C790" s="1" t="s">
        <v>884</v>
      </c>
      <c r="D790" s="1" t="s">
        <v>856</v>
      </c>
      <c r="E790" s="2">
        <v>43268</v>
      </c>
      <c r="F790" s="1">
        <v>170</v>
      </c>
      <c r="G790" s="1">
        <v>170</v>
      </c>
      <c r="H790" s="1">
        <f>Tabla1[[#This Row],[CANTIDAD SEGÚN SISTEMA]]-Tabla1[[#This Row],[CANTIDAD SEGÚN CONTEO]]</f>
        <v>0</v>
      </c>
      <c r="I790" s="13">
        <f>1-ABS((Tabla1[[#This Row],[CANTIDAD SEGÚN SISTEMA]]-Tabla1[[#This Row],[CANTIDAD SEGÚN CONTEO]])/Tabla1[[#This Row],[CANTIDAD SEGÚN SISTEMA]])</f>
        <v>1</v>
      </c>
      <c r="J79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90" s="13" t="str">
        <f>VLOOKUP(Tabla1[[#This Row],[COD MATERIAL]],Tabla1345[#All],3,0)</f>
        <v>15 - MISCELANEOS</v>
      </c>
      <c r="L790" s="2" t="str">
        <f>VLOOKUP(MONTH(Tabla1[[#This Row],[FECHA DE CONTEO INVENTARIO]]),Tabla2[],2,0)</f>
        <v>Jun</v>
      </c>
      <c r="M790" s="1">
        <f>YEAR(Tabla1[[#This Row],[FECHA DE CONTEO INVENTARIO]])</f>
        <v>2018</v>
      </c>
    </row>
    <row r="791" spans="1:13" x14ac:dyDescent="0.2">
      <c r="A791" s="1">
        <v>347613</v>
      </c>
      <c r="B791" s="1" t="s">
        <v>163</v>
      </c>
      <c r="C791" s="1" t="s">
        <v>891</v>
      </c>
      <c r="D791" s="1" t="s">
        <v>862</v>
      </c>
      <c r="E791" s="2">
        <v>43581</v>
      </c>
      <c r="F791" s="1">
        <v>157</v>
      </c>
      <c r="G791" s="1">
        <v>174</v>
      </c>
      <c r="H791" s="1">
        <f>Tabla1[[#This Row],[CANTIDAD SEGÚN SISTEMA]]-Tabla1[[#This Row],[CANTIDAD SEGÚN CONTEO]]</f>
        <v>-17</v>
      </c>
      <c r="I791" s="13">
        <f>1-ABS((Tabla1[[#This Row],[CANTIDAD SEGÚN SISTEMA]]-Tabla1[[#This Row],[CANTIDAD SEGÚN CONTEO]])/Tabla1[[#This Row],[CANTIDAD SEGÚN SISTEMA]])</f>
        <v>0.89171974522292996</v>
      </c>
      <c r="J79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91" s="13" t="str">
        <f>VLOOKUP(Tabla1[[#This Row],[COD MATERIAL]],Tabla1345[#All],3,0)</f>
        <v>09 - PARTES DE MOTOR</v>
      </c>
      <c r="L791" s="2" t="str">
        <f>VLOOKUP(MONTH(Tabla1[[#This Row],[FECHA DE CONTEO INVENTARIO]]),Tabla2[],2,0)</f>
        <v>Abr</v>
      </c>
      <c r="M791" s="1">
        <f>YEAR(Tabla1[[#This Row],[FECHA DE CONTEO INVENTARIO]])</f>
        <v>2019</v>
      </c>
    </row>
    <row r="792" spans="1:13" x14ac:dyDescent="0.2">
      <c r="A792" s="1">
        <v>348566</v>
      </c>
      <c r="B792" s="1" t="s">
        <v>206</v>
      </c>
      <c r="C792" s="1" t="s">
        <v>893</v>
      </c>
      <c r="D792" s="1" t="s">
        <v>864</v>
      </c>
      <c r="E792" s="2">
        <v>43255</v>
      </c>
      <c r="F792" s="1">
        <v>91</v>
      </c>
      <c r="G792" s="1">
        <v>95</v>
      </c>
      <c r="H792" s="1">
        <f>Tabla1[[#This Row],[CANTIDAD SEGÚN SISTEMA]]-Tabla1[[#This Row],[CANTIDAD SEGÚN CONTEO]]</f>
        <v>-4</v>
      </c>
      <c r="I792" s="13">
        <f>1-ABS((Tabla1[[#This Row],[CANTIDAD SEGÚN SISTEMA]]-Tabla1[[#This Row],[CANTIDAD SEGÚN CONTEO]])/Tabla1[[#This Row],[CANTIDAD SEGÚN SISTEMA]])</f>
        <v>0.95604395604395609</v>
      </c>
      <c r="J79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92" s="13" t="str">
        <f>VLOOKUP(Tabla1[[#This Row],[COD MATERIAL]],Tabla1345[#All],3,0)</f>
        <v>04 - FRENOS Y EMBRAGUES</v>
      </c>
      <c r="L792" s="2" t="str">
        <f>VLOOKUP(MONTH(Tabla1[[#This Row],[FECHA DE CONTEO INVENTARIO]]),Tabla2[],2,0)</f>
        <v>Jun</v>
      </c>
      <c r="M792" s="1">
        <f>YEAR(Tabla1[[#This Row],[FECHA DE CONTEO INVENTARIO]])</f>
        <v>2018</v>
      </c>
    </row>
    <row r="793" spans="1:13" x14ac:dyDescent="0.2">
      <c r="A793" s="1">
        <v>347953</v>
      </c>
      <c r="B793" s="1" t="s">
        <v>172</v>
      </c>
      <c r="C793" s="1" t="s">
        <v>887</v>
      </c>
      <c r="D793" s="1" t="s">
        <v>858</v>
      </c>
      <c r="E793" s="2">
        <v>43547</v>
      </c>
      <c r="F793" s="1">
        <v>38</v>
      </c>
      <c r="G793" s="1">
        <v>38</v>
      </c>
      <c r="H793" s="1">
        <f>Tabla1[[#This Row],[CANTIDAD SEGÚN SISTEMA]]-Tabla1[[#This Row],[CANTIDAD SEGÚN CONTEO]]</f>
        <v>0</v>
      </c>
      <c r="I793" s="13">
        <f>1-ABS((Tabla1[[#This Row],[CANTIDAD SEGÚN SISTEMA]]-Tabla1[[#This Row],[CANTIDAD SEGÚN CONTEO]])/Tabla1[[#This Row],[CANTIDAD SEGÚN SISTEMA]])</f>
        <v>1</v>
      </c>
      <c r="J79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93" s="13" t="str">
        <f>VLOOKUP(Tabla1[[#This Row],[COD MATERIAL]],Tabla1345[#All],3,0)</f>
        <v>08 - ELECTRICO</v>
      </c>
      <c r="L793" s="2" t="str">
        <f>VLOOKUP(MONTH(Tabla1[[#This Row],[FECHA DE CONTEO INVENTARIO]]),Tabla2[],2,0)</f>
        <v>Mar</v>
      </c>
      <c r="M793" s="1">
        <f>YEAR(Tabla1[[#This Row],[FECHA DE CONTEO INVENTARIO]])</f>
        <v>2019</v>
      </c>
    </row>
    <row r="794" spans="1:13" x14ac:dyDescent="0.2">
      <c r="A794" s="1">
        <v>348426</v>
      </c>
      <c r="B794" s="1" t="s">
        <v>245</v>
      </c>
      <c r="C794" s="1" t="s">
        <v>892</v>
      </c>
      <c r="D794" s="1" t="s">
        <v>863</v>
      </c>
      <c r="E794" s="2">
        <v>43166</v>
      </c>
      <c r="F794" s="1">
        <v>44</v>
      </c>
      <c r="G794" s="1">
        <v>45</v>
      </c>
      <c r="H794" s="1">
        <f>Tabla1[[#This Row],[CANTIDAD SEGÚN SISTEMA]]-Tabla1[[#This Row],[CANTIDAD SEGÚN CONTEO]]</f>
        <v>-1</v>
      </c>
      <c r="I794" s="13">
        <f>1-ABS((Tabla1[[#This Row],[CANTIDAD SEGÚN SISTEMA]]-Tabla1[[#This Row],[CANTIDAD SEGÚN CONTEO]])/Tabla1[[#This Row],[CANTIDAD SEGÚN SISTEMA]])</f>
        <v>0.97727272727272729</v>
      </c>
      <c r="J79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94" s="13" t="str">
        <f>VLOOKUP(Tabla1[[#This Row],[COD MATERIAL]],Tabla1345[#All],3,0)</f>
        <v>05 - COLISION</v>
      </c>
      <c r="L794" s="2" t="str">
        <f>VLOOKUP(MONTH(Tabla1[[#This Row],[FECHA DE CONTEO INVENTARIO]]),Tabla2[],2,0)</f>
        <v>Mar</v>
      </c>
      <c r="M794" s="1">
        <f>YEAR(Tabla1[[#This Row],[FECHA DE CONTEO INVENTARIO]])</f>
        <v>2018</v>
      </c>
    </row>
    <row r="795" spans="1:13" x14ac:dyDescent="0.2">
      <c r="A795" s="1">
        <v>362585</v>
      </c>
      <c r="B795" s="1" t="s">
        <v>652</v>
      </c>
      <c r="C795" s="1" t="s">
        <v>891</v>
      </c>
      <c r="D795" s="1" t="s">
        <v>862</v>
      </c>
      <c r="E795" s="2">
        <v>43138</v>
      </c>
      <c r="F795" s="1">
        <v>71</v>
      </c>
      <c r="G795" s="1">
        <v>71</v>
      </c>
      <c r="H795" s="1">
        <f>Tabla1[[#This Row],[CANTIDAD SEGÚN SISTEMA]]-Tabla1[[#This Row],[CANTIDAD SEGÚN CONTEO]]</f>
        <v>0</v>
      </c>
      <c r="I795" s="13">
        <f>1-ABS((Tabla1[[#This Row],[CANTIDAD SEGÚN SISTEMA]]-Tabla1[[#This Row],[CANTIDAD SEGÚN CONTEO]])/Tabla1[[#This Row],[CANTIDAD SEGÚN SISTEMA]])</f>
        <v>1</v>
      </c>
      <c r="J79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795" s="13" t="str">
        <f>VLOOKUP(Tabla1[[#This Row],[COD MATERIAL]],Tabla1345[#All],3,0)</f>
        <v>13 - TRACCION</v>
      </c>
      <c r="L795" s="2" t="str">
        <f>VLOOKUP(MONTH(Tabla1[[#This Row],[FECHA DE CONTEO INVENTARIO]]),Tabla2[],2,0)</f>
        <v>Feb</v>
      </c>
      <c r="M795" s="1">
        <f>YEAR(Tabla1[[#This Row],[FECHA DE CONTEO INVENTARIO]])</f>
        <v>2018</v>
      </c>
    </row>
    <row r="796" spans="1:13" x14ac:dyDescent="0.2">
      <c r="A796" s="1">
        <v>348598</v>
      </c>
      <c r="B796" s="1" t="s">
        <v>180</v>
      </c>
      <c r="C796" s="1" t="s">
        <v>890</v>
      </c>
      <c r="D796" s="1" t="s">
        <v>861</v>
      </c>
      <c r="E796" s="2">
        <v>43302</v>
      </c>
      <c r="F796" s="1">
        <v>101</v>
      </c>
      <c r="G796" s="1">
        <v>115</v>
      </c>
      <c r="H796" s="1">
        <f>Tabla1[[#This Row],[CANTIDAD SEGÚN SISTEMA]]-Tabla1[[#This Row],[CANTIDAD SEGÚN CONTEO]]</f>
        <v>-14</v>
      </c>
      <c r="I796" s="13">
        <f>1-ABS((Tabla1[[#This Row],[CANTIDAD SEGÚN SISTEMA]]-Tabla1[[#This Row],[CANTIDAD SEGÚN CONTEO]])/Tabla1[[#This Row],[CANTIDAD SEGÚN SISTEMA]])</f>
        <v>0.86138613861386137</v>
      </c>
      <c r="J79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96" s="13" t="str">
        <f>VLOOKUP(Tabla1[[#This Row],[COD MATERIAL]],Tabla1345[#All],3,0)</f>
        <v>15 - MISCELANEOS</v>
      </c>
      <c r="L796" s="2" t="str">
        <f>VLOOKUP(MONTH(Tabla1[[#This Row],[FECHA DE CONTEO INVENTARIO]]),Tabla2[],2,0)</f>
        <v>Jul</v>
      </c>
      <c r="M796" s="1">
        <f>YEAR(Tabla1[[#This Row],[FECHA DE CONTEO INVENTARIO]])</f>
        <v>2018</v>
      </c>
    </row>
    <row r="797" spans="1:13" x14ac:dyDescent="0.2">
      <c r="A797" s="1">
        <v>366801</v>
      </c>
      <c r="B797" s="1" t="s">
        <v>182</v>
      </c>
      <c r="C797" s="1" t="s">
        <v>892</v>
      </c>
      <c r="D797" s="1" t="s">
        <v>863</v>
      </c>
      <c r="E797" s="2">
        <v>43329</v>
      </c>
      <c r="F797" s="1">
        <v>174</v>
      </c>
      <c r="G797" s="1">
        <v>198</v>
      </c>
      <c r="H797" s="1">
        <f>Tabla1[[#This Row],[CANTIDAD SEGÚN SISTEMA]]-Tabla1[[#This Row],[CANTIDAD SEGÚN CONTEO]]</f>
        <v>-24</v>
      </c>
      <c r="I797" s="13">
        <f>1-ABS((Tabla1[[#This Row],[CANTIDAD SEGÚN SISTEMA]]-Tabla1[[#This Row],[CANTIDAD SEGÚN CONTEO]])/Tabla1[[#This Row],[CANTIDAD SEGÚN SISTEMA]])</f>
        <v>0.86206896551724133</v>
      </c>
      <c r="J79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97" s="13" t="str">
        <f>VLOOKUP(Tabla1[[#This Row],[COD MATERIAL]],Tabla1345[#All],3,0)</f>
        <v>08 - ELECTRICO</v>
      </c>
      <c r="L797" s="2" t="str">
        <f>VLOOKUP(MONTH(Tabla1[[#This Row],[FECHA DE CONTEO INVENTARIO]]),Tabla2[],2,0)</f>
        <v>Ago</v>
      </c>
      <c r="M797" s="1">
        <f>YEAR(Tabla1[[#This Row],[FECHA DE CONTEO INVENTARIO]])</f>
        <v>2018</v>
      </c>
    </row>
    <row r="798" spans="1:13" x14ac:dyDescent="0.2">
      <c r="A798" s="1">
        <v>348592</v>
      </c>
      <c r="B798" s="1" t="s">
        <v>384</v>
      </c>
      <c r="C798" s="1" t="s">
        <v>884</v>
      </c>
      <c r="D798" s="1" t="s">
        <v>856</v>
      </c>
      <c r="E798" s="2">
        <v>43108</v>
      </c>
      <c r="F798" s="1">
        <v>160</v>
      </c>
      <c r="G798" s="1">
        <v>179</v>
      </c>
      <c r="H798" s="1">
        <f>Tabla1[[#This Row],[CANTIDAD SEGÚN SISTEMA]]-Tabla1[[#This Row],[CANTIDAD SEGÚN CONTEO]]</f>
        <v>-19</v>
      </c>
      <c r="I798" s="13">
        <f>1-ABS((Tabla1[[#This Row],[CANTIDAD SEGÚN SISTEMA]]-Tabla1[[#This Row],[CANTIDAD SEGÚN CONTEO]])/Tabla1[[#This Row],[CANTIDAD SEGÚN SISTEMA]])</f>
        <v>0.88124999999999998</v>
      </c>
      <c r="J79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798" s="13" t="str">
        <f>VLOOKUP(Tabla1[[#This Row],[COD MATERIAL]],Tabla1345[#All],3,0)</f>
        <v>09 - PARTES DE MOTOR</v>
      </c>
      <c r="L798" s="2" t="str">
        <f>VLOOKUP(MONTH(Tabla1[[#This Row],[FECHA DE CONTEO INVENTARIO]]),Tabla2[],2,0)</f>
        <v>Ene</v>
      </c>
      <c r="M798" s="1">
        <f>YEAR(Tabla1[[#This Row],[FECHA DE CONTEO INVENTARIO]])</f>
        <v>2018</v>
      </c>
    </row>
    <row r="799" spans="1:13" x14ac:dyDescent="0.2">
      <c r="A799" s="1">
        <v>348683</v>
      </c>
      <c r="B799" s="1" t="s">
        <v>632</v>
      </c>
      <c r="C799" s="1" t="s">
        <v>893</v>
      </c>
      <c r="D799" s="1" t="s">
        <v>864</v>
      </c>
      <c r="E799" s="2">
        <v>43129</v>
      </c>
      <c r="F799" s="1">
        <v>132</v>
      </c>
      <c r="G799" s="1">
        <v>122</v>
      </c>
      <c r="H799" s="1">
        <f>Tabla1[[#This Row],[CANTIDAD SEGÚN SISTEMA]]-Tabla1[[#This Row],[CANTIDAD SEGÚN CONTEO]]</f>
        <v>10</v>
      </c>
      <c r="I799" s="13">
        <f>1-ABS((Tabla1[[#This Row],[CANTIDAD SEGÚN SISTEMA]]-Tabla1[[#This Row],[CANTIDAD SEGÚN CONTEO]])/Tabla1[[#This Row],[CANTIDAD SEGÚN SISTEMA]])</f>
        <v>0.9242424242424242</v>
      </c>
      <c r="J79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799" s="13" t="str">
        <f>VLOOKUP(Tabla1[[#This Row],[COD MATERIAL]],Tabla1345[#All],3,0)</f>
        <v>09 - PARTES DE MOTOR</v>
      </c>
      <c r="L799" s="2" t="str">
        <f>VLOOKUP(MONTH(Tabla1[[#This Row],[FECHA DE CONTEO INVENTARIO]]),Tabla2[],2,0)</f>
        <v>Ene</v>
      </c>
      <c r="M799" s="1">
        <f>YEAR(Tabla1[[#This Row],[FECHA DE CONTEO INVENTARIO]])</f>
        <v>2018</v>
      </c>
    </row>
    <row r="800" spans="1:13" x14ac:dyDescent="0.2">
      <c r="A800" s="1">
        <v>348370</v>
      </c>
      <c r="B800" s="1" t="s">
        <v>60</v>
      </c>
      <c r="C800" s="1" t="s">
        <v>887</v>
      </c>
      <c r="D800" s="1" t="s">
        <v>858</v>
      </c>
      <c r="E800" s="2">
        <v>43239</v>
      </c>
      <c r="F800" s="1">
        <v>27</v>
      </c>
      <c r="G800" s="1">
        <v>27</v>
      </c>
      <c r="H800" s="1">
        <f>Tabla1[[#This Row],[CANTIDAD SEGÚN SISTEMA]]-Tabla1[[#This Row],[CANTIDAD SEGÚN CONTEO]]</f>
        <v>0</v>
      </c>
      <c r="I800" s="13">
        <f>1-ABS((Tabla1[[#This Row],[CANTIDAD SEGÚN SISTEMA]]-Tabla1[[#This Row],[CANTIDAD SEGÚN CONTEO]])/Tabla1[[#This Row],[CANTIDAD SEGÚN SISTEMA]])</f>
        <v>1</v>
      </c>
      <c r="J80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00" s="13" t="str">
        <f>VLOOKUP(Tabla1[[#This Row],[COD MATERIAL]],Tabla1345[#All],3,0)</f>
        <v>03 - FILTROS</v>
      </c>
      <c r="L800" s="2" t="str">
        <f>VLOOKUP(MONTH(Tabla1[[#This Row],[FECHA DE CONTEO INVENTARIO]]),Tabla2[],2,0)</f>
        <v>May</v>
      </c>
      <c r="M800" s="1">
        <f>YEAR(Tabla1[[#This Row],[FECHA DE CONTEO INVENTARIO]])</f>
        <v>2018</v>
      </c>
    </row>
    <row r="801" spans="1:13" x14ac:dyDescent="0.2">
      <c r="A801" s="1">
        <v>347899</v>
      </c>
      <c r="B801" s="1" t="s">
        <v>169</v>
      </c>
      <c r="C801" s="1" t="s">
        <v>891</v>
      </c>
      <c r="D801" s="1" t="s">
        <v>862</v>
      </c>
      <c r="E801" s="2">
        <v>43163</v>
      </c>
      <c r="F801" s="1">
        <v>189</v>
      </c>
      <c r="G801" s="1">
        <v>202</v>
      </c>
      <c r="H801" s="1">
        <f>Tabla1[[#This Row],[CANTIDAD SEGÚN SISTEMA]]-Tabla1[[#This Row],[CANTIDAD SEGÚN CONTEO]]</f>
        <v>-13</v>
      </c>
      <c r="I801" s="13">
        <f>1-ABS((Tabla1[[#This Row],[CANTIDAD SEGÚN SISTEMA]]-Tabla1[[#This Row],[CANTIDAD SEGÚN CONTEO]])/Tabla1[[#This Row],[CANTIDAD SEGÚN SISTEMA]])</f>
        <v>0.93121693121693117</v>
      </c>
      <c r="J80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01" s="13" t="str">
        <f>VLOOKUP(Tabla1[[#This Row],[COD MATERIAL]],Tabla1345[#All],3,0)</f>
        <v>14 - LUCES</v>
      </c>
      <c r="L801" s="2" t="str">
        <f>VLOOKUP(MONTH(Tabla1[[#This Row],[FECHA DE CONTEO INVENTARIO]]),Tabla2[],2,0)</f>
        <v>Mar</v>
      </c>
      <c r="M801" s="1">
        <f>YEAR(Tabla1[[#This Row],[FECHA DE CONTEO INVENTARIO]])</f>
        <v>2018</v>
      </c>
    </row>
    <row r="802" spans="1:13" x14ac:dyDescent="0.2">
      <c r="A802" s="1">
        <v>348046</v>
      </c>
      <c r="B802" s="1" t="s">
        <v>91</v>
      </c>
      <c r="C802" s="1" t="s">
        <v>892</v>
      </c>
      <c r="D802" s="1" t="s">
        <v>863</v>
      </c>
      <c r="E802" s="2">
        <v>43272</v>
      </c>
      <c r="F802" s="1">
        <v>192</v>
      </c>
      <c r="G802" s="1">
        <v>184</v>
      </c>
      <c r="H802" s="1">
        <f>Tabla1[[#This Row],[CANTIDAD SEGÚN SISTEMA]]-Tabla1[[#This Row],[CANTIDAD SEGÚN CONTEO]]</f>
        <v>8</v>
      </c>
      <c r="I802" s="13">
        <f>1-ABS((Tabla1[[#This Row],[CANTIDAD SEGÚN SISTEMA]]-Tabla1[[#This Row],[CANTIDAD SEGÚN CONTEO]])/Tabla1[[#This Row],[CANTIDAD SEGÚN SISTEMA]])</f>
        <v>0.95833333333333337</v>
      </c>
      <c r="J80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02" s="13" t="str">
        <f>VLOOKUP(Tabla1[[#This Row],[COD MATERIAL]],Tabla1345[#All],3,0)</f>
        <v>11 - LLANTAS Y HULES</v>
      </c>
      <c r="L802" s="2" t="str">
        <f>VLOOKUP(MONTH(Tabla1[[#This Row],[FECHA DE CONTEO INVENTARIO]]),Tabla2[],2,0)</f>
        <v>Jun</v>
      </c>
      <c r="M802" s="1">
        <f>YEAR(Tabla1[[#This Row],[FECHA DE CONTEO INVENTARIO]])</f>
        <v>2018</v>
      </c>
    </row>
    <row r="803" spans="1:13" x14ac:dyDescent="0.2">
      <c r="A803" s="1">
        <v>347901</v>
      </c>
      <c r="B803" s="1" t="s">
        <v>571</v>
      </c>
      <c r="C803" s="1" t="s">
        <v>889</v>
      </c>
      <c r="D803" s="1" t="s">
        <v>860</v>
      </c>
      <c r="E803" s="2">
        <v>43336</v>
      </c>
      <c r="F803" s="1">
        <v>151</v>
      </c>
      <c r="G803" s="1">
        <v>163</v>
      </c>
      <c r="H803" s="1">
        <f>Tabla1[[#This Row],[CANTIDAD SEGÚN SISTEMA]]-Tabla1[[#This Row],[CANTIDAD SEGÚN CONTEO]]</f>
        <v>-12</v>
      </c>
      <c r="I803" s="13">
        <f>1-ABS((Tabla1[[#This Row],[CANTIDAD SEGÚN SISTEMA]]-Tabla1[[#This Row],[CANTIDAD SEGÚN CONTEO]])/Tabla1[[#This Row],[CANTIDAD SEGÚN SISTEMA]])</f>
        <v>0.92052980132450335</v>
      </c>
      <c r="J80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03" s="13" t="str">
        <f>VLOOKUP(Tabla1[[#This Row],[COD MATERIAL]],Tabla1345[#All],3,0)</f>
        <v>14 - LUCES</v>
      </c>
      <c r="L803" s="2" t="str">
        <f>VLOOKUP(MONTH(Tabla1[[#This Row],[FECHA DE CONTEO INVENTARIO]]),Tabla2[],2,0)</f>
        <v>Ago</v>
      </c>
      <c r="M803" s="1">
        <f>YEAR(Tabla1[[#This Row],[FECHA DE CONTEO INVENTARIO]])</f>
        <v>2018</v>
      </c>
    </row>
    <row r="804" spans="1:13" x14ac:dyDescent="0.2">
      <c r="A804" s="1">
        <v>348276</v>
      </c>
      <c r="B804" s="1" t="s">
        <v>778</v>
      </c>
      <c r="C804" s="1" t="s">
        <v>892</v>
      </c>
      <c r="D804" s="1" t="s">
        <v>863</v>
      </c>
      <c r="E804" s="2">
        <v>43216</v>
      </c>
      <c r="F804" s="1">
        <v>119</v>
      </c>
      <c r="G804" s="1">
        <v>134</v>
      </c>
      <c r="H804" s="1">
        <f>Tabla1[[#This Row],[CANTIDAD SEGÚN SISTEMA]]-Tabla1[[#This Row],[CANTIDAD SEGÚN CONTEO]]</f>
        <v>-15</v>
      </c>
      <c r="I804" s="13">
        <f>1-ABS((Tabla1[[#This Row],[CANTIDAD SEGÚN SISTEMA]]-Tabla1[[#This Row],[CANTIDAD SEGÚN CONTEO]])/Tabla1[[#This Row],[CANTIDAD SEGÚN SISTEMA]])</f>
        <v>0.87394957983193278</v>
      </c>
      <c r="J80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04" s="13" t="str">
        <f>VLOOKUP(Tabla1[[#This Row],[COD MATERIAL]],Tabla1345[#All],3,0)</f>
        <v>05 - COLISION</v>
      </c>
      <c r="L804" s="2" t="str">
        <f>VLOOKUP(MONTH(Tabla1[[#This Row],[FECHA DE CONTEO INVENTARIO]]),Tabla2[],2,0)</f>
        <v>Abr</v>
      </c>
      <c r="M804" s="1">
        <f>YEAR(Tabla1[[#This Row],[FECHA DE CONTEO INVENTARIO]])</f>
        <v>2018</v>
      </c>
    </row>
    <row r="805" spans="1:13" x14ac:dyDescent="0.2">
      <c r="A805" s="1">
        <v>353562</v>
      </c>
      <c r="B805" s="1" t="s">
        <v>158</v>
      </c>
      <c r="C805" s="1" t="s">
        <v>889</v>
      </c>
      <c r="D805" s="1" t="s">
        <v>860</v>
      </c>
      <c r="E805" s="2">
        <v>43500</v>
      </c>
      <c r="F805" s="1">
        <v>93</v>
      </c>
      <c r="G805" s="1">
        <v>87</v>
      </c>
      <c r="H805" s="1">
        <f>Tabla1[[#This Row],[CANTIDAD SEGÚN SISTEMA]]-Tabla1[[#This Row],[CANTIDAD SEGÚN CONTEO]]</f>
        <v>6</v>
      </c>
      <c r="I805" s="13">
        <f>1-ABS((Tabla1[[#This Row],[CANTIDAD SEGÚN SISTEMA]]-Tabla1[[#This Row],[CANTIDAD SEGÚN CONTEO]])/Tabla1[[#This Row],[CANTIDAD SEGÚN SISTEMA]])</f>
        <v>0.93548387096774199</v>
      </c>
      <c r="J80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05" s="13" t="str">
        <f>VLOOKUP(Tabla1[[#This Row],[COD MATERIAL]],Tabla1345[#All],3,0)</f>
        <v>03 - FILTROS</v>
      </c>
      <c r="L805" s="2" t="str">
        <f>VLOOKUP(MONTH(Tabla1[[#This Row],[FECHA DE CONTEO INVENTARIO]]),Tabla2[],2,0)</f>
        <v>Feb</v>
      </c>
      <c r="M805" s="1">
        <f>YEAR(Tabla1[[#This Row],[FECHA DE CONTEO INVENTARIO]])</f>
        <v>2019</v>
      </c>
    </row>
    <row r="806" spans="1:13" x14ac:dyDescent="0.2">
      <c r="A806" s="1">
        <v>347950</v>
      </c>
      <c r="B806" s="1" t="s">
        <v>172</v>
      </c>
      <c r="C806" s="1" t="s">
        <v>886</v>
      </c>
      <c r="D806" s="1" t="s">
        <v>857</v>
      </c>
      <c r="E806" s="2">
        <v>43265</v>
      </c>
      <c r="F806" s="1">
        <v>191</v>
      </c>
      <c r="G806" s="1">
        <v>206</v>
      </c>
      <c r="H806" s="1">
        <f>Tabla1[[#This Row],[CANTIDAD SEGÚN SISTEMA]]-Tabla1[[#This Row],[CANTIDAD SEGÚN CONTEO]]</f>
        <v>-15</v>
      </c>
      <c r="I806" s="13">
        <f>1-ABS((Tabla1[[#This Row],[CANTIDAD SEGÚN SISTEMA]]-Tabla1[[#This Row],[CANTIDAD SEGÚN CONTEO]])/Tabla1[[#This Row],[CANTIDAD SEGÚN SISTEMA]])</f>
        <v>0.92146596858638741</v>
      </c>
      <c r="J80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06" s="13" t="str">
        <f>VLOOKUP(Tabla1[[#This Row],[COD MATERIAL]],Tabla1345[#All],3,0)</f>
        <v>08 - ELECTRICO</v>
      </c>
      <c r="L806" s="2" t="str">
        <f>VLOOKUP(MONTH(Tabla1[[#This Row],[FECHA DE CONTEO INVENTARIO]]),Tabla2[],2,0)</f>
        <v>Jun</v>
      </c>
      <c r="M806" s="1">
        <f>YEAR(Tabla1[[#This Row],[FECHA DE CONTEO INVENTARIO]])</f>
        <v>2018</v>
      </c>
    </row>
    <row r="807" spans="1:13" x14ac:dyDescent="0.2">
      <c r="A807" s="1">
        <v>362708</v>
      </c>
      <c r="B807" s="1" t="s">
        <v>499</v>
      </c>
      <c r="C807" s="1" t="s">
        <v>884</v>
      </c>
      <c r="D807" s="1" t="s">
        <v>856</v>
      </c>
      <c r="E807" s="2">
        <v>43572</v>
      </c>
      <c r="F807" s="1">
        <v>174</v>
      </c>
      <c r="G807" s="1">
        <v>160</v>
      </c>
      <c r="H807" s="1">
        <f>Tabla1[[#This Row],[CANTIDAD SEGÚN SISTEMA]]-Tabla1[[#This Row],[CANTIDAD SEGÚN CONTEO]]</f>
        <v>14</v>
      </c>
      <c r="I807" s="13">
        <f>1-ABS((Tabla1[[#This Row],[CANTIDAD SEGÚN SISTEMA]]-Tabla1[[#This Row],[CANTIDAD SEGÚN CONTEO]])/Tabla1[[#This Row],[CANTIDAD SEGÚN SISTEMA]])</f>
        <v>0.91954022988505746</v>
      </c>
      <c r="J80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07" s="13" t="str">
        <f>VLOOKUP(Tabla1[[#This Row],[COD MATERIAL]],Tabla1345[#All],3,0)</f>
        <v>08 - ELECTRICO</v>
      </c>
      <c r="L807" s="2" t="str">
        <f>VLOOKUP(MONTH(Tabla1[[#This Row],[FECHA DE CONTEO INVENTARIO]]),Tabla2[],2,0)</f>
        <v>Abr</v>
      </c>
      <c r="M807" s="1">
        <f>YEAR(Tabla1[[#This Row],[FECHA DE CONTEO INVENTARIO]])</f>
        <v>2019</v>
      </c>
    </row>
    <row r="808" spans="1:13" x14ac:dyDescent="0.2">
      <c r="A808" s="1">
        <v>347858</v>
      </c>
      <c r="B808" s="1" t="s">
        <v>99</v>
      </c>
      <c r="C808" s="1" t="s">
        <v>886</v>
      </c>
      <c r="D808" s="1" t="s">
        <v>857</v>
      </c>
      <c r="E808" s="2">
        <v>43150</v>
      </c>
      <c r="F808" s="1">
        <v>191</v>
      </c>
      <c r="G808" s="1">
        <v>204</v>
      </c>
      <c r="H808" s="1">
        <f>Tabla1[[#This Row],[CANTIDAD SEGÚN SISTEMA]]-Tabla1[[#This Row],[CANTIDAD SEGÚN CONTEO]]</f>
        <v>-13</v>
      </c>
      <c r="I808" s="13">
        <f>1-ABS((Tabla1[[#This Row],[CANTIDAD SEGÚN SISTEMA]]-Tabla1[[#This Row],[CANTIDAD SEGÚN CONTEO]])/Tabla1[[#This Row],[CANTIDAD SEGÚN SISTEMA]])</f>
        <v>0.93193717277486909</v>
      </c>
      <c r="J80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08" s="13" t="str">
        <f>VLOOKUP(Tabla1[[#This Row],[COD MATERIAL]],Tabla1345[#All],3,0)</f>
        <v>08 - ELECTRICO</v>
      </c>
      <c r="L808" s="2" t="str">
        <f>VLOOKUP(MONTH(Tabla1[[#This Row],[FECHA DE CONTEO INVENTARIO]]),Tabla2[],2,0)</f>
        <v>Feb</v>
      </c>
      <c r="M808" s="1">
        <f>YEAR(Tabla1[[#This Row],[FECHA DE CONTEO INVENTARIO]])</f>
        <v>2018</v>
      </c>
    </row>
    <row r="809" spans="1:13" x14ac:dyDescent="0.2">
      <c r="A809" s="1">
        <v>348399</v>
      </c>
      <c r="B809" s="1" t="s">
        <v>234</v>
      </c>
      <c r="C809" s="1" t="s">
        <v>891</v>
      </c>
      <c r="D809" s="1" t="s">
        <v>862</v>
      </c>
      <c r="E809" s="2">
        <v>43355</v>
      </c>
      <c r="F809" s="1">
        <v>62</v>
      </c>
      <c r="G809" s="1">
        <v>74</v>
      </c>
      <c r="H809" s="1">
        <f>Tabla1[[#This Row],[CANTIDAD SEGÚN SISTEMA]]-Tabla1[[#This Row],[CANTIDAD SEGÚN CONTEO]]</f>
        <v>-12</v>
      </c>
      <c r="I809" s="13">
        <f>1-ABS((Tabla1[[#This Row],[CANTIDAD SEGÚN SISTEMA]]-Tabla1[[#This Row],[CANTIDAD SEGÚN CONTEO]])/Tabla1[[#This Row],[CANTIDAD SEGÚN SISTEMA]])</f>
        <v>0.80645161290322576</v>
      </c>
      <c r="J80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09" s="13" t="str">
        <f>VLOOKUP(Tabla1[[#This Row],[COD MATERIAL]],Tabla1345[#All],3,0)</f>
        <v>05 - COLISION</v>
      </c>
      <c r="L809" s="2" t="str">
        <f>VLOOKUP(MONTH(Tabla1[[#This Row],[FECHA DE CONTEO INVENTARIO]]),Tabla2[],2,0)</f>
        <v>Set</v>
      </c>
      <c r="M809" s="1">
        <f>YEAR(Tabla1[[#This Row],[FECHA DE CONTEO INVENTARIO]])</f>
        <v>2018</v>
      </c>
    </row>
    <row r="810" spans="1:13" x14ac:dyDescent="0.2">
      <c r="A810" s="1">
        <v>347568</v>
      </c>
      <c r="B810" s="1" t="s">
        <v>509</v>
      </c>
      <c r="C810" s="1" t="s">
        <v>889</v>
      </c>
      <c r="D810" s="1" t="s">
        <v>860</v>
      </c>
      <c r="E810" s="2">
        <v>43528</v>
      </c>
      <c r="F810" s="1">
        <v>113</v>
      </c>
      <c r="G810" s="1">
        <v>111</v>
      </c>
      <c r="H810" s="1">
        <f>Tabla1[[#This Row],[CANTIDAD SEGÚN SISTEMA]]-Tabla1[[#This Row],[CANTIDAD SEGÚN CONTEO]]</f>
        <v>2</v>
      </c>
      <c r="I810" s="13">
        <f>1-ABS((Tabla1[[#This Row],[CANTIDAD SEGÚN SISTEMA]]-Tabla1[[#This Row],[CANTIDAD SEGÚN CONTEO]])/Tabla1[[#This Row],[CANTIDAD SEGÚN SISTEMA]])</f>
        <v>0.98230088495575218</v>
      </c>
      <c r="J81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10" s="13" t="str">
        <f>VLOOKUP(Tabla1[[#This Row],[COD MATERIAL]],Tabla1345[#All],3,0)</f>
        <v>15 - MISCELANEOS</v>
      </c>
      <c r="L810" s="2" t="str">
        <f>VLOOKUP(MONTH(Tabla1[[#This Row],[FECHA DE CONTEO INVENTARIO]]),Tabla2[],2,0)</f>
        <v>Mar</v>
      </c>
      <c r="M810" s="1">
        <f>YEAR(Tabla1[[#This Row],[FECHA DE CONTEO INVENTARIO]])</f>
        <v>2019</v>
      </c>
    </row>
    <row r="811" spans="1:13" x14ac:dyDescent="0.2">
      <c r="A811" s="1">
        <v>367834</v>
      </c>
      <c r="B811" s="1" t="s">
        <v>775</v>
      </c>
      <c r="C811" s="1" t="s">
        <v>890</v>
      </c>
      <c r="D811" s="1" t="s">
        <v>861</v>
      </c>
      <c r="E811" s="2">
        <v>43502</v>
      </c>
      <c r="F811" s="1">
        <v>125</v>
      </c>
      <c r="G811" s="1">
        <v>125</v>
      </c>
      <c r="H811" s="1">
        <f>Tabla1[[#This Row],[CANTIDAD SEGÚN SISTEMA]]-Tabla1[[#This Row],[CANTIDAD SEGÚN CONTEO]]</f>
        <v>0</v>
      </c>
      <c r="I811" s="13">
        <f>1-ABS((Tabla1[[#This Row],[CANTIDAD SEGÚN SISTEMA]]-Tabla1[[#This Row],[CANTIDAD SEGÚN CONTEO]])/Tabla1[[#This Row],[CANTIDAD SEGÚN SISTEMA]])</f>
        <v>1</v>
      </c>
      <c r="J81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11" s="13" t="str">
        <f>VLOOKUP(Tabla1[[#This Row],[COD MATERIAL]],Tabla1345[#All],3,0)</f>
        <v>05 - COLISION</v>
      </c>
      <c r="L811" s="2" t="str">
        <f>VLOOKUP(MONTH(Tabla1[[#This Row],[FECHA DE CONTEO INVENTARIO]]),Tabla2[],2,0)</f>
        <v>Feb</v>
      </c>
      <c r="M811" s="1">
        <f>YEAR(Tabla1[[#This Row],[FECHA DE CONTEO INVENTARIO]])</f>
        <v>2019</v>
      </c>
    </row>
    <row r="812" spans="1:13" x14ac:dyDescent="0.2">
      <c r="A812" s="1">
        <v>348623</v>
      </c>
      <c r="B812" s="1" t="s">
        <v>501</v>
      </c>
      <c r="C812" s="1" t="s">
        <v>888</v>
      </c>
      <c r="D812" s="1" t="s">
        <v>859</v>
      </c>
      <c r="E812" s="2">
        <v>43132</v>
      </c>
      <c r="F812" s="1">
        <v>53</v>
      </c>
      <c r="G812" s="1">
        <v>58</v>
      </c>
      <c r="H812" s="1">
        <f>Tabla1[[#This Row],[CANTIDAD SEGÚN SISTEMA]]-Tabla1[[#This Row],[CANTIDAD SEGÚN CONTEO]]</f>
        <v>-5</v>
      </c>
      <c r="I812" s="13">
        <f>1-ABS((Tabla1[[#This Row],[CANTIDAD SEGÚN SISTEMA]]-Tabla1[[#This Row],[CANTIDAD SEGÚN CONTEO]])/Tabla1[[#This Row],[CANTIDAD SEGÚN SISTEMA]])</f>
        <v>0.90566037735849059</v>
      </c>
      <c r="J81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12" s="13" t="str">
        <f>VLOOKUP(Tabla1[[#This Row],[COD MATERIAL]],Tabla1345[#All],3,0)</f>
        <v>15 - MISCELANEOS</v>
      </c>
      <c r="L812" s="2" t="str">
        <f>VLOOKUP(MONTH(Tabla1[[#This Row],[FECHA DE CONTEO INVENTARIO]]),Tabla2[],2,0)</f>
        <v>Feb</v>
      </c>
      <c r="M812" s="1">
        <f>YEAR(Tabla1[[#This Row],[FECHA DE CONTEO INVENTARIO]])</f>
        <v>2018</v>
      </c>
    </row>
    <row r="813" spans="1:13" x14ac:dyDescent="0.2">
      <c r="A813" s="1">
        <v>367834</v>
      </c>
      <c r="B813" s="1" t="s">
        <v>775</v>
      </c>
      <c r="C813" s="1" t="s">
        <v>893</v>
      </c>
      <c r="D813" s="1" t="s">
        <v>864</v>
      </c>
      <c r="E813" s="2">
        <v>43434</v>
      </c>
      <c r="F813" s="1">
        <v>116</v>
      </c>
      <c r="G813" s="1">
        <v>110</v>
      </c>
      <c r="H813" s="1">
        <f>Tabla1[[#This Row],[CANTIDAD SEGÚN SISTEMA]]-Tabla1[[#This Row],[CANTIDAD SEGÚN CONTEO]]</f>
        <v>6</v>
      </c>
      <c r="I813" s="13">
        <f>1-ABS((Tabla1[[#This Row],[CANTIDAD SEGÚN SISTEMA]]-Tabla1[[#This Row],[CANTIDAD SEGÚN CONTEO]])/Tabla1[[#This Row],[CANTIDAD SEGÚN SISTEMA]])</f>
        <v>0.94827586206896552</v>
      </c>
      <c r="J81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13" s="13" t="str">
        <f>VLOOKUP(Tabla1[[#This Row],[COD MATERIAL]],Tabla1345[#All],3,0)</f>
        <v>05 - COLISION</v>
      </c>
      <c r="L813" s="2" t="str">
        <f>VLOOKUP(MONTH(Tabla1[[#This Row],[FECHA DE CONTEO INVENTARIO]]),Tabla2[],2,0)</f>
        <v>Nov</v>
      </c>
      <c r="M813" s="1">
        <f>YEAR(Tabla1[[#This Row],[FECHA DE CONTEO INVENTARIO]])</f>
        <v>2018</v>
      </c>
    </row>
    <row r="814" spans="1:13" x14ac:dyDescent="0.2">
      <c r="A814" s="1">
        <v>348123</v>
      </c>
      <c r="B814" s="1" t="s">
        <v>606</v>
      </c>
      <c r="C814" s="1" t="s">
        <v>891</v>
      </c>
      <c r="D814" s="1" t="s">
        <v>862</v>
      </c>
      <c r="E814" s="2">
        <v>43448</v>
      </c>
      <c r="F814" s="1">
        <v>55</v>
      </c>
      <c r="G814" s="1">
        <v>55</v>
      </c>
      <c r="H814" s="1">
        <f>Tabla1[[#This Row],[CANTIDAD SEGÚN SISTEMA]]-Tabla1[[#This Row],[CANTIDAD SEGÚN CONTEO]]</f>
        <v>0</v>
      </c>
      <c r="I814" s="13">
        <f>1-ABS((Tabla1[[#This Row],[CANTIDAD SEGÚN SISTEMA]]-Tabla1[[#This Row],[CANTIDAD SEGÚN CONTEO]])/Tabla1[[#This Row],[CANTIDAD SEGÚN SISTEMA]])</f>
        <v>1</v>
      </c>
      <c r="J81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14" s="13" t="str">
        <f>VLOOKUP(Tabla1[[#This Row],[COD MATERIAL]],Tabla1345[#All],3,0)</f>
        <v>07 - PEDALES Y POSAPIES</v>
      </c>
      <c r="L814" s="2" t="str">
        <f>VLOOKUP(MONTH(Tabla1[[#This Row],[FECHA DE CONTEO INVENTARIO]]),Tabla2[],2,0)</f>
        <v>Dic</v>
      </c>
      <c r="M814" s="1">
        <f>YEAR(Tabla1[[#This Row],[FECHA DE CONTEO INVENTARIO]])</f>
        <v>2018</v>
      </c>
    </row>
    <row r="815" spans="1:13" x14ac:dyDescent="0.2">
      <c r="A815" s="1">
        <v>353718</v>
      </c>
      <c r="B815" s="1" t="s">
        <v>287</v>
      </c>
      <c r="C815" s="1" t="s">
        <v>892</v>
      </c>
      <c r="D815" s="1" t="s">
        <v>863</v>
      </c>
      <c r="E815" s="2">
        <v>43568</v>
      </c>
      <c r="F815" s="1">
        <v>192</v>
      </c>
      <c r="G815" s="1">
        <v>176</v>
      </c>
      <c r="H815" s="1">
        <f>Tabla1[[#This Row],[CANTIDAD SEGÚN SISTEMA]]-Tabla1[[#This Row],[CANTIDAD SEGÚN CONTEO]]</f>
        <v>16</v>
      </c>
      <c r="I815" s="13">
        <f>1-ABS((Tabla1[[#This Row],[CANTIDAD SEGÚN SISTEMA]]-Tabla1[[#This Row],[CANTIDAD SEGÚN CONTEO]])/Tabla1[[#This Row],[CANTIDAD SEGÚN SISTEMA]])</f>
        <v>0.91666666666666663</v>
      </c>
      <c r="J81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15" s="13" t="str">
        <f>VLOOKUP(Tabla1[[#This Row],[COD MATERIAL]],Tabla1345[#All],3,0)</f>
        <v>05 - COLISION</v>
      </c>
      <c r="L815" s="2" t="str">
        <f>VLOOKUP(MONTH(Tabla1[[#This Row],[FECHA DE CONTEO INVENTARIO]]),Tabla2[],2,0)</f>
        <v>Abr</v>
      </c>
      <c r="M815" s="1">
        <f>YEAR(Tabla1[[#This Row],[FECHA DE CONTEO INVENTARIO]])</f>
        <v>2019</v>
      </c>
    </row>
    <row r="816" spans="1:13" x14ac:dyDescent="0.2">
      <c r="A816" s="1">
        <v>348301</v>
      </c>
      <c r="B816" s="1" t="s">
        <v>331</v>
      </c>
      <c r="C816" s="1" t="s">
        <v>893</v>
      </c>
      <c r="D816" s="1" t="s">
        <v>864</v>
      </c>
      <c r="E816" s="2">
        <v>43459</v>
      </c>
      <c r="F816" s="1">
        <v>22</v>
      </c>
      <c r="G816" s="1">
        <v>20</v>
      </c>
      <c r="H816" s="1">
        <f>Tabla1[[#This Row],[CANTIDAD SEGÚN SISTEMA]]-Tabla1[[#This Row],[CANTIDAD SEGÚN CONTEO]]</f>
        <v>2</v>
      </c>
      <c r="I816" s="13">
        <f>1-ABS((Tabla1[[#This Row],[CANTIDAD SEGÚN SISTEMA]]-Tabla1[[#This Row],[CANTIDAD SEGÚN CONTEO]])/Tabla1[[#This Row],[CANTIDAD SEGÚN SISTEMA]])</f>
        <v>0.90909090909090906</v>
      </c>
      <c r="J81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16" s="13" t="str">
        <f>VLOOKUP(Tabla1[[#This Row],[COD MATERIAL]],Tabla1345[#All],3,0)</f>
        <v>10 - PALANCAS Y CHICOTES</v>
      </c>
      <c r="L816" s="2" t="str">
        <f>VLOOKUP(MONTH(Tabla1[[#This Row],[FECHA DE CONTEO INVENTARIO]]),Tabla2[],2,0)</f>
        <v>Dic</v>
      </c>
      <c r="M816" s="1">
        <f>YEAR(Tabla1[[#This Row],[FECHA DE CONTEO INVENTARIO]])</f>
        <v>2018</v>
      </c>
    </row>
    <row r="817" spans="1:13" x14ac:dyDescent="0.2">
      <c r="A817" s="1">
        <v>348760</v>
      </c>
      <c r="B817" s="1" t="s">
        <v>460</v>
      </c>
      <c r="C817" s="1" t="s">
        <v>891</v>
      </c>
      <c r="D817" s="1" t="s">
        <v>862</v>
      </c>
      <c r="E817" s="2">
        <v>43559</v>
      </c>
      <c r="F817" s="1">
        <v>159</v>
      </c>
      <c r="G817" s="1">
        <v>143</v>
      </c>
      <c r="H817" s="1">
        <f>Tabla1[[#This Row],[CANTIDAD SEGÚN SISTEMA]]-Tabla1[[#This Row],[CANTIDAD SEGÚN CONTEO]]</f>
        <v>16</v>
      </c>
      <c r="I817" s="13">
        <f>1-ABS((Tabla1[[#This Row],[CANTIDAD SEGÚN SISTEMA]]-Tabla1[[#This Row],[CANTIDAD SEGÚN CONTEO]])/Tabla1[[#This Row],[CANTIDAD SEGÚN SISTEMA]])</f>
        <v>0.89937106918238996</v>
      </c>
      <c r="J81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17" s="13" t="str">
        <f>VLOOKUP(Tabla1[[#This Row],[COD MATERIAL]],Tabla1345[#All],3,0)</f>
        <v>05 - COLISION</v>
      </c>
      <c r="L817" s="2" t="str">
        <f>VLOOKUP(MONTH(Tabla1[[#This Row],[FECHA DE CONTEO INVENTARIO]]),Tabla2[],2,0)</f>
        <v>Abr</v>
      </c>
      <c r="M817" s="1">
        <f>YEAR(Tabla1[[#This Row],[FECHA DE CONTEO INVENTARIO]])</f>
        <v>2019</v>
      </c>
    </row>
    <row r="818" spans="1:13" x14ac:dyDescent="0.2">
      <c r="A818" s="1">
        <v>347994</v>
      </c>
      <c r="B818" s="1" t="s">
        <v>94</v>
      </c>
      <c r="C818" s="1" t="s">
        <v>890</v>
      </c>
      <c r="D818" s="1" t="s">
        <v>861</v>
      </c>
      <c r="E818" s="2">
        <v>43378</v>
      </c>
      <c r="F818" s="1">
        <v>95</v>
      </c>
      <c r="G818" s="1">
        <v>95</v>
      </c>
      <c r="H818" s="1">
        <f>Tabla1[[#This Row],[CANTIDAD SEGÚN SISTEMA]]-Tabla1[[#This Row],[CANTIDAD SEGÚN CONTEO]]</f>
        <v>0</v>
      </c>
      <c r="I818" s="13">
        <f>1-ABS((Tabla1[[#This Row],[CANTIDAD SEGÚN SISTEMA]]-Tabla1[[#This Row],[CANTIDAD SEGÚN CONTEO]])/Tabla1[[#This Row],[CANTIDAD SEGÚN SISTEMA]])</f>
        <v>1</v>
      </c>
      <c r="J81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18" s="13" t="str">
        <f>VLOOKUP(Tabla1[[#This Row],[COD MATERIAL]],Tabla1345[#All],3,0)</f>
        <v>10 - PALANCAS Y CHICOTES</v>
      </c>
      <c r="L818" s="2" t="str">
        <f>VLOOKUP(MONTH(Tabla1[[#This Row],[FECHA DE CONTEO INVENTARIO]]),Tabla2[],2,0)</f>
        <v>Oct</v>
      </c>
      <c r="M818" s="1">
        <f>YEAR(Tabla1[[#This Row],[FECHA DE CONTEO INVENTARIO]])</f>
        <v>2018</v>
      </c>
    </row>
    <row r="819" spans="1:13" x14ac:dyDescent="0.2">
      <c r="A819" s="1">
        <v>347582</v>
      </c>
      <c r="B819" s="1" t="s">
        <v>611</v>
      </c>
      <c r="C819" s="1" t="s">
        <v>884</v>
      </c>
      <c r="D819" s="1" t="s">
        <v>856</v>
      </c>
      <c r="E819" s="2">
        <v>43362</v>
      </c>
      <c r="F819" s="1">
        <v>45</v>
      </c>
      <c r="G819" s="1">
        <v>49</v>
      </c>
      <c r="H819" s="1">
        <f>Tabla1[[#This Row],[CANTIDAD SEGÚN SISTEMA]]-Tabla1[[#This Row],[CANTIDAD SEGÚN CONTEO]]</f>
        <v>-4</v>
      </c>
      <c r="I819" s="13">
        <f>1-ABS((Tabla1[[#This Row],[CANTIDAD SEGÚN SISTEMA]]-Tabla1[[#This Row],[CANTIDAD SEGÚN CONTEO]])/Tabla1[[#This Row],[CANTIDAD SEGÚN SISTEMA]])</f>
        <v>0.91111111111111109</v>
      </c>
      <c r="J81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19" s="13" t="str">
        <f>VLOOKUP(Tabla1[[#This Row],[COD MATERIAL]],Tabla1345[#All],3,0)</f>
        <v>09 - PARTES DE MOTOR</v>
      </c>
      <c r="L819" s="2" t="str">
        <f>VLOOKUP(MONTH(Tabla1[[#This Row],[FECHA DE CONTEO INVENTARIO]]),Tabla2[],2,0)</f>
        <v>Set</v>
      </c>
      <c r="M819" s="1">
        <f>YEAR(Tabla1[[#This Row],[FECHA DE CONTEO INVENTARIO]])</f>
        <v>2018</v>
      </c>
    </row>
    <row r="820" spans="1:13" x14ac:dyDescent="0.2">
      <c r="A820" s="1">
        <v>348600</v>
      </c>
      <c r="B820" s="1" t="s">
        <v>399</v>
      </c>
      <c r="C820" s="1" t="s">
        <v>886</v>
      </c>
      <c r="D820" s="1" t="s">
        <v>857</v>
      </c>
      <c r="E820" s="2">
        <v>43575</v>
      </c>
      <c r="F820" s="1">
        <v>17</v>
      </c>
      <c r="G820" s="1">
        <v>19</v>
      </c>
      <c r="H820" s="1">
        <f>Tabla1[[#This Row],[CANTIDAD SEGÚN SISTEMA]]-Tabla1[[#This Row],[CANTIDAD SEGÚN CONTEO]]</f>
        <v>-2</v>
      </c>
      <c r="I820" s="13">
        <f>1-ABS((Tabla1[[#This Row],[CANTIDAD SEGÚN SISTEMA]]-Tabla1[[#This Row],[CANTIDAD SEGÚN CONTEO]])/Tabla1[[#This Row],[CANTIDAD SEGÚN SISTEMA]])</f>
        <v>0.88235294117647056</v>
      </c>
      <c r="J82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20" s="13" t="str">
        <f>VLOOKUP(Tabla1[[#This Row],[COD MATERIAL]],Tabla1345[#All],3,0)</f>
        <v>15 - MISCELANEOS</v>
      </c>
      <c r="L820" s="2" t="str">
        <f>VLOOKUP(MONTH(Tabla1[[#This Row],[FECHA DE CONTEO INVENTARIO]]),Tabla2[],2,0)</f>
        <v>Abr</v>
      </c>
      <c r="M820" s="1">
        <f>YEAR(Tabla1[[#This Row],[FECHA DE CONTEO INVENTARIO]])</f>
        <v>2019</v>
      </c>
    </row>
    <row r="821" spans="1:13" x14ac:dyDescent="0.2">
      <c r="A821" s="1">
        <v>348334</v>
      </c>
      <c r="B821" s="1" t="s">
        <v>560</v>
      </c>
      <c r="C821" s="1" t="s">
        <v>892</v>
      </c>
      <c r="D821" s="1" t="s">
        <v>863</v>
      </c>
      <c r="E821" s="2">
        <v>43303</v>
      </c>
      <c r="F821" s="1">
        <v>121</v>
      </c>
      <c r="G821" s="1">
        <v>121</v>
      </c>
      <c r="H821" s="1">
        <f>Tabla1[[#This Row],[CANTIDAD SEGÚN SISTEMA]]-Tabla1[[#This Row],[CANTIDAD SEGÚN CONTEO]]</f>
        <v>0</v>
      </c>
      <c r="I821" s="13">
        <f>1-ABS((Tabla1[[#This Row],[CANTIDAD SEGÚN SISTEMA]]-Tabla1[[#This Row],[CANTIDAD SEGÚN CONTEO]])/Tabla1[[#This Row],[CANTIDAD SEGÚN SISTEMA]])</f>
        <v>1</v>
      </c>
      <c r="J82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21" s="13" t="str">
        <f>VLOOKUP(Tabla1[[#This Row],[COD MATERIAL]],Tabla1345[#All],3,0)</f>
        <v>06 - AMORTIGUADORES</v>
      </c>
      <c r="L821" s="2" t="str">
        <f>VLOOKUP(MONTH(Tabla1[[#This Row],[FECHA DE CONTEO INVENTARIO]]),Tabla2[],2,0)</f>
        <v>Jul</v>
      </c>
      <c r="M821" s="1">
        <f>YEAR(Tabla1[[#This Row],[FECHA DE CONTEO INVENTARIO]])</f>
        <v>2018</v>
      </c>
    </row>
    <row r="822" spans="1:13" x14ac:dyDescent="0.2">
      <c r="A822" s="1">
        <v>367862</v>
      </c>
      <c r="B822" s="1" t="s">
        <v>723</v>
      </c>
      <c r="C822" s="1" t="s">
        <v>891</v>
      </c>
      <c r="D822" s="1" t="s">
        <v>862</v>
      </c>
      <c r="E822" s="2">
        <v>43219</v>
      </c>
      <c r="F822" s="1">
        <v>12</v>
      </c>
      <c r="G822" s="1">
        <v>11</v>
      </c>
      <c r="H822" s="1">
        <f>Tabla1[[#This Row],[CANTIDAD SEGÚN SISTEMA]]-Tabla1[[#This Row],[CANTIDAD SEGÚN CONTEO]]</f>
        <v>1</v>
      </c>
      <c r="I822" s="13">
        <f>1-ABS((Tabla1[[#This Row],[CANTIDAD SEGÚN SISTEMA]]-Tabla1[[#This Row],[CANTIDAD SEGÚN CONTEO]])/Tabla1[[#This Row],[CANTIDAD SEGÚN SISTEMA]])</f>
        <v>0.91666666666666663</v>
      </c>
      <c r="J82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22" s="13" t="str">
        <f>VLOOKUP(Tabla1[[#This Row],[COD MATERIAL]],Tabla1345[#All],3,0)</f>
        <v>05 - COLISION</v>
      </c>
      <c r="L822" s="2" t="str">
        <f>VLOOKUP(MONTH(Tabla1[[#This Row],[FECHA DE CONTEO INVENTARIO]]),Tabla2[],2,0)</f>
        <v>Abr</v>
      </c>
      <c r="M822" s="1">
        <f>YEAR(Tabla1[[#This Row],[FECHA DE CONTEO INVENTARIO]])</f>
        <v>2018</v>
      </c>
    </row>
    <row r="823" spans="1:13" x14ac:dyDescent="0.2">
      <c r="A823" s="1">
        <v>348578</v>
      </c>
      <c r="B823" s="1" t="s">
        <v>690</v>
      </c>
      <c r="C823" s="1" t="s">
        <v>893</v>
      </c>
      <c r="D823" s="1" t="s">
        <v>864</v>
      </c>
      <c r="E823" s="2">
        <v>43180</v>
      </c>
      <c r="F823" s="1">
        <v>90</v>
      </c>
      <c r="G823" s="1">
        <v>81</v>
      </c>
      <c r="H823" s="1">
        <f>Tabla1[[#This Row],[CANTIDAD SEGÚN SISTEMA]]-Tabla1[[#This Row],[CANTIDAD SEGÚN CONTEO]]</f>
        <v>9</v>
      </c>
      <c r="I823" s="13">
        <f>1-ABS((Tabla1[[#This Row],[CANTIDAD SEGÚN SISTEMA]]-Tabla1[[#This Row],[CANTIDAD SEGÚN CONTEO]])/Tabla1[[#This Row],[CANTIDAD SEGÚN SISTEMA]])</f>
        <v>0.9</v>
      </c>
      <c r="J82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23" s="13" t="str">
        <f>VLOOKUP(Tabla1[[#This Row],[COD MATERIAL]],Tabla1345[#All],3,0)</f>
        <v>15 - MISCELANEOS</v>
      </c>
      <c r="L823" s="2" t="str">
        <f>VLOOKUP(MONTH(Tabla1[[#This Row],[FECHA DE CONTEO INVENTARIO]]),Tabla2[],2,0)</f>
        <v>Mar</v>
      </c>
      <c r="M823" s="1">
        <f>YEAR(Tabla1[[#This Row],[FECHA DE CONTEO INVENTARIO]])</f>
        <v>2018</v>
      </c>
    </row>
    <row r="824" spans="1:13" x14ac:dyDescent="0.2">
      <c r="A824" s="1">
        <v>348204</v>
      </c>
      <c r="B824" s="1" t="s">
        <v>528</v>
      </c>
      <c r="C824" s="1" t="s">
        <v>893</v>
      </c>
      <c r="D824" s="1" t="s">
        <v>864</v>
      </c>
      <c r="E824" s="2">
        <v>43288</v>
      </c>
      <c r="F824" s="1">
        <v>100</v>
      </c>
      <c r="G824" s="1">
        <v>94</v>
      </c>
      <c r="H824" s="1">
        <f>Tabla1[[#This Row],[CANTIDAD SEGÚN SISTEMA]]-Tabla1[[#This Row],[CANTIDAD SEGÚN CONTEO]]</f>
        <v>6</v>
      </c>
      <c r="I824" s="13">
        <f>1-ABS((Tabla1[[#This Row],[CANTIDAD SEGÚN SISTEMA]]-Tabla1[[#This Row],[CANTIDAD SEGÚN CONTEO]])/Tabla1[[#This Row],[CANTIDAD SEGÚN SISTEMA]])</f>
        <v>0.94</v>
      </c>
      <c r="J82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24" s="13" t="str">
        <f>VLOOKUP(Tabla1[[#This Row],[COD MATERIAL]],Tabla1345[#All],3,0)</f>
        <v>06 - AMORTIGUADORES</v>
      </c>
      <c r="L824" s="2" t="str">
        <f>VLOOKUP(MONTH(Tabla1[[#This Row],[FECHA DE CONTEO INVENTARIO]]),Tabla2[],2,0)</f>
        <v>Jul</v>
      </c>
      <c r="M824" s="1">
        <f>YEAR(Tabla1[[#This Row],[FECHA DE CONTEO INVENTARIO]])</f>
        <v>2018</v>
      </c>
    </row>
    <row r="825" spans="1:13" x14ac:dyDescent="0.2">
      <c r="A825" s="1">
        <v>347604</v>
      </c>
      <c r="B825" s="1" t="s">
        <v>193</v>
      </c>
      <c r="C825" s="1" t="s">
        <v>888</v>
      </c>
      <c r="D825" s="1" t="s">
        <v>859</v>
      </c>
      <c r="E825" s="2">
        <v>43159</v>
      </c>
      <c r="F825" s="1">
        <v>79</v>
      </c>
      <c r="G825" s="1">
        <v>90</v>
      </c>
      <c r="H825" s="1">
        <f>Tabla1[[#This Row],[CANTIDAD SEGÚN SISTEMA]]-Tabla1[[#This Row],[CANTIDAD SEGÚN CONTEO]]</f>
        <v>-11</v>
      </c>
      <c r="I825" s="13">
        <f>1-ABS((Tabla1[[#This Row],[CANTIDAD SEGÚN SISTEMA]]-Tabla1[[#This Row],[CANTIDAD SEGÚN CONTEO]])/Tabla1[[#This Row],[CANTIDAD SEGÚN SISTEMA]])</f>
        <v>0.86075949367088611</v>
      </c>
      <c r="J82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25" s="13" t="str">
        <f>VLOOKUP(Tabla1[[#This Row],[COD MATERIAL]],Tabla1345[#All],3,0)</f>
        <v>09 - PARTES DE MOTOR</v>
      </c>
      <c r="L825" s="2" t="str">
        <f>VLOOKUP(MONTH(Tabla1[[#This Row],[FECHA DE CONTEO INVENTARIO]]),Tabla2[],2,0)</f>
        <v>Feb</v>
      </c>
      <c r="M825" s="1">
        <f>YEAR(Tabla1[[#This Row],[FECHA DE CONTEO INVENTARIO]])</f>
        <v>2018</v>
      </c>
    </row>
    <row r="826" spans="1:13" x14ac:dyDescent="0.2">
      <c r="A826" s="1">
        <v>362658</v>
      </c>
      <c r="B826" s="1" t="s">
        <v>692</v>
      </c>
      <c r="C826" s="1" t="s">
        <v>889</v>
      </c>
      <c r="D826" s="1" t="s">
        <v>860</v>
      </c>
      <c r="E826" s="2">
        <v>43390</v>
      </c>
      <c r="F826" s="1">
        <v>55</v>
      </c>
      <c r="G826" s="1">
        <v>55</v>
      </c>
      <c r="H826" s="1">
        <f>Tabla1[[#This Row],[CANTIDAD SEGÚN SISTEMA]]-Tabla1[[#This Row],[CANTIDAD SEGÚN CONTEO]]</f>
        <v>0</v>
      </c>
      <c r="I826" s="13">
        <f>1-ABS((Tabla1[[#This Row],[CANTIDAD SEGÚN SISTEMA]]-Tabla1[[#This Row],[CANTIDAD SEGÚN CONTEO]])/Tabla1[[#This Row],[CANTIDAD SEGÚN SISTEMA]])</f>
        <v>1</v>
      </c>
      <c r="J82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26" s="13" t="str">
        <f>VLOOKUP(Tabla1[[#This Row],[COD MATERIAL]],Tabla1345[#All],3,0)</f>
        <v>15 - MISCELANEOS</v>
      </c>
      <c r="L826" s="2" t="str">
        <f>VLOOKUP(MONTH(Tabla1[[#This Row],[FECHA DE CONTEO INVENTARIO]]),Tabla2[],2,0)</f>
        <v>Oct</v>
      </c>
      <c r="M826" s="1">
        <f>YEAR(Tabla1[[#This Row],[FECHA DE CONTEO INVENTARIO]])</f>
        <v>2018</v>
      </c>
    </row>
    <row r="827" spans="1:13" x14ac:dyDescent="0.2">
      <c r="A827" s="1">
        <v>348230</v>
      </c>
      <c r="B827" s="1" t="s">
        <v>341</v>
      </c>
      <c r="C827" s="1" t="s">
        <v>886</v>
      </c>
      <c r="D827" s="1" t="s">
        <v>857</v>
      </c>
      <c r="E827" s="2">
        <v>43145</v>
      </c>
      <c r="F827" s="1">
        <v>130</v>
      </c>
      <c r="G827" s="1">
        <v>130</v>
      </c>
      <c r="H827" s="1">
        <f>Tabla1[[#This Row],[CANTIDAD SEGÚN SISTEMA]]-Tabla1[[#This Row],[CANTIDAD SEGÚN CONTEO]]</f>
        <v>0</v>
      </c>
      <c r="I827" s="13">
        <f>1-ABS((Tabla1[[#This Row],[CANTIDAD SEGÚN SISTEMA]]-Tabla1[[#This Row],[CANTIDAD SEGÚN CONTEO]])/Tabla1[[#This Row],[CANTIDAD SEGÚN SISTEMA]])</f>
        <v>1</v>
      </c>
      <c r="J82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27" s="13" t="str">
        <f>VLOOKUP(Tabla1[[#This Row],[COD MATERIAL]],Tabla1345[#All],3,0)</f>
        <v>06 - AMORTIGUADORES</v>
      </c>
      <c r="L827" s="2" t="str">
        <f>VLOOKUP(MONTH(Tabla1[[#This Row],[FECHA DE CONTEO INVENTARIO]]),Tabla2[],2,0)</f>
        <v>Feb</v>
      </c>
      <c r="M827" s="1">
        <f>YEAR(Tabla1[[#This Row],[FECHA DE CONTEO INVENTARIO]])</f>
        <v>2018</v>
      </c>
    </row>
    <row r="828" spans="1:13" x14ac:dyDescent="0.2">
      <c r="A828" s="1">
        <v>348509</v>
      </c>
      <c r="B828" s="1" t="s">
        <v>412</v>
      </c>
      <c r="C828" s="1" t="s">
        <v>886</v>
      </c>
      <c r="D828" s="1" t="s">
        <v>857</v>
      </c>
      <c r="E828" s="2">
        <v>43420</v>
      </c>
      <c r="F828" s="1">
        <v>9</v>
      </c>
      <c r="G828" s="1">
        <v>9</v>
      </c>
      <c r="H828" s="1">
        <f>Tabla1[[#This Row],[CANTIDAD SEGÚN SISTEMA]]-Tabla1[[#This Row],[CANTIDAD SEGÚN CONTEO]]</f>
        <v>0</v>
      </c>
      <c r="I828" s="13">
        <f>1-ABS((Tabla1[[#This Row],[CANTIDAD SEGÚN SISTEMA]]-Tabla1[[#This Row],[CANTIDAD SEGÚN CONTEO]])/Tabla1[[#This Row],[CANTIDAD SEGÚN SISTEMA]])</f>
        <v>1</v>
      </c>
      <c r="J82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28" s="13" t="str">
        <f>VLOOKUP(Tabla1[[#This Row],[COD MATERIAL]],Tabla1345[#All],3,0)</f>
        <v>09 - PARTES DE MOTOR</v>
      </c>
      <c r="L828" s="2" t="str">
        <f>VLOOKUP(MONTH(Tabla1[[#This Row],[FECHA DE CONTEO INVENTARIO]]),Tabla2[],2,0)</f>
        <v>Nov</v>
      </c>
      <c r="M828" s="1">
        <f>YEAR(Tabla1[[#This Row],[FECHA DE CONTEO INVENTARIO]])</f>
        <v>2018</v>
      </c>
    </row>
    <row r="829" spans="1:13" x14ac:dyDescent="0.2">
      <c r="A829" s="1">
        <v>366791</v>
      </c>
      <c r="B829" s="1" t="s">
        <v>97</v>
      </c>
      <c r="C829" s="1" t="s">
        <v>893</v>
      </c>
      <c r="D829" s="1" t="s">
        <v>864</v>
      </c>
      <c r="E829" s="2">
        <v>43520</v>
      </c>
      <c r="F829" s="1">
        <v>193</v>
      </c>
      <c r="G829" s="1">
        <v>177</v>
      </c>
      <c r="H829" s="1">
        <f>Tabla1[[#This Row],[CANTIDAD SEGÚN SISTEMA]]-Tabla1[[#This Row],[CANTIDAD SEGÚN CONTEO]]</f>
        <v>16</v>
      </c>
      <c r="I829" s="13">
        <f>1-ABS((Tabla1[[#This Row],[CANTIDAD SEGÚN SISTEMA]]-Tabla1[[#This Row],[CANTIDAD SEGÚN CONTEO]])/Tabla1[[#This Row],[CANTIDAD SEGÚN SISTEMA]])</f>
        <v>0.91709844559585496</v>
      </c>
      <c r="J82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29" s="13" t="str">
        <f>VLOOKUP(Tabla1[[#This Row],[COD MATERIAL]],Tabla1345[#All],3,0)</f>
        <v>10 - PALANCAS Y CHICOTES</v>
      </c>
      <c r="L829" s="2" t="str">
        <f>VLOOKUP(MONTH(Tabla1[[#This Row],[FECHA DE CONTEO INVENTARIO]]),Tabla2[],2,0)</f>
        <v>Feb</v>
      </c>
      <c r="M829" s="1">
        <f>YEAR(Tabla1[[#This Row],[FECHA DE CONTEO INVENTARIO]])</f>
        <v>2019</v>
      </c>
    </row>
    <row r="830" spans="1:13" x14ac:dyDescent="0.2">
      <c r="A830" s="1">
        <v>348261</v>
      </c>
      <c r="B830" s="1" t="s">
        <v>599</v>
      </c>
      <c r="C830" s="1" t="s">
        <v>892</v>
      </c>
      <c r="D830" s="1" t="s">
        <v>863</v>
      </c>
      <c r="E830" s="2">
        <v>43176</v>
      </c>
      <c r="F830" s="1">
        <v>136</v>
      </c>
      <c r="G830" s="1">
        <v>129</v>
      </c>
      <c r="H830" s="1">
        <f>Tabla1[[#This Row],[CANTIDAD SEGÚN SISTEMA]]-Tabla1[[#This Row],[CANTIDAD SEGÚN CONTEO]]</f>
        <v>7</v>
      </c>
      <c r="I830" s="13">
        <f>1-ABS((Tabla1[[#This Row],[CANTIDAD SEGÚN SISTEMA]]-Tabla1[[#This Row],[CANTIDAD SEGÚN CONTEO]])/Tabla1[[#This Row],[CANTIDAD SEGÚN SISTEMA]])</f>
        <v>0.94852941176470584</v>
      </c>
      <c r="J83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30" s="13" t="str">
        <f>VLOOKUP(Tabla1[[#This Row],[COD MATERIAL]],Tabla1345[#All],3,0)</f>
        <v>07 - PEDALES Y POSAPIES</v>
      </c>
      <c r="L830" s="2" t="str">
        <f>VLOOKUP(MONTH(Tabla1[[#This Row],[FECHA DE CONTEO INVENTARIO]]),Tabla2[],2,0)</f>
        <v>Mar</v>
      </c>
      <c r="M830" s="1">
        <f>YEAR(Tabla1[[#This Row],[FECHA DE CONTEO INVENTARIO]])</f>
        <v>2018</v>
      </c>
    </row>
    <row r="831" spans="1:13" x14ac:dyDescent="0.2">
      <c r="A831" s="1">
        <v>348393</v>
      </c>
      <c r="B831" s="1" t="s">
        <v>541</v>
      </c>
      <c r="C831" s="1" t="s">
        <v>889</v>
      </c>
      <c r="D831" s="1" t="s">
        <v>860</v>
      </c>
      <c r="E831" s="2">
        <v>43444</v>
      </c>
      <c r="F831" s="1">
        <v>108</v>
      </c>
      <c r="G831" s="1">
        <v>108</v>
      </c>
      <c r="H831" s="1">
        <f>Tabla1[[#This Row],[CANTIDAD SEGÚN SISTEMA]]-Tabla1[[#This Row],[CANTIDAD SEGÚN CONTEO]]</f>
        <v>0</v>
      </c>
      <c r="I831" s="13">
        <f>1-ABS((Tabla1[[#This Row],[CANTIDAD SEGÚN SISTEMA]]-Tabla1[[#This Row],[CANTIDAD SEGÚN CONTEO]])/Tabla1[[#This Row],[CANTIDAD SEGÚN SISTEMA]])</f>
        <v>1</v>
      </c>
      <c r="J83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31" s="13" t="str">
        <f>VLOOKUP(Tabla1[[#This Row],[COD MATERIAL]],Tabla1345[#All],3,0)</f>
        <v>05 - COLISION</v>
      </c>
      <c r="L831" s="2" t="str">
        <f>VLOOKUP(MONTH(Tabla1[[#This Row],[FECHA DE CONTEO INVENTARIO]]),Tabla2[],2,0)</f>
        <v>Dic</v>
      </c>
      <c r="M831" s="1">
        <f>YEAR(Tabla1[[#This Row],[FECHA DE CONTEO INVENTARIO]])</f>
        <v>2018</v>
      </c>
    </row>
    <row r="832" spans="1:13" x14ac:dyDescent="0.2">
      <c r="A832" s="1">
        <v>347909</v>
      </c>
      <c r="B832" s="1" t="s">
        <v>691</v>
      </c>
      <c r="C832" s="1" t="s">
        <v>891</v>
      </c>
      <c r="D832" s="1" t="s">
        <v>862</v>
      </c>
      <c r="E832" s="2">
        <v>43106</v>
      </c>
      <c r="F832" s="1">
        <v>140</v>
      </c>
      <c r="G832" s="1">
        <v>141</v>
      </c>
      <c r="H832" s="1">
        <f>Tabla1[[#This Row],[CANTIDAD SEGÚN SISTEMA]]-Tabla1[[#This Row],[CANTIDAD SEGÚN CONTEO]]</f>
        <v>-1</v>
      </c>
      <c r="I832" s="13">
        <f>1-ABS((Tabla1[[#This Row],[CANTIDAD SEGÚN SISTEMA]]-Tabla1[[#This Row],[CANTIDAD SEGÚN CONTEO]])/Tabla1[[#This Row],[CANTIDAD SEGÚN SISTEMA]])</f>
        <v>0.99285714285714288</v>
      </c>
      <c r="J83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32" s="13" t="str">
        <f>VLOOKUP(Tabla1[[#This Row],[COD MATERIAL]],Tabla1345[#All],3,0)</f>
        <v>14 - LUCES</v>
      </c>
      <c r="L832" s="2" t="str">
        <f>VLOOKUP(MONTH(Tabla1[[#This Row],[FECHA DE CONTEO INVENTARIO]]),Tabla2[],2,0)</f>
        <v>Ene</v>
      </c>
      <c r="M832" s="1">
        <f>YEAR(Tabla1[[#This Row],[FECHA DE CONTEO INVENTARIO]])</f>
        <v>2018</v>
      </c>
    </row>
    <row r="833" spans="1:13" x14ac:dyDescent="0.2">
      <c r="A833" s="1">
        <v>347948</v>
      </c>
      <c r="B833" s="1" t="s">
        <v>630</v>
      </c>
      <c r="C833" s="1" t="s">
        <v>887</v>
      </c>
      <c r="D833" s="1" t="s">
        <v>858</v>
      </c>
      <c r="E833" s="2">
        <v>43414</v>
      </c>
      <c r="F833" s="1">
        <v>127</v>
      </c>
      <c r="G833" s="1">
        <v>127</v>
      </c>
      <c r="H833" s="1">
        <f>Tabla1[[#This Row],[CANTIDAD SEGÚN SISTEMA]]-Tabla1[[#This Row],[CANTIDAD SEGÚN CONTEO]]</f>
        <v>0</v>
      </c>
      <c r="I833" s="13">
        <f>1-ABS((Tabla1[[#This Row],[CANTIDAD SEGÚN SISTEMA]]-Tabla1[[#This Row],[CANTIDAD SEGÚN CONTEO]])/Tabla1[[#This Row],[CANTIDAD SEGÚN SISTEMA]])</f>
        <v>1</v>
      </c>
      <c r="J83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33" s="13" t="str">
        <f>VLOOKUP(Tabla1[[#This Row],[COD MATERIAL]],Tabla1345[#All],3,0)</f>
        <v>14 - LUCES</v>
      </c>
      <c r="L833" s="2" t="str">
        <f>VLOOKUP(MONTH(Tabla1[[#This Row],[FECHA DE CONTEO INVENTARIO]]),Tabla2[],2,0)</f>
        <v>Nov</v>
      </c>
      <c r="M833" s="1">
        <f>YEAR(Tabla1[[#This Row],[FECHA DE CONTEO INVENTARIO]])</f>
        <v>2018</v>
      </c>
    </row>
    <row r="834" spans="1:13" x14ac:dyDescent="0.2">
      <c r="A834" s="1">
        <v>353542</v>
      </c>
      <c r="B834" s="1" t="s">
        <v>190</v>
      </c>
      <c r="C834" s="1" t="s">
        <v>889</v>
      </c>
      <c r="D834" s="1" t="s">
        <v>860</v>
      </c>
      <c r="E834" s="2">
        <v>43408</v>
      </c>
      <c r="F834" s="1">
        <v>120</v>
      </c>
      <c r="G834" s="1">
        <v>120</v>
      </c>
      <c r="H834" s="1">
        <f>Tabla1[[#This Row],[CANTIDAD SEGÚN SISTEMA]]-Tabla1[[#This Row],[CANTIDAD SEGÚN CONTEO]]</f>
        <v>0</v>
      </c>
      <c r="I834" s="13">
        <f>1-ABS((Tabla1[[#This Row],[CANTIDAD SEGÚN SISTEMA]]-Tabla1[[#This Row],[CANTIDAD SEGÚN CONTEO]])/Tabla1[[#This Row],[CANTIDAD SEGÚN SISTEMA]])</f>
        <v>1</v>
      </c>
      <c r="J83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34" s="13" t="str">
        <f>VLOOKUP(Tabla1[[#This Row],[COD MATERIAL]],Tabla1345[#All],3,0)</f>
        <v>09 - PARTES DE MOTOR</v>
      </c>
      <c r="L834" s="2" t="str">
        <f>VLOOKUP(MONTH(Tabla1[[#This Row],[FECHA DE CONTEO INVENTARIO]]),Tabla2[],2,0)</f>
        <v>Nov</v>
      </c>
      <c r="M834" s="1">
        <f>YEAR(Tabla1[[#This Row],[FECHA DE CONTEO INVENTARIO]])</f>
        <v>2018</v>
      </c>
    </row>
    <row r="835" spans="1:13" x14ac:dyDescent="0.2">
      <c r="A835" s="1">
        <v>364434</v>
      </c>
      <c r="B835" s="1" t="s">
        <v>505</v>
      </c>
      <c r="C835" s="1" t="s">
        <v>889</v>
      </c>
      <c r="D835" s="1" t="s">
        <v>860</v>
      </c>
      <c r="E835" s="2">
        <v>43499</v>
      </c>
      <c r="F835" s="1">
        <v>118</v>
      </c>
      <c r="G835" s="1">
        <v>127</v>
      </c>
      <c r="H835" s="1">
        <f>Tabla1[[#This Row],[CANTIDAD SEGÚN SISTEMA]]-Tabla1[[#This Row],[CANTIDAD SEGÚN CONTEO]]</f>
        <v>-9</v>
      </c>
      <c r="I835" s="13">
        <f>1-ABS((Tabla1[[#This Row],[CANTIDAD SEGÚN SISTEMA]]-Tabla1[[#This Row],[CANTIDAD SEGÚN CONTEO]])/Tabla1[[#This Row],[CANTIDAD SEGÚN SISTEMA]])</f>
        <v>0.92372881355932202</v>
      </c>
      <c r="J83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35" s="13" t="str">
        <f>VLOOKUP(Tabla1[[#This Row],[COD MATERIAL]],Tabla1345[#All],3,0)</f>
        <v>05 - COLISION</v>
      </c>
      <c r="L835" s="2" t="str">
        <f>VLOOKUP(MONTH(Tabla1[[#This Row],[FECHA DE CONTEO INVENTARIO]]),Tabla2[],2,0)</f>
        <v>Feb</v>
      </c>
      <c r="M835" s="1">
        <f>YEAR(Tabla1[[#This Row],[FECHA DE CONTEO INVENTARIO]])</f>
        <v>2019</v>
      </c>
    </row>
    <row r="836" spans="1:13" x14ac:dyDescent="0.2">
      <c r="A836" s="1">
        <v>362796</v>
      </c>
      <c r="B836" s="1" t="s">
        <v>445</v>
      </c>
      <c r="C836" s="1" t="s">
        <v>887</v>
      </c>
      <c r="D836" s="1" t="s">
        <v>858</v>
      </c>
      <c r="E836" s="2">
        <v>43560</v>
      </c>
      <c r="F836" s="1">
        <v>12</v>
      </c>
      <c r="G836" s="1">
        <v>11</v>
      </c>
      <c r="H836" s="1">
        <f>Tabla1[[#This Row],[CANTIDAD SEGÚN SISTEMA]]-Tabla1[[#This Row],[CANTIDAD SEGÚN CONTEO]]</f>
        <v>1</v>
      </c>
      <c r="I836" s="13">
        <f>1-ABS((Tabla1[[#This Row],[CANTIDAD SEGÚN SISTEMA]]-Tabla1[[#This Row],[CANTIDAD SEGÚN CONTEO]])/Tabla1[[#This Row],[CANTIDAD SEGÚN SISTEMA]])</f>
        <v>0.91666666666666663</v>
      </c>
      <c r="J83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36" s="13" t="str">
        <f>VLOOKUP(Tabla1[[#This Row],[COD MATERIAL]],Tabla1345[#All],3,0)</f>
        <v>05 - COLISION</v>
      </c>
      <c r="L836" s="2" t="str">
        <f>VLOOKUP(MONTH(Tabla1[[#This Row],[FECHA DE CONTEO INVENTARIO]]),Tabla2[],2,0)</f>
        <v>Abr</v>
      </c>
      <c r="M836" s="1">
        <f>YEAR(Tabla1[[#This Row],[FECHA DE CONTEO INVENTARIO]])</f>
        <v>2019</v>
      </c>
    </row>
    <row r="837" spans="1:13" x14ac:dyDescent="0.2">
      <c r="A837" s="1">
        <v>369673</v>
      </c>
      <c r="B837" s="1" t="s">
        <v>669</v>
      </c>
      <c r="C837" s="1" t="s">
        <v>891</v>
      </c>
      <c r="D837" s="1" t="s">
        <v>862</v>
      </c>
      <c r="E837" s="2">
        <v>43130</v>
      </c>
      <c r="F837" s="1">
        <v>22</v>
      </c>
      <c r="G837" s="1">
        <v>25</v>
      </c>
      <c r="H837" s="1">
        <f>Tabla1[[#This Row],[CANTIDAD SEGÚN SISTEMA]]-Tabla1[[#This Row],[CANTIDAD SEGÚN CONTEO]]</f>
        <v>-3</v>
      </c>
      <c r="I837" s="13">
        <f>1-ABS((Tabla1[[#This Row],[CANTIDAD SEGÚN SISTEMA]]-Tabla1[[#This Row],[CANTIDAD SEGÚN CONTEO]])/Tabla1[[#This Row],[CANTIDAD SEGÚN SISTEMA]])</f>
        <v>0.86363636363636365</v>
      </c>
      <c r="J83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37" s="13" t="str">
        <f>VLOOKUP(Tabla1[[#This Row],[COD MATERIAL]],Tabla1345[#All],3,0)</f>
        <v>05 - COLISION</v>
      </c>
      <c r="L837" s="2" t="str">
        <f>VLOOKUP(MONTH(Tabla1[[#This Row],[FECHA DE CONTEO INVENTARIO]]),Tabla2[],2,0)</f>
        <v>Ene</v>
      </c>
      <c r="M837" s="1">
        <f>YEAR(Tabla1[[#This Row],[FECHA DE CONTEO INVENTARIO]])</f>
        <v>2018</v>
      </c>
    </row>
    <row r="838" spans="1:13" x14ac:dyDescent="0.2">
      <c r="A838" s="1">
        <v>362718</v>
      </c>
      <c r="B838" s="1" t="s">
        <v>535</v>
      </c>
      <c r="C838" s="1" t="s">
        <v>885</v>
      </c>
      <c r="D838" s="1" t="s">
        <v>865</v>
      </c>
      <c r="E838" s="2">
        <v>43356</v>
      </c>
      <c r="F838" s="1">
        <v>199</v>
      </c>
      <c r="G838" s="1">
        <v>199</v>
      </c>
      <c r="H838" s="1">
        <f>Tabla1[[#This Row],[CANTIDAD SEGÚN SISTEMA]]-Tabla1[[#This Row],[CANTIDAD SEGÚN CONTEO]]</f>
        <v>0</v>
      </c>
      <c r="I838" s="13">
        <f>1-ABS((Tabla1[[#This Row],[CANTIDAD SEGÚN SISTEMA]]-Tabla1[[#This Row],[CANTIDAD SEGÚN CONTEO]])/Tabla1[[#This Row],[CANTIDAD SEGÚN SISTEMA]])</f>
        <v>1</v>
      </c>
      <c r="J83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38" s="13" t="str">
        <f>VLOOKUP(Tabla1[[#This Row],[COD MATERIAL]],Tabla1345[#All],3,0)</f>
        <v>05 - COLISION</v>
      </c>
      <c r="L838" s="2" t="str">
        <f>VLOOKUP(MONTH(Tabla1[[#This Row],[FECHA DE CONTEO INVENTARIO]]),Tabla2[],2,0)</f>
        <v>Set</v>
      </c>
      <c r="M838" s="1">
        <f>YEAR(Tabla1[[#This Row],[FECHA DE CONTEO INVENTARIO]])</f>
        <v>2018</v>
      </c>
    </row>
    <row r="839" spans="1:13" x14ac:dyDescent="0.2">
      <c r="A839" s="1">
        <v>347804</v>
      </c>
      <c r="B839" s="1" t="s">
        <v>644</v>
      </c>
      <c r="C839" s="1" t="s">
        <v>893</v>
      </c>
      <c r="D839" s="1" t="s">
        <v>864</v>
      </c>
      <c r="E839" s="2">
        <v>43594</v>
      </c>
      <c r="F839" s="1">
        <v>188</v>
      </c>
      <c r="G839" s="1">
        <v>188</v>
      </c>
      <c r="H839" s="1">
        <f>Tabla1[[#This Row],[CANTIDAD SEGÚN SISTEMA]]-Tabla1[[#This Row],[CANTIDAD SEGÚN CONTEO]]</f>
        <v>0</v>
      </c>
      <c r="I839" s="13">
        <f>1-ABS((Tabla1[[#This Row],[CANTIDAD SEGÚN SISTEMA]]-Tabla1[[#This Row],[CANTIDAD SEGÚN CONTEO]])/Tabla1[[#This Row],[CANTIDAD SEGÚN SISTEMA]])</f>
        <v>1</v>
      </c>
      <c r="J83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39" s="13" t="str">
        <f>VLOOKUP(Tabla1[[#This Row],[COD MATERIAL]],Tabla1345[#All],3,0)</f>
        <v>15 - MISCELANEOS</v>
      </c>
      <c r="L839" s="2" t="str">
        <f>VLOOKUP(MONTH(Tabla1[[#This Row],[FECHA DE CONTEO INVENTARIO]]),Tabla2[],2,0)</f>
        <v>May</v>
      </c>
      <c r="M839" s="1">
        <f>YEAR(Tabla1[[#This Row],[FECHA DE CONTEO INVENTARIO]])</f>
        <v>2019</v>
      </c>
    </row>
    <row r="840" spans="1:13" x14ac:dyDescent="0.2">
      <c r="A840" s="1">
        <v>348392</v>
      </c>
      <c r="B840" s="1" t="s">
        <v>740</v>
      </c>
      <c r="C840" s="1" t="s">
        <v>893</v>
      </c>
      <c r="D840" s="1" t="s">
        <v>864</v>
      </c>
      <c r="E840" s="2">
        <v>43368</v>
      </c>
      <c r="F840" s="1">
        <v>19</v>
      </c>
      <c r="G840" s="1">
        <v>17</v>
      </c>
      <c r="H840" s="1">
        <f>Tabla1[[#This Row],[CANTIDAD SEGÚN SISTEMA]]-Tabla1[[#This Row],[CANTIDAD SEGÚN CONTEO]]</f>
        <v>2</v>
      </c>
      <c r="I840" s="13">
        <f>1-ABS((Tabla1[[#This Row],[CANTIDAD SEGÚN SISTEMA]]-Tabla1[[#This Row],[CANTIDAD SEGÚN CONTEO]])/Tabla1[[#This Row],[CANTIDAD SEGÚN SISTEMA]])</f>
        <v>0.89473684210526316</v>
      </c>
      <c r="J84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40" s="13" t="str">
        <f>VLOOKUP(Tabla1[[#This Row],[COD MATERIAL]],Tabla1345[#All],3,0)</f>
        <v>15 - MISCELANEOS</v>
      </c>
      <c r="L840" s="2" t="str">
        <f>VLOOKUP(MONTH(Tabla1[[#This Row],[FECHA DE CONTEO INVENTARIO]]),Tabla2[],2,0)</f>
        <v>Set</v>
      </c>
      <c r="M840" s="1">
        <f>YEAR(Tabla1[[#This Row],[FECHA DE CONTEO INVENTARIO]])</f>
        <v>2018</v>
      </c>
    </row>
    <row r="841" spans="1:13" x14ac:dyDescent="0.2">
      <c r="A841" s="1">
        <v>348282</v>
      </c>
      <c r="B841" s="1" t="s">
        <v>152</v>
      </c>
      <c r="C841" s="1" t="s">
        <v>884</v>
      </c>
      <c r="D841" s="1" t="s">
        <v>856</v>
      </c>
      <c r="E841" s="2">
        <v>43115</v>
      </c>
      <c r="F841" s="1">
        <v>180</v>
      </c>
      <c r="G841" s="1">
        <v>190</v>
      </c>
      <c r="H841" s="1">
        <f>Tabla1[[#This Row],[CANTIDAD SEGÚN SISTEMA]]-Tabla1[[#This Row],[CANTIDAD SEGÚN CONTEO]]</f>
        <v>-10</v>
      </c>
      <c r="I841" s="13">
        <f>1-ABS((Tabla1[[#This Row],[CANTIDAD SEGÚN SISTEMA]]-Tabla1[[#This Row],[CANTIDAD SEGÚN CONTEO]])/Tabla1[[#This Row],[CANTIDAD SEGÚN SISTEMA]])</f>
        <v>0.94444444444444442</v>
      </c>
      <c r="J84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41" s="13" t="str">
        <f>VLOOKUP(Tabla1[[#This Row],[COD MATERIAL]],Tabla1345[#All],3,0)</f>
        <v>11 - LLANTAS Y HULES</v>
      </c>
      <c r="L841" s="2" t="str">
        <f>VLOOKUP(MONTH(Tabla1[[#This Row],[FECHA DE CONTEO INVENTARIO]]),Tabla2[],2,0)</f>
        <v>Ene</v>
      </c>
      <c r="M841" s="1">
        <f>YEAR(Tabla1[[#This Row],[FECHA DE CONTEO INVENTARIO]])</f>
        <v>2018</v>
      </c>
    </row>
    <row r="842" spans="1:13" x14ac:dyDescent="0.2">
      <c r="A842" s="1">
        <v>367932</v>
      </c>
      <c r="B842" s="1" t="s">
        <v>790</v>
      </c>
      <c r="C842" s="1" t="s">
        <v>886</v>
      </c>
      <c r="D842" s="1" t="s">
        <v>857</v>
      </c>
      <c r="E842" s="2">
        <v>43502</v>
      </c>
      <c r="F842" s="1">
        <v>151</v>
      </c>
      <c r="G842" s="1">
        <v>154</v>
      </c>
      <c r="H842" s="1">
        <f>Tabla1[[#This Row],[CANTIDAD SEGÚN SISTEMA]]-Tabla1[[#This Row],[CANTIDAD SEGÚN CONTEO]]</f>
        <v>-3</v>
      </c>
      <c r="I842" s="13">
        <f>1-ABS((Tabla1[[#This Row],[CANTIDAD SEGÚN SISTEMA]]-Tabla1[[#This Row],[CANTIDAD SEGÚN CONTEO]])/Tabla1[[#This Row],[CANTIDAD SEGÚN SISTEMA]])</f>
        <v>0.98013245033112584</v>
      </c>
      <c r="J84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42" s="13" t="str">
        <f>VLOOKUP(Tabla1[[#This Row],[COD MATERIAL]],Tabla1345[#All],3,0)</f>
        <v>09 - PARTES DE MOTOR</v>
      </c>
      <c r="L842" s="2" t="str">
        <f>VLOOKUP(MONTH(Tabla1[[#This Row],[FECHA DE CONTEO INVENTARIO]]),Tabla2[],2,0)</f>
        <v>Feb</v>
      </c>
      <c r="M842" s="1">
        <f>YEAR(Tabla1[[#This Row],[FECHA DE CONTEO INVENTARIO]])</f>
        <v>2019</v>
      </c>
    </row>
    <row r="843" spans="1:13" x14ac:dyDescent="0.2">
      <c r="A843" s="1">
        <v>348359</v>
      </c>
      <c r="B843" s="1" t="s">
        <v>471</v>
      </c>
      <c r="C843" s="1" t="s">
        <v>893</v>
      </c>
      <c r="D843" s="1" t="s">
        <v>864</v>
      </c>
      <c r="E843" s="2">
        <v>43402</v>
      </c>
      <c r="F843" s="1">
        <v>74</v>
      </c>
      <c r="G843" s="1">
        <v>68</v>
      </c>
      <c r="H843" s="1">
        <f>Tabla1[[#This Row],[CANTIDAD SEGÚN SISTEMA]]-Tabla1[[#This Row],[CANTIDAD SEGÚN CONTEO]]</f>
        <v>6</v>
      </c>
      <c r="I843" s="13">
        <f>1-ABS((Tabla1[[#This Row],[CANTIDAD SEGÚN SISTEMA]]-Tabla1[[#This Row],[CANTIDAD SEGÚN CONTEO]])/Tabla1[[#This Row],[CANTIDAD SEGÚN SISTEMA]])</f>
        <v>0.91891891891891886</v>
      </c>
      <c r="J84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43" s="13" t="str">
        <f>VLOOKUP(Tabla1[[#This Row],[COD MATERIAL]],Tabla1345[#All],3,0)</f>
        <v>05 - COLISION</v>
      </c>
      <c r="L843" s="2" t="str">
        <f>VLOOKUP(MONTH(Tabla1[[#This Row],[FECHA DE CONTEO INVENTARIO]]),Tabla2[],2,0)</f>
        <v>Oct</v>
      </c>
      <c r="M843" s="1">
        <f>YEAR(Tabla1[[#This Row],[FECHA DE CONTEO INVENTARIO]])</f>
        <v>2018</v>
      </c>
    </row>
    <row r="844" spans="1:13" x14ac:dyDescent="0.2">
      <c r="A844" s="1">
        <v>348096</v>
      </c>
      <c r="B844" s="1" t="s">
        <v>554</v>
      </c>
      <c r="C844" s="1" t="s">
        <v>887</v>
      </c>
      <c r="D844" s="1" t="s">
        <v>858</v>
      </c>
      <c r="E844" s="2">
        <v>43475</v>
      </c>
      <c r="F844" s="1">
        <v>67</v>
      </c>
      <c r="G844" s="1">
        <v>60</v>
      </c>
      <c r="H844" s="1">
        <f>Tabla1[[#This Row],[CANTIDAD SEGÚN SISTEMA]]-Tabla1[[#This Row],[CANTIDAD SEGÚN CONTEO]]</f>
        <v>7</v>
      </c>
      <c r="I844" s="13">
        <f>1-ABS((Tabla1[[#This Row],[CANTIDAD SEGÚN SISTEMA]]-Tabla1[[#This Row],[CANTIDAD SEGÚN CONTEO]])/Tabla1[[#This Row],[CANTIDAD SEGÚN SISTEMA]])</f>
        <v>0.89552238805970152</v>
      </c>
      <c r="J84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44" s="13" t="str">
        <f>VLOOKUP(Tabla1[[#This Row],[COD MATERIAL]],Tabla1345[#All],3,0)</f>
        <v>04 - FRENOS Y EMBRAGUES</v>
      </c>
      <c r="L844" s="2" t="str">
        <f>VLOOKUP(MONTH(Tabla1[[#This Row],[FECHA DE CONTEO INVENTARIO]]),Tabla2[],2,0)</f>
        <v>Ene</v>
      </c>
      <c r="M844" s="1">
        <f>YEAR(Tabla1[[#This Row],[FECHA DE CONTEO INVENTARIO]])</f>
        <v>2019</v>
      </c>
    </row>
    <row r="845" spans="1:13" x14ac:dyDescent="0.2">
      <c r="A845" s="1">
        <v>348509</v>
      </c>
      <c r="B845" s="1" t="s">
        <v>412</v>
      </c>
      <c r="C845" s="1" t="s">
        <v>885</v>
      </c>
      <c r="D845" s="1" t="s">
        <v>865</v>
      </c>
      <c r="E845" s="2">
        <v>43372</v>
      </c>
      <c r="F845" s="1">
        <v>150</v>
      </c>
      <c r="G845" s="1">
        <v>150</v>
      </c>
      <c r="H845" s="1">
        <f>Tabla1[[#This Row],[CANTIDAD SEGÚN SISTEMA]]-Tabla1[[#This Row],[CANTIDAD SEGÚN CONTEO]]</f>
        <v>0</v>
      </c>
      <c r="I845" s="13">
        <f>1-ABS((Tabla1[[#This Row],[CANTIDAD SEGÚN SISTEMA]]-Tabla1[[#This Row],[CANTIDAD SEGÚN CONTEO]])/Tabla1[[#This Row],[CANTIDAD SEGÚN SISTEMA]])</f>
        <v>1</v>
      </c>
      <c r="J84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45" s="13" t="str">
        <f>VLOOKUP(Tabla1[[#This Row],[COD MATERIAL]],Tabla1345[#All],3,0)</f>
        <v>09 - PARTES DE MOTOR</v>
      </c>
      <c r="L845" s="2" t="str">
        <f>VLOOKUP(MONTH(Tabla1[[#This Row],[FECHA DE CONTEO INVENTARIO]]),Tabla2[],2,0)</f>
        <v>Set</v>
      </c>
      <c r="M845" s="1">
        <f>YEAR(Tabla1[[#This Row],[FECHA DE CONTEO INVENTARIO]])</f>
        <v>2018</v>
      </c>
    </row>
    <row r="846" spans="1:13" x14ac:dyDescent="0.2">
      <c r="A846" s="1">
        <v>348790</v>
      </c>
      <c r="B846" s="1" t="s">
        <v>404</v>
      </c>
      <c r="C846" s="1" t="s">
        <v>888</v>
      </c>
      <c r="D846" s="1" t="s">
        <v>859</v>
      </c>
      <c r="E846" s="2">
        <v>43582</v>
      </c>
      <c r="F846" s="1">
        <v>164</v>
      </c>
      <c r="G846" s="1">
        <v>152</v>
      </c>
      <c r="H846" s="1">
        <f>Tabla1[[#This Row],[CANTIDAD SEGÚN SISTEMA]]-Tabla1[[#This Row],[CANTIDAD SEGÚN CONTEO]]</f>
        <v>12</v>
      </c>
      <c r="I846" s="13">
        <f>1-ABS((Tabla1[[#This Row],[CANTIDAD SEGÚN SISTEMA]]-Tabla1[[#This Row],[CANTIDAD SEGÚN CONTEO]])/Tabla1[[#This Row],[CANTIDAD SEGÚN SISTEMA]])</f>
        <v>0.92682926829268297</v>
      </c>
      <c r="J84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46" s="13" t="str">
        <f>VLOOKUP(Tabla1[[#This Row],[COD MATERIAL]],Tabla1345[#All],3,0)</f>
        <v>05 - COLISION</v>
      </c>
      <c r="L846" s="2" t="str">
        <f>VLOOKUP(MONTH(Tabla1[[#This Row],[FECHA DE CONTEO INVENTARIO]]),Tabla2[],2,0)</f>
        <v>Abr</v>
      </c>
      <c r="M846" s="1">
        <f>YEAR(Tabla1[[#This Row],[FECHA DE CONTEO INVENTARIO]])</f>
        <v>2019</v>
      </c>
    </row>
    <row r="847" spans="1:13" x14ac:dyDescent="0.2">
      <c r="A847" s="1">
        <v>348830</v>
      </c>
      <c r="B847" s="1" t="s">
        <v>292</v>
      </c>
      <c r="C847" s="1" t="s">
        <v>887</v>
      </c>
      <c r="D847" s="1" t="s">
        <v>858</v>
      </c>
      <c r="E847" s="2">
        <v>43478</v>
      </c>
      <c r="F847" s="1">
        <v>161</v>
      </c>
      <c r="G847" s="1">
        <v>169</v>
      </c>
      <c r="H847" s="1">
        <f>Tabla1[[#This Row],[CANTIDAD SEGÚN SISTEMA]]-Tabla1[[#This Row],[CANTIDAD SEGÚN CONTEO]]</f>
        <v>-8</v>
      </c>
      <c r="I847" s="13">
        <f>1-ABS((Tabla1[[#This Row],[CANTIDAD SEGÚN SISTEMA]]-Tabla1[[#This Row],[CANTIDAD SEGÚN CONTEO]])/Tabla1[[#This Row],[CANTIDAD SEGÚN SISTEMA]])</f>
        <v>0.9503105590062112</v>
      </c>
      <c r="J84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47" s="13" t="str">
        <f>VLOOKUP(Tabla1[[#This Row],[COD MATERIAL]],Tabla1345[#All],3,0)</f>
        <v>05 - COLISION</v>
      </c>
      <c r="L847" s="2" t="str">
        <f>VLOOKUP(MONTH(Tabla1[[#This Row],[FECHA DE CONTEO INVENTARIO]]),Tabla2[],2,0)</f>
        <v>Ene</v>
      </c>
      <c r="M847" s="1">
        <f>YEAR(Tabla1[[#This Row],[FECHA DE CONTEO INVENTARIO]])</f>
        <v>2019</v>
      </c>
    </row>
    <row r="848" spans="1:13" x14ac:dyDescent="0.2">
      <c r="A848" s="1">
        <v>353717</v>
      </c>
      <c r="B848" s="1" t="s">
        <v>107</v>
      </c>
      <c r="C848" s="1" t="s">
        <v>890</v>
      </c>
      <c r="D848" s="1" t="s">
        <v>861</v>
      </c>
      <c r="E848" s="2">
        <v>43440</v>
      </c>
      <c r="F848" s="1">
        <v>130</v>
      </c>
      <c r="G848" s="1">
        <v>130</v>
      </c>
      <c r="H848" s="1">
        <f>Tabla1[[#This Row],[CANTIDAD SEGÚN SISTEMA]]-Tabla1[[#This Row],[CANTIDAD SEGÚN CONTEO]]</f>
        <v>0</v>
      </c>
      <c r="I848" s="13">
        <f>1-ABS((Tabla1[[#This Row],[CANTIDAD SEGÚN SISTEMA]]-Tabla1[[#This Row],[CANTIDAD SEGÚN CONTEO]])/Tabla1[[#This Row],[CANTIDAD SEGÚN SISTEMA]])</f>
        <v>1</v>
      </c>
      <c r="J84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48" s="13" t="str">
        <f>VLOOKUP(Tabla1[[#This Row],[COD MATERIAL]],Tabla1345[#All],3,0)</f>
        <v>05 - COLISION</v>
      </c>
      <c r="L848" s="2" t="str">
        <f>VLOOKUP(MONTH(Tabla1[[#This Row],[FECHA DE CONTEO INVENTARIO]]),Tabla2[],2,0)</f>
        <v>Dic</v>
      </c>
      <c r="M848" s="1">
        <f>YEAR(Tabla1[[#This Row],[FECHA DE CONTEO INVENTARIO]])</f>
        <v>2018</v>
      </c>
    </row>
    <row r="849" spans="1:13" x14ac:dyDescent="0.2">
      <c r="A849" s="1">
        <v>347918</v>
      </c>
      <c r="B849" s="1" t="s">
        <v>210</v>
      </c>
      <c r="C849" s="1" t="s">
        <v>888</v>
      </c>
      <c r="D849" s="1" t="s">
        <v>859</v>
      </c>
      <c r="E849" s="2">
        <v>43340</v>
      </c>
      <c r="F849" s="1">
        <v>52</v>
      </c>
      <c r="G849" s="1">
        <v>48</v>
      </c>
      <c r="H849" s="1">
        <f>Tabla1[[#This Row],[CANTIDAD SEGÚN SISTEMA]]-Tabla1[[#This Row],[CANTIDAD SEGÚN CONTEO]]</f>
        <v>4</v>
      </c>
      <c r="I849" s="13">
        <f>1-ABS((Tabla1[[#This Row],[CANTIDAD SEGÚN SISTEMA]]-Tabla1[[#This Row],[CANTIDAD SEGÚN CONTEO]])/Tabla1[[#This Row],[CANTIDAD SEGÚN SISTEMA]])</f>
        <v>0.92307692307692313</v>
      </c>
      <c r="J84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49" s="13" t="str">
        <f>VLOOKUP(Tabla1[[#This Row],[COD MATERIAL]],Tabla1345[#All],3,0)</f>
        <v>14 - LUCES</v>
      </c>
      <c r="L849" s="2" t="str">
        <f>VLOOKUP(MONTH(Tabla1[[#This Row],[FECHA DE CONTEO INVENTARIO]]),Tabla2[],2,0)</f>
        <v>Ago</v>
      </c>
      <c r="M849" s="1">
        <f>YEAR(Tabla1[[#This Row],[FECHA DE CONTEO INVENTARIO]])</f>
        <v>2018</v>
      </c>
    </row>
    <row r="850" spans="1:13" x14ac:dyDescent="0.2">
      <c r="A850" s="1">
        <v>364186</v>
      </c>
      <c r="B850" s="1" t="s">
        <v>735</v>
      </c>
      <c r="C850" s="1" t="s">
        <v>885</v>
      </c>
      <c r="D850" s="1" t="s">
        <v>865</v>
      </c>
      <c r="E850" s="2">
        <v>43545</v>
      </c>
      <c r="F850" s="1">
        <v>47</v>
      </c>
      <c r="G850" s="1">
        <v>55</v>
      </c>
      <c r="H850" s="1">
        <f>Tabla1[[#This Row],[CANTIDAD SEGÚN SISTEMA]]-Tabla1[[#This Row],[CANTIDAD SEGÚN CONTEO]]</f>
        <v>-8</v>
      </c>
      <c r="I850" s="13">
        <f>1-ABS((Tabla1[[#This Row],[CANTIDAD SEGÚN SISTEMA]]-Tabla1[[#This Row],[CANTIDAD SEGÚN CONTEO]])/Tabla1[[#This Row],[CANTIDAD SEGÚN SISTEMA]])</f>
        <v>0.82978723404255317</v>
      </c>
      <c r="J85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50" s="13" t="str">
        <f>VLOOKUP(Tabla1[[#This Row],[COD MATERIAL]],Tabla1345[#All],3,0)</f>
        <v>07 - PEDALES Y POSAPIES</v>
      </c>
      <c r="L850" s="2" t="str">
        <f>VLOOKUP(MONTH(Tabla1[[#This Row],[FECHA DE CONTEO INVENTARIO]]),Tabla2[],2,0)</f>
        <v>Mar</v>
      </c>
      <c r="M850" s="1">
        <f>YEAR(Tabla1[[#This Row],[FECHA DE CONTEO INVENTARIO]])</f>
        <v>2019</v>
      </c>
    </row>
    <row r="851" spans="1:13" x14ac:dyDescent="0.2">
      <c r="A851" s="1">
        <v>348531</v>
      </c>
      <c r="B851" s="1" t="s">
        <v>194</v>
      </c>
      <c r="C851" s="1" t="s">
        <v>890</v>
      </c>
      <c r="D851" s="1" t="s">
        <v>861</v>
      </c>
      <c r="E851" s="2">
        <v>43421</v>
      </c>
      <c r="F851" s="1">
        <v>128</v>
      </c>
      <c r="G851" s="1">
        <v>144</v>
      </c>
      <c r="H851" s="1">
        <f>Tabla1[[#This Row],[CANTIDAD SEGÚN SISTEMA]]-Tabla1[[#This Row],[CANTIDAD SEGÚN CONTEO]]</f>
        <v>-16</v>
      </c>
      <c r="I851" s="13">
        <f>1-ABS((Tabla1[[#This Row],[CANTIDAD SEGÚN SISTEMA]]-Tabla1[[#This Row],[CANTIDAD SEGÚN CONTEO]])/Tabla1[[#This Row],[CANTIDAD SEGÚN SISTEMA]])</f>
        <v>0.875</v>
      </c>
      <c r="J85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51" s="13" t="str">
        <f>VLOOKUP(Tabla1[[#This Row],[COD MATERIAL]],Tabla1345[#All],3,0)</f>
        <v>09 - PARTES DE MOTOR</v>
      </c>
      <c r="L851" s="2" t="str">
        <f>VLOOKUP(MONTH(Tabla1[[#This Row],[FECHA DE CONTEO INVENTARIO]]),Tabla2[],2,0)</f>
        <v>Nov</v>
      </c>
      <c r="M851" s="1">
        <f>YEAR(Tabla1[[#This Row],[FECHA DE CONTEO INVENTARIO]])</f>
        <v>2018</v>
      </c>
    </row>
    <row r="852" spans="1:13" x14ac:dyDescent="0.2">
      <c r="A852" s="1">
        <v>348008</v>
      </c>
      <c r="B852" s="1" t="s">
        <v>45</v>
      </c>
      <c r="C852" s="1" t="s">
        <v>890</v>
      </c>
      <c r="D852" s="1" t="s">
        <v>861</v>
      </c>
      <c r="E852" s="2">
        <v>43125</v>
      </c>
      <c r="F852" s="1">
        <v>195</v>
      </c>
      <c r="G852" s="1">
        <v>177</v>
      </c>
      <c r="H852" s="1">
        <f>Tabla1[[#This Row],[CANTIDAD SEGÚN SISTEMA]]-Tabla1[[#This Row],[CANTIDAD SEGÚN CONTEO]]</f>
        <v>18</v>
      </c>
      <c r="I852" s="13">
        <f>1-ABS((Tabla1[[#This Row],[CANTIDAD SEGÚN SISTEMA]]-Tabla1[[#This Row],[CANTIDAD SEGÚN CONTEO]])/Tabla1[[#This Row],[CANTIDAD SEGÚN SISTEMA]])</f>
        <v>0.90769230769230769</v>
      </c>
      <c r="J85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52" s="13" t="str">
        <f>VLOOKUP(Tabla1[[#This Row],[COD MATERIAL]],Tabla1345[#All],3,0)</f>
        <v>08 - ELECTRICO</v>
      </c>
      <c r="L852" s="2" t="str">
        <f>VLOOKUP(MONTH(Tabla1[[#This Row],[FECHA DE CONTEO INVENTARIO]]),Tabla2[],2,0)</f>
        <v>Ene</v>
      </c>
      <c r="M852" s="1">
        <f>YEAR(Tabla1[[#This Row],[FECHA DE CONTEO INVENTARIO]])</f>
        <v>2018</v>
      </c>
    </row>
    <row r="853" spans="1:13" x14ac:dyDescent="0.2">
      <c r="A853" s="1">
        <v>348124</v>
      </c>
      <c r="B853" s="1" t="s">
        <v>606</v>
      </c>
      <c r="C853" s="1" t="s">
        <v>889</v>
      </c>
      <c r="D853" s="1" t="s">
        <v>860</v>
      </c>
      <c r="E853" s="2">
        <v>43338</v>
      </c>
      <c r="F853" s="1">
        <v>39</v>
      </c>
      <c r="G853" s="1">
        <v>46</v>
      </c>
      <c r="H853" s="1">
        <f>Tabla1[[#This Row],[CANTIDAD SEGÚN SISTEMA]]-Tabla1[[#This Row],[CANTIDAD SEGÚN CONTEO]]</f>
        <v>-7</v>
      </c>
      <c r="I853" s="13">
        <f>1-ABS((Tabla1[[#This Row],[CANTIDAD SEGÚN SISTEMA]]-Tabla1[[#This Row],[CANTIDAD SEGÚN CONTEO]])/Tabla1[[#This Row],[CANTIDAD SEGÚN SISTEMA]])</f>
        <v>0.82051282051282048</v>
      </c>
      <c r="J85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53" s="13" t="str">
        <f>VLOOKUP(Tabla1[[#This Row],[COD MATERIAL]],Tabla1345[#All],3,0)</f>
        <v>07 - PEDALES Y POSAPIES</v>
      </c>
      <c r="L853" s="2" t="str">
        <f>VLOOKUP(MONTH(Tabla1[[#This Row],[FECHA DE CONTEO INVENTARIO]]),Tabla2[],2,0)</f>
        <v>Ago</v>
      </c>
      <c r="M853" s="1">
        <f>YEAR(Tabla1[[#This Row],[FECHA DE CONTEO INVENTARIO]])</f>
        <v>2018</v>
      </c>
    </row>
    <row r="854" spans="1:13" x14ac:dyDescent="0.2">
      <c r="A854" s="1">
        <v>347910</v>
      </c>
      <c r="B854" s="1" t="s">
        <v>691</v>
      </c>
      <c r="C854" s="1" t="s">
        <v>889</v>
      </c>
      <c r="D854" s="1" t="s">
        <v>860</v>
      </c>
      <c r="E854" s="2">
        <v>43486</v>
      </c>
      <c r="F854" s="1">
        <v>67</v>
      </c>
      <c r="G854" s="1">
        <v>62</v>
      </c>
      <c r="H854" s="1">
        <f>Tabla1[[#This Row],[CANTIDAD SEGÚN SISTEMA]]-Tabla1[[#This Row],[CANTIDAD SEGÚN CONTEO]]</f>
        <v>5</v>
      </c>
      <c r="I854" s="13">
        <f>1-ABS((Tabla1[[#This Row],[CANTIDAD SEGÚN SISTEMA]]-Tabla1[[#This Row],[CANTIDAD SEGÚN CONTEO]])/Tabla1[[#This Row],[CANTIDAD SEGÚN SISTEMA]])</f>
        <v>0.92537313432835822</v>
      </c>
      <c r="J85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54" s="13" t="str">
        <f>VLOOKUP(Tabla1[[#This Row],[COD MATERIAL]],Tabla1345[#All],3,0)</f>
        <v>14 - LUCES</v>
      </c>
      <c r="L854" s="2" t="str">
        <f>VLOOKUP(MONTH(Tabla1[[#This Row],[FECHA DE CONTEO INVENTARIO]]),Tabla2[],2,0)</f>
        <v>Ene</v>
      </c>
      <c r="M854" s="1">
        <f>YEAR(Tabla1[[#This Row],[FECHA DE CONTEO INVENTARIO]])</f>
        <v>2019</v>
      </c>
    </row>
    <row r="855" spans="1:13" x14ac:dyDescent="0.2">
      <c r="A855" s="1">
        <v>367774</v>
      </c>
      <c r="B855" s="1" t="s">
        <v>772</v>
      </c>
      <c r="C855" s="1" t="s">
        <v>889</v>
      </c>
      <c r="D855" s="1" t="s">
        <v>860</v>
      </c>
      <c r="E855" s="2">
        <v>43277</v>
      </c>
      <c r="F855" s="1">
        <v>52</v>
      </c>
      <c r="G855" s="1">
        <v>52</v>
      </c>
      <c r="H855" s="1">
        <f>Tabla1[[#This Row],[CANTIDAD SEGÚN SISTEMA]]-Tabla1[[#This Row],[CANTIDAD SEGÚN CONTEO]]</f>
        <v>0</v>
      </c>
      <c r="I855" s="13">
        <f>1-ABS((Tabla1[[#This Row],[CANTIDAD SEGÚN SISTEMA]]-Tabla1[[#This Row],[CANTIDAD SEGÚN CONTEO]])/Tabla1[[#This Row],[CANTIDAD SEGÚN SISTEMA]])</f>
        <v>1</v>
      </c>
      <c r="J85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55" s="13" t="str">
        <f>VLOOKUP(Tabla1[[#This Row],[COD MATERIAL]],Tabla1345[#All],3,0)</f>
        <v>07 - PEDALES Y POSAPIES</v>
      </c>
      <c r="L855" s="2" t="str">
        <f>VLOOKUP(MONTH(Tabla1[[#This Row],[FECHA DE CONTEO INVENTARIO]]),Tabla2[],2,0)</f>
        <v>Jun</v>
      </c>
      <c r="M855" s="1">
        <f>YEAR(Tabla1[[#This Row],[FECHA DE CONTEO INVENTARIO]])</f>
        <v>2018</v>
      </c>
    </row>
    <row r="856" spans="1:13" x14ac:dyDescent="0.2">
      <c r="A856" s="1">
        <v>348425</v>
      </c>
      <c r="B856" s="1" t="s">
        <v>667</v>
      </c>
      <c r="C856" s="1" t="s">
        <v>889</v>
      </c>
      <c r="D856" s="1" t="s">
        <v>860</v>
      </c>
      <c r="E856" s="2">
        <v>43400</v>
      </c>
      <c r="F856" s="1">
        <v>70</v>
      </c>
      <c r="G856" s="1">
        <v>79</v>
      </c>
      <c r="H856" s="1">
        <f>Tabla1[[#This Row],[CANTIDAD SEGÚN SISTEMA]]-Tabla1[[#This Row],[CANTIDAD SEGÚN CONTEO]]</f>
        <v>-9</v>
      </c>
      <c r="I856" s="13">
        <f>1-ABS((Tabla1[[#This Row],[CANTIDAD SEGÚN SISTEMA]]-Tabla1[[#This Row],[CANTIDAD SEGÚN CONTEO]])/Tabla1[[#This Row],[CANTIDAD SEGÚN SISTEMA]])</f>
        <v>0.87142857142857144</v>
      </c>
      <c r="J85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56" s="13" t="str">
        <f>VLOOKUP(Tabla1[[#This Row],[COD MATERIAL]],Tabla1345[#All],3,0)</f>
        <v>07 - PEDALES Y POSAPIES</v>
      </c>
      <c r="L856" s="2" t="str">
        <f>VLOOKUP(MONTH(Tabla1[[#This Row],[FECHA DE CONTEO INVENTARIO]]),Tabla2[],2,0)</f>
        <v>Oct</v>
      </c>
      <c r="M856" s="1">
        <f>YEAR(Tabla1[[#This Row],[FECHA DE CONTEO INVENTARIO]])</f>
        <v>2018</v>
      </c>
    </row>
    <row r="857" spans="1:13" x14ac:dyDescent="0.2">
      <c r="A857" s="1">
        <v>347977</v>
      </c>
      <c r="B857" s="1" t="s">
        <v>133</v>
      </c>
      <c r="C857" s="1" t="s">
        <v>886</v>
      </c>
      <c r="D857" s="1" t="s">
        <v>857</v>
      </c>
      <c r="E857" s="2">
        <v>43119</v>
      </c>
      <c r="F857" s="1">
        <v>77</v>
      </c>
      <c r="G857" s="1">
        <v>79</v>
      </c>
      <c r="H857" s="1">
        <f>Tabla1[[#This Row],[CANTIDAD SEGÚN SISTEMA]]-Tabla1[[#This Row],[CANTIDAD SEGÚN CONTEO]]</f>
        <v>-2</v>
      </c>
      <c r="I857" s="13">
        <f>1-ABS((Tabla1[[#This Row],[CANTIDAD SEGÚN SISTEMA]]-Tabla1[[#This Row],[CANTIDAD SEGÚN CONTEO]])/Tabla1[[#This Row],[CANTIDAD SEGÚN SISTEMA]])</f>
        <v>0.97402597402597402</v>
      </c>
      <c r="J85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57" s="13" t="str">
        <f>VLOOKUP(Tabla1[[#This Row],[COD MATERIAL]],Tabla1345[#All],3,0)</f>
        <v>10 - PALANCAS Y CHICOTES</v>
      </c>
      <c r="L857" s="2" t="str">
        <f>VLOOKUP(MONTH(Tabla1[[#This Row],[FECHA DE CONTEO INVENTARIO]]),Tabla2[],2,0)</f>
        <v>Ene</v>
      </c>
      <c r="M857" s="1">
        <f>YEAR(Tabla1[[#This Row],[FECHA DE CONTEO INVENTARIO]])</f>
        <v>2018</v>
      </c>
    </row>
    <row r="858" spans="1:13" x14ac:dyDescent="0.2">
      <c r="A858" s="1">
        <v>364405</v>
      </c>
      <c r="B858" s="1" t="s">
        <v>752</v>
      </c>
      <c r="C858" s="1" t="s">
        <v>891</v>
      </c>
      <c r="D858" s="1" t="s">
        <v>862</v>
      </c>
      <c r="E858" s="2">
        <v>43296</v>
      </c>
      <c r="F858" s="1">
        <v>33</v>
      </c>
      <c r="G858" s="1">
        <v>31</v>
      </c>
      <c r="H858" s="1">
        <f>Tabla1[[#This Row],[CANTIDAD SEGÚN SISTEMA]]-Tabla1[[#This Row],[CANTIDAD SEGÚN CONTEO]]</f>
        <v>2</v>
      </c>
      <c r="I858" s="13">
        <f>1-ABS((Tabla1[[#This Row],[CANTIDAD SEGÚN SISTEMA]]-Tabla1[[#This Row],[CANTIDAD SEGÚN CONTEO]])/Tabla1[[#This Row],[CANTIDAD SEGÚN SISTEMA]])</f>
        <v>0.93939393939393945</v>
      </c>
      <c r="J85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58" s="13" t="str">
        <f>VLOOKUP(Tabla1[[#This Row],[COD MATERIAL]],Tabla1345[#All],3,0)</f>
        <v>09 - PARTES DE MOTOR</v>
      </c>
      <c r="L858" s="2" t="str">
        <f>VLOOKUP(MONTH(Tabla1[[#This Row],[FECHA DE CONTEO INVENTARIO]]),Tabla2[],2,0)</f>
        <v>Jul</v>
      </c>
      <c r="M858" s="1">
        <f>YEAR(Tabla1[[#This Row],[FECHA DE CONTEO INVENTARIO]])</f>
        <v>2018</v>
      </c>
    </row>
    <row r="859" spans="1:13" x14ac:dyDescent="0.2">
      <c r="A859" s="1">
        <v>348641</v>
      </c>
      <c r="B859" s="1" t="s">
        <v>380</v>
      </c>
      <c r="C859" s="1" t="s">
        <v>892</v>
      </c>
      <c r="D859" s="1" t="s">
        <v>863</v>
      </c>
      <c r="E859" s="2">
        <v>43113</v>
      </c>
      <c r="F859" s="1">
        <v>38</v>
      </c>
      <c r="G859" s="1">
        <v>38</v>
      </c>
      <c r="H859" s="1">
        <f>Tabla1[[#This Row],[CANTIDAD SEGÚN SISTEMA]]-Tabla1[[#This Row],[CANTIDAD SEGÚN CONTEO]]</f>
        <v>0</v>
      </c>
      <c r="I859" s="13">
        <f>1-ABS((Tabla1[[#This Row],[CANTIDAD SEGÚN SISTEMA]]-Tabla1[[#This Row],[CANTIDAD SEGÚN CONTEO]])/Tabla1[[#This Row],[CANTIDAD SEGÚN SISTEMA]])</f>
        <v>1</v>
      </c>
      <c r="J85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59" s="13" t="str">
        <f>VLOOKUP(Tabla1[[#This Row],[COD MATERIAL]],Tabla1345[#All],3,0)</f>
        <v>09 - PARTES DE MOTOR</v>
      </c>
      <c r="L859" s="2" t="str">
        <f>VLOOKUP(MONTH(Tabla1[[#This Row],[FECHA DE CONTEO INVENTARIO]]),Tabla2[],2,0)</f>
        <v>Ene</v>
      </c>
      <c r="M859" s="1">
        <f>YEAR(Tabla1[[#This Row],[FECHA DE CONTEO INVENTARIO]])</f>
        <v>2018</v>
      </c>
    </row>
    <row r="860" spans="1:13" x14ac:dyDescent="0.2">
      <c r="A860" s="1">
        <v>347769</v>
      </c>
      <c r="B860" s="1" t="s">
        <v>592</v>
      </c>
      <c r="C860" s="1" t="s">
        <v>885</v>
      </c>
      <c r="D860" s="1" t="s">
        <v>865</v>
      </c>
      <c r="E860" s="2">
        <v>43215</v>
      </c>
      <c r="F860" s="1">
        <v>82</v>
      </c>
      <c r="G860" s="1">
        <v>73</v>
      </c>
      <c r="H860" s="1">
        <f>Tabla1[[#This Row],[CANTIDAD SEGÚN SISTEMA]]-Tabla1[[#This Row],[CANTIDAD SEGÚN CONTEO]]</f>
        <v>9</v>
      </c>
      <c r="I860" s="13">
        <f>1-ABS((Tabla1[[#This Row],[CANTIDAD SEGÚN SISTEMA]]-Tabla1[[#This Row],[CANTIDAD SEGÚN CONTEO]])/Tabla1[[#This Row],[CANTIDAD SEGÚN SISTEMA]])</f>
        <v>0.8902439024390244</v>
      </c>
      <c r="J86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60" s="13" t="str">
        <f>VLOOKUP(Tabla1[[#This Row],[COD MATERIAL]],Tabla1345[#All],3,0)</f>
        <v>09 - PARTES DE MOTOR</v>
      </c>
      <c r="L860" s="2" t="str">
        <f>VLOOKUP(MONTH(Tabla1[[#This Row],[FECHA DE CONTEO INVENTARIO]]),Tabla2[],2,0)</f>
        <v>Abr</v>
      </c>
      <c r="M860" s="1">
        <f>YEAR(Tabla1[[#This Row],[FECHA DE CONTEO INVENTARIO]])</f>
        <v>2018</v>
      </c>
    </row>
    <row r="861" spans="1:13" x14ac:dyDescent="0.2">
      <c r="A861" s="1">
        <v>348863</v>
      </c>
      <c r="B861" s="1" t="s">
        <v>107</v>
      </c>
      <c r="C861" s="1" t="s">
        <v>885</v>
      </c>
      <c r="D861" s="1" t="s">
        <v>865</v>
      </c>
      <c r="E861" s="2">
        <v>43354</v>
      </c>
      <c r="F861" s="1">
        <v>4</v>
      </c>
      <c r="G861" s="1">
        <v>4</v>
      </c>
      <c r="H861" s="1">
        <f>Tabla1[[#This Row],[CANTIDAD SEGÚN SISTEMA]]-Tabla1[[#This Row],[CANTIDAD SEGÚN CONTEO]]</f>
        <v>0</v>
      </c>
      <c r="I861" s="13">
        <f>1-ABS((Tabla1[[#This Row],[CANTIDAD SEGÚN SISTEMA]]-Tabla1[[#This Row],[CANTIDAD SEGÚN CONTEO]])/Tabla1[[#This Row],[CANTIDAD SEGÚN SISTEMA]])</f>
        <v>1</v>
      </c>
      <c r="J86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61" s="13" t="str">
        <f>VLOOKUP(Tabla1[[#This Row],[COD MATERIAL]],Tabla1345[#All],3,0)</f>
        <v>05 - COLISION</v>
      </c>
      <c r="L861" s="2" t="str">
        <f>VLOOKUP(MONTH(Tabla1[[#This Row],[FECHA DE CONTEO INVENTARIO]]),Tabla2[],2,0)</f>
        <v>Set</v>
      </c>
      <c r="M861" s="1">
        <f>YEAR(Tabla1[[#This Row],[FECHA DE CONTEO INVENTARIO]])</f>
        <v>2018</v>
      </c>
    </row>
    <row r="862" spans="1:13" x14ac:dyDescent="0.2">
      <c r="A862" s="1">
        <v>348804</v>
      </c>
      <c r="B862" s="1" t="s">
        <v>275</v>
      </c>
      <c r="C862" s="1" t="s">
        <v>888</v>
      </c>
      <c r="D862" s="1" t="s">
        <v>859</v>
      </c>
      <c r="E862" s="2">
        <v>43544</v>
      </c>
      <c r="F862" s="1">
        <v>189</v>
      </c>
      <c r="G862" s="1">
        <v>170</v>
      </c>
      <c r="H862" s="1">
        <f>Tabla1[[#This Row],[CANTIDAD SEGÚN SISTEMA]]-Tabla1[[#This Row],[CANTIDAD SEGÚN CONTEO]]</f>
        <v>19</v>
      </c>
      <c r="I862" s="13">
        <f>1-ABS((Tabla1[[#This Row],[CANTIDAD SEGÚN SISTEMA]]-Tabla1[[#This Row],[CANTIDAD SEGÚN CONTEO]])/Tabla1[[#This Row],[CANTIDAD SEGÚN SISTEMA]])</f>
        <v>0.89947089947089953</v>
      </c>
      <c r="J86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62" s="13" t="str">
        <f>VLOOKUP(Tabla1[[#This Row],[COD MATERIAL]],Tabla1345[#All],3,0)</f>
        <v>05 - COLISION</v>
      </c>
      <c r="L862" s="2" t="str">
        <f>VLOOKUP(MONTH(Tabla1[[#This Row],[FECHA DE CONTEO INVENTARIO]]),Tabla2[],2,0)</f>
        <v>Mar</v>
      </c>
      <c r="M862" s="1">
        <f>YEAR(Tabla1[[#This Row],[FECHA DE CONTEO INVENTARIO]])</f>
        <v>2019</v>
      </c>
    </row>
    <row r="863" spans="1:13" x14ac:dyDescent="0.2">
      <c r="A863" s="1">
        <v>347668</v>
      </c>
      <c r="B863" s="1" t="s">
        <v>160</v>
      </c>
      <c r="C863" s="1" t="s">
        <v>893</v>
      </c>
      <c r="D863" s="1" t="s">
        <v>864</v>
      </c>
      <c r="E863" s="2">
        <v>43540</v>
      </c>
      <c r="F863" s="1">
        <v>120</v>
      </c>
      <c r="G863" s="1">
        <v>133</v>
      </c>
      <c r="H863" s="1">
        <f>Tabla1[[#This Row],[CANTIDAD SEGÚN SISTEMA]]-Tabla1[[#This Row],[CANTIDAD SEGÚN CONTEO]]</f>
        <v>-13</v>
      </c>
      <c r="I863" s="13">
        <f>1-ABS((Tabla1[[#This Row],[CANTIDAD SEGÚN SISTEMA]]-Tabla1[[#This Row],[CANTIDAD SEGÚN CONTEO]])/Tabla1[[#This Row],[CANTIDAD SEGÚN SISTEMA]])</f>
        <v>0.89166666666666661</v>
      </c>
      <c r="J86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63" s="13" t="str">
        <f>VLOOKUP(Tabla1[[#This Row],[COD MATERIAL]],Tabla1345[#All],3,0)</f>
        <v>09 - PARTES DE MOTOR</v>
      </c>
      <c r="L863" s="2" t="str">
        <f>VLOOKUP(MONTH(Tabla1[[#This Row],[FECHA DE CONTEO INVENTARIO]]),Tabla2[],2,0)</f>
        <v>Mar</v>
      </c>
      <c r="M863" s="1">
        <f>YEAR(Tabla1[[#This Row],[FECHA DE CONTEO INVENTARIO]])</f>
        <v>2019</v>
      </c>
    </row>
    <row r="864" spans="1:13" x14ac:dyDescent="0.2">
      <c r="A864" s="1">
        <v>348451</v>
      </c>
      <c r="B864" s="1" t="s">
        <v>542</v>
      </c>
      <c r="C864" s="1" t="s">
        <v>884</v>
      </c>
      <c r="D864" s="1" t="s">
        <v>856</v>
      </c>
      <c r="E864" s="2">
        <v>43393</v>
      </c>
      <c r="F864" s="1">
        <v>160</v>
      </c>
      <c r="G864" s="1">
        <v>179</v>
      </c>
      <c r="H864" s="1">
        <f>Tabla1[[#This Row],[CANTIDAD SEGÚN SISTEMA]]-Tabla1[[#This Row],[CANTIDAD SEGÚN CONTEO]]</f>
        <v>-19</v>
      </c>
      <c r="I864" s="13">
        <f>1-ABS((Tabla1[[#This Row],[CANTIDAD SEGÚN SISTEMA]]-Tabla1[[#This Row],[CANTIDAD SEGÚN CONTEO]])/Tabla1[[#This Row],[CANTIDAD SEGÚN SISTEMA]])</f>
        <v>0.88124999999999998</v>
      </c>
      <c r="J86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64" s="13" t="str">
        <f>VLOOKUP(Tabla1[[#This Row],[COD MATERIAL]],Tabla1345[#All],3,0)</f>
        <v>15 - MISCELANEOS</v>
      </c>
      <c r="L864" s="2" t="str">
        <f>VLOOKUP(MONTH(Tabla1[[#This Row],[FECHA DE CONTEO INVENTARIO]]),Tabla2[],2,0)</f>
        <v>Oct</v>
      </c>
      <c r="M864" s="1">
        <f>YEAR(Tabla1[[#This Row],[FECHA DE CONTEO INVENTARIO]])</f>
        <v>2018</v>
      </c>
    </row>
    <row r="865" spans="1:13" x14ac:dyDescent="0.2">
      <c r="A865" s="1">
        <v>348035</v>
      </c>
      <c r="B865" s="1" t="s">
        <v>637</v>
      </c>
      <c r="C865" s="1" t="s">
        <v>891</v>
      </c>
      <c r="D865" s="1" t="s">
        <v>862</v>
      </c>
      <c r="E865" s="2">
        <v>43323</v>
      </c>
      <c r="F865" s="1">
        <v>53</v>
      </c>
      <c r="G865" s="1">
        <v>53</v>
      </c>
      <c r="H865" s="1">
        <f>Tabla1[[#This Row],[CANTIDAD SEGÚN SISTEMA]]-Tabla1[[#This Row],[CANTIDAD SEGÚN CONTEO]]</f>
        <v>0</v>
      </c>
      <c r="I865" s="13">
        <f>1-ABS((Tabla1[[#This Row],[CANTIDAD SEGÚN SISTEMA]]-Tabla1[[#This Row],[CANTIDAD SEGÚN CONTEO]])/Tabla1[[#This Row],[CANTIDAD SEGÚN SISTEMA]])</f>
        <v>1</v>
      </c>
      <c r="J86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65" s="13" t="str">
        <f>VLOOKUP(Tabla1[[#This Row],[COD MATERIAL]],Tabla1345[#All],3,0)</f>
        <v>11 - LLANTAS Y HULES</v>
      </c>
      <c r="L865" s="2" t="str">
        <f>VLOOKUP(MONTH(Tabla1[[#This Row],[FECHA DE CONTEO INVENTARIO]]),Tabla2[],2,0)</f>
        <v>Ago</v>
      </c>
      <c r="M865" s="1">
        <f>YEAR(Tabla1[[#This Row],[FECHA DE CONTEO INVENTARIO]])</f>
        <v>2018</v>
      </c>
    </row>
    <row r="866" spans="1:13" x14ac:dyDescent="0.2">
      <c r="A866" s="1">
        <v>347917</v>
      </c>
      <c r="B866" s="1" t="s">
        <v>210</v>
      </c>
      <c r="C866" s="1" t="s">
        <v>884</v>
      </c>
      <c r="D866" s="1" t="s">
        <v>856</v>
      </c>
      <c r="E866" s="2">
        <v>43396</v>
      </c>
      <c r="F866" s="1">
        <v>5</v>
      </c>
      <c r="G866" s="1">
        <v>5</v>
      </c>
      <c r="H866" s="1">
        <f>Tabla1[[#This Row],[CANTIDAD SEGÚN SISTEMA]]-Tabla1[[#This Row],[CANTIDAD SEGÚN CONTEO]]</f>
        <v>0</v>
      </c>
      <c r="I866" s="13">
        <f>1-ABS((Tabla1[[#This Row],[CANTIDAD SEGÚN SISTEMA]]-Tabla1[[#This Row],[CANTIDAD SEGÚN CONTEO]])/Tabla1[[#This Row],[CANTIDAD SEGÚN SISTEMA]])</f>
        <v>1</v>
      </c>
      <c r="J86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66" s="13" t="str">
        <f>VLOOKUP(Tabla1[[#This Row],[COD MATERIAL]],Tabla1345[#All],3,0)</f>
        <v>14 - LUCES</v>
      </c>
      <c r="L866" s="2" t="str">
        <f>VLOOKUP(MONTH(Tabla1[[#This Row],[FECHA DE CONTEO INVENTARIO]]),Tabla2[],2,0)</f>
        <v>Oct</v>
      </c>
      <c r="M866" s="1">
        <f>YEAR(Tabla1[[#This Row],[FECHA DE CONTEO INVENTARIO]])</f>
        <v>2018</v>
      </c>
    </row>
    <row r="867" spans="1:13" x14ac:dyDescent="0.2">
      <c r="A867" s="1">
        <v>362722</v>
      </c>
      <c r="B867" s="1" t="s">
        <v>469</v>
      </c>
      <c r="C867" s="1" t="s">
        <v>885</v>
      </c>
      <c r="D867" s="1" t="s">
        <v>865</v>
      </c>
      <c r="E867" s="2">
        <v>43508</v>
      </c>
      <c r="F867" s="1">
        <v>165</v>
      </c>
      <c r="G867" s="1">
        <v>166</v>
      </c>
      <c r="H867" s="1">
        <f>Tabla1[[#This Row],[CANTIDAD SEGÚN SISTEMA]]-Tabla1[[#This Row],[CANTIDAD SEGÚN CONTEO]]</f>
        <v>-1</v>
      </c>
      <c r="I867" s="13">
        <f>1-ABS((Tabla1[[#This Row],[CANTIDAD SEGÚN SISTEMA]]-Tabla1[[#This Row],[CANTIDAD SEGÚN CONTEO]])/Tabla1[[#This Row],[CANTIDAD SEGÚN SISTEMA]])</f>
        <v>0.9939393939393939</v>
      </c>
      <c r="J86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67" s="13" t="str">
        <f>VLOOKUP(Tabla1[[#This Row],[COD MATERIAL]],Tabla1345[#All],3,0)</f>
        <v>05 - COLISION</v>
      </c>
      <c r="L867" s="2" t="str">
        <f>VLOOKUP(MONTH(Tabla1[[#This Row],[FECHA DE CONTEO INVENTARIO]]),Tabla2[],2,0)</f>
        <v>Feb</v>
      </c>
      <c r="M867" s="1">
        <f>YEAR(Tabla1[[#This Row],[FECHA DE CONTEO INVENTARIO]])</f>
        <v>2019</v>
      </c>
    </row>
    <row r="868" spans="1:13" x14ac:dyDescent="0.2">
      <c r="A868" s="1">
        <v>347946</v>
      </c>
      <c r="B868" s="1" t="s">
        <v>102</v>
      </c>
      <c r="C868" s="1" t="s">
        <v>889</v>
      </c>
      <c r="D868" s="1" t="s">
        <v>860</v>
      </c>
      <c r="E868" s="2">
        <v>43338</v>
      </c>
      <c r="F868" s="1">
        <v>180</v>
      </c>
      <c r="G868" s="1">
        <v>196</v>
      </c>
      <c r="H868" s="1">
        <f>Tabla1[[#This Row],[CANTIDAD SEGÚN SISTEMA]]-Tabla1[[#This Row],[CANTIDAD SEGÚN CONTEO]]</f>
        <v>-16</v>
      </c>
      <c r="I868" s="13">
        <f>1-ABS((Tabla1[[#This Row],[CANTIDAD SEGÚN SISTEMA]]-Tabla1[[#This Row],[CANTIDAD SEGÚN CONTEO]])/Tabla1[[#This Row],[CANTIDAD SEGÚN SISTEMA]])</f>
        <v>0.91111111111111109</v>
      </c>
      <c r="J86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68" s="13" t="str">
        <f>VLOOKUP(Tabla1[[#This Row],[COD MATERIAL]],Tabla1345[#All],3,0)</f>
        <v>14 - LUCES</v>
      </c>
      <c r="L868" s="2" t="str">
        <f>VLOOKUP(MONTH(Tabla1[[#This Row],[FECHA DE CONTEO INVENTARIO]]),Tabla2[],2,0)</f>
        <v>Ago</v>
      </c>
      <c r="M868" s="1">
        <f>YEAR(Tabla1[[#This Row],[FECHA DE CONTEO INVENTARIO]])</f>
        <v>2018</v>
      </c>
    </row>
    <row r="869" spans="1:13" x14ac:dyDescent="0.2">
      <c r="A869" s="1">
        <v>348543</v>
      </c>
      <c r="B869" s="1" t="s">
        <v>490</v>
      </c>
      <c r="C869" s="1" t="s">
        <v>886</v>
      </c>
      <c r="D869" s="1" t="s">
        <v>857</v>
      </c>
      <c r="E869" s="2">
        <v>43481</v>
      </c>
      <c r="F869" s="1">
        <v>145</v>
      </c>
      <c r="G869" s="1">
        <v>150</v>
      </c>
      <c r="H869" s="1">
        <f>Tabla1[[#This Row],[CANTIDAD SEGÚN SISTEMA]]-Tabla1[[#This Row],[CANTIDAD SEGÚN CONTEO]]</f>
        <v>-5</v>
      </c>
      <c r="I869" s="13">
        <f>1-ABS((Tabla1[[#This Row],[CANTIDAD SEGÚN SISTEMA]]-Tabla1[[#This Row],[CANTIDAD SEGÚN CONTEO]])/Tabla1[[#This Row],[CANTIDAD SEGÚN SISTEMA]])</f>
        <v>0.96551724137931039</v>
      </c>
      <c r="J86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69" s="13" t="str">
        <f>VLOOKUP(Tabla1[[#This Row],[COD MATERIAL]],Tabla1345[#All],3,0)</f>
        <v>03 - FILTROS</v>
      </c>
      <c r="L869" s="2" t="str">
        <f>VLOOKUP(MONTH(Tabla1[[#This Row],[FECHA DE CONTEO INVENTARIO]]),Tabla2[],2,0)</f>
        <v>Ene</v>
      </c>
      <c r="M869" s="1">
        <f>YEAR(Tabla1[[#This Row],[FECHA DE CONTEO INVENTARIO]])</f>
        <v>2019</v>
      </c>
    </row>
    <row r="870" spans="1:13" x14ac:dyDescent="0.2">
      <c r="A870" s="1">
        <v>348118</v>
      </c>
      <c r="B870" s="1" t="s">
        <v>189</v>
      </c>
      <c r="C870" s="1" t="s">
        <v>887</v>
      </c>
      <c r="D870" s="1" t="s">
        <v>858</v>
      </c>
      <c r="E870" s="2">
        <v>43329</v>
      </c>
      <c r="F870" s="1">
        <v>103</v>
      </c>
      <c r="G870" s="1">
        <v>103</v>
      </c>
      <c r="H870" s="1">
        <f>Tabla1[[#This Row],[CANTIDAD SEGÚN SISTEMA]]-Tabla1[[#This Row],[CANTIDAD SEGÚN CONTEO]]</f>
        <v>0</v>
      </c>
      <c r="I870" s="13">
        <f>1-ABS((Tabla1[[#This Row],[CANTIDAD SEGÚN SISTEMA]]-Tabla1[[#This Row],[CANTIDAD SEGÚN CONTEO]])/Tabla1[[#This Row],[CANTIDAD SEGÚN SISTEMA]])</f>
        <v>1</v>
      </c>
      <c r="J87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70" s="13" t="str">
        <f>VLOOKUP(Tabla1[[#This Row],[COD MATERIAL]],Tabla1345[#All],3,0)</f>
        <v>07 - PEDALES Y POSAPIES</v>
      </c>
      <c r="L870" s="2" t="str">
        <f>VLOOKUP(MONTH(Tabla1[[#This Row],[FECHA DE CONTEO INVENTARIO]]),Tabla2[],2,0)</f>
        <v>Ago</v>
      </c>
      <c r="M870" s="1">
        <f>YEAR(Tabla1[[#This Row],[FECHA DE CONTEO INVENTARIO]])</f>
        <v>2018</v>
      </c>
    </row>
    <row r="871" spans="1:13" x14ac:dyDescent="0.2">
      <c r="A871" s="1">
        <v>364396</v>
      </c>
      <c r="B871" s="1" t="s">
        <v>562</v>
      </c>
      <c r="C871" s="1" t="s">
        <v>888</v>
      </c>
      <c r="D871" s="1" t="s">
        <v>859</v>
      </c>
      <c r="E871" s="2">
        <v>43370</v>
      </c>
      <c r="F871" s="1">
        <v>128</v>
      </c>
      <c r="G871" s="1">
        <v>115</v>
      </c>
      <c r="H871" s="1">
        <f>Tabla1[[#This Row],[CANTIDAD SEGÚN SISTEMA]]-Tabla1[[#This Row],[CANTIDAD SEGÚN CONTEO]]</f>
        <v>13</v>
      </c>
      <c r="I871" s="13">
        <f>1-ABS((Tabla1[[#This Row],[CANTIDAD SEGÚN SISTEMA]]-Tabla1[[#This Row],[CANTIDAD SEGÚN CONTEO]])/Tabla1[[#This Row],[CANTIDAD SEGÚN SISTEMA]])</f>
        <v>0.8984375</v>
      </c>
      <c r="J87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71" s="13" t="str">
        <f>VLOOKUP(Tabla1[[#This Row],[COD MATERIAL]],Tabla1345[#All],3,0)</f>
        <v>05 - COLISION</v>
      </c>
      <c r="L871" s="2" t="str">
        <f>VLOOKUP(MONTH(Tabla1[[#This Row],[FECHA DE CONTEO INVENTARIO]]),Tabla2[],2,0)</f>
        <v>Set</v>
      </c>
      <c r="M871" s="1">
        <f>YEAR(Tabla1[[#This Row],[FECHA DE CONTEO INVENTARIO]])</f>
        <v>2018</v>
      </c>
    </row>
    <row r="872" spans="1:13" x14ac:dyDescent="0.2">
      <c r="A872" s="1">
        <v>347985</v>
      </c>
      <c r="B872" s="1" t="s">
        <v>141</v>
      </c>
      <c r="C872" s="1" t="s">
        <v>887</v>
      </c>
      <c r="D872" s="1" t="s">
        <v>858</v>
      </c>
      <c r="E872" s="2">
        <v>43109</v>
      </c>
      <c r="F872" s="1">
        <v>98</v>
      </c>
      <c r="G872" s="1">
        <v>98</v>
      </c>
      <c r="H872" s="1">
        <f>Tabla1[[#This Row],[CANTIDAD SEGÚN SISTEMA]]-Tabla1[[#This Row],[CANTIDAD SEGÚN CONTEO]]</f>
        <v>0</v>
      </c>
      <c r="I872" s="13">
        <f>1-ABS((Tabla1[[#This Row],[CANTIDAD SEGÚN SISTEMA]]-Tabla1[[#This Row],[CANTIDAD SEGÚN CONTEO]])/Tabla1[[#This Row],[CANTIDAD SEGÚN SISTEMA]])</f>
        <v>1</v>
      </c>
      <c r="J87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72" s="13" t="str">
        <f>VLOOKUP(Tabla1[[#This Row],[COD MATERIAL]],Tabla1345[#All],3,0)</f>
        <v>10 - PALANCAS Y CHICOTES</v>
      </c>
      <c r="L872" s="2" t="str">
        <f>VLOOKUP(MONTH(Tabla1[[#This Row],[FECHA DE CONTEO INVENTARIO]]),Tabla2[],2,0)</f>
        <v>Ene</v>
      </c>
      <c r="M872" s="1">
        <f>YEAR(Tabla1[[#This Row],[FECHA DE CONTEO INVENTARIO]])</f>
        <v>2018</v>
      </c>
    </row>
    <row r="873" spans="1:13" x14ac:dyDescent="0.2">
      <c r="A873" s="1">
        <v>348843</v>
      </c>
      <c r="B873" s="1" t="s">
        <v>253</v>
      </c>
      <c r="C873" s="1" t="s">
        <v>886</v>
      </c>
      <c r="D873" s="1" t="s">
        <v>857</v>
      </c>
      <c r="E873" s="2">
        <v>43531</v>
      </c>
      <c r="F873" s="1">
        <v>2</v>
      </c>
      <c r="G873" s="1">
        <v>2</v>
      </c>
      <c r="H873" s="1">
        <f>Tabla1[[#This Row],[CANTIDAD SEGÚN SISTEMA]]-Tabla1[[#This Row],[CANTIDAD SEGÚN CONTEO]]</f>
        <v>0</v>
      </c>
      <c r="I873" s="13">
        <f>1-ABS((Tabla1[[#This Row],[CANTIDAD SEGÚN SISTEMA]]-Tabla1[[#This Row],[CANTIDAD SEGÚN CONTEO]])/Tabla1[[#This Row],[CANTIDAD SEGÚN SISTEMA]])</f>
        <v>1</v>
      </c>
      <c r="J87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73" s="13" t="str">
        <f>VLOOKUP(Tabla1[[#This Row],[COD MATERIAL]],Tabla1345[#All],3,0)</f>
        <v>13 - TRACCION</v>
      </c>
      <c r="L873" s="2" t="str">
        <f>VLOOKUP(MONTH(Tabla1[[#This Row],[FECHA DE CONTEO INVENTARIO]]),Tabla2[],2,0)</f>
        <v>Mar</v>
      </c>
      <c r="M873" s="1">
        <f>YEAR(Tabla1[[#This Row],[FECHA DE CONTEO INVENTARIO]])</f>
        <v>2019</v>
      </c>
    </row>
    <row r="874" spans="1:13" x14ac:dyDescent="0.2">
      <c r="A874" s="1">
        <v>348462</v>
      </c>
      <c r="B874" s="1" t="s">
        <v>346</v>
      </c>
      <c r="C874" s="1" t="s">
        <v>890</v>
      </c>
      <c r="D874" s="1" t="s">
        <v>861</v>
      </c>
      <c r="E874" s="2">
        <v>43493</v>
      </c>
      <c r="F874" s="1">
        <v>22</v>
      </c>
      <c r="G874" s="1">
        <v>22</v>
      </c>
      <c r="H874" s="1">
        <f>Tabla1[[#This Row],[CANTIDAD SEGÚN SISTEMA]]-Tabla1[[#This Row],[CANTIDAD SEGÚN CONTEO]]</f>
        <v>0</v>
      </c>
      <c r="I874" s="13">
        <f>1-ABS((Tabla1[[#This Row],[CANTIDAD SEGÚN SISTEMA]]-Tabla1[[#This Row],[CANTIDAD SEGÚN CONTEO]])/Tabla1[[#This Row],[CANTIDAD SEGÚN SISTEMA]])</f>
        <v>1</v>
      </c>
      <c r="J87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74" s="13" t="str">
        <f>VLOOKUP(Tabla1[[#This Row],[COD MATERIAL]],Tabla1345[#All],3,0)</f>
        <v>13 - TRACCION</v>
      </c>
      <c r="L874" s="2" t="str">
        <f>VLOOKUP(MONTH(Tabla1[[#This Row],[FECHA DE CONTEO INVENTARIO]]),Tabla2[],2,0)</f>
        <v>Ene</v>
      </c>
      <c r="M874" s="1">
        <f>YEAR(Tabla1[[#This Row],[FECHA DE CONTEO INVENTARIO]])</f>
        <v>2019</v>
      </c>
    </row>
    <row r="875" spans="1:13" x14ac:dyDescent="0.2">
      <c r="A875" s="1">
        <v>367839</v>
      </c>
      <c r="B875" s="1" t="s">
        <v>656</v>
      </c>
      <c r="C875" s="1" t="s">
        <v>886</v>
      </c>
      <c r="D875" s="1" t="s">
        <v>857</v>
      </c>
      <c r="E875" s="2">
        <v>43166</v>
      </c>
      <c r="F875" s="1">
        <v>158</v>
      </c>
      <c r="G875" s="1">
        <v>158</v>
      </c>
      <c r="H875" s="1">
        <f>Tabla1[[#This Row],[CANTIDAD SEGÚN SISTEMA]]-Tabla1[[#This Row],[CANTIDAD SEGÚN CONTEO]]</f>
        <v>0</v>
      </c>
      <c r="I875" s="13">
        <f>1-ABS((Tabla1[[#This Row],[CANTIDAD SEGÚN SISTEMA]]-Tabla1[[#This Row],[CANTIDAD SEGÚN CONTEO]])/Tabla1[[#This Row],[CANTIDAD SEGÚN SISTEMA]])</f>
        <v>1</v>
      </c>
      <c r="J87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75" s="13" t="str">
        <f>VLOOKUP(Tabla1[[#This Row],[COD MATERIAL]],Tabla1345[#All],3,0)</f>
        <v>05 - COLISION</v>
      </c>
      <c r="L875" s="2" t="str">
        <f>VLOOKUP(MONTH(Tabla1[[#This Row],[FECHA DE CONTEO INVENTARIO]]),Tabla2[],2,0)</f>
        <v>Mar</v>
      </c>
      <c r="M875" s="1">
        <f>YEAR(Tabla1[[#This Row],[FECHA DE CONTEO INVENTARIO]])</f>
        <v>2018</v>
      </c>
    </row>
    <row r="876" spans="1:13" x14ac:dyDescent="0.2">
      <c r="A876" s="1">
        <v>348047</v>
      </c>
      <c r="B876" s="1" t="s">
        <v>550</v>
      </c>
      <c r="C876" s="1" t="s">
        <v>885</v>
      </c>
      <c r="D876" s="1" t="s">
        <v>865</v>
      </c>
      <c r="E876" s="2">
        <v>43160</v>
      </c>
      <c r="F876" s="1">
        <v>180</v>
      </c>
      <c r="G876" s="1">
        <v>180</v>
      </c>
      <c r="H876" s="1">
        <f>Tabla1[[#This Row],[CANTIDAD SEGÚN SISTEMA]]-Tabla1[[#This Row],[CANTIDAD SEGÚN CONTEO]]</f>
        <v>0</v>
      </c>
      <c r="I876" s="13">
        <f>1-ABS((Tabla1[[#This Row],[CANTIDAD SEGÚN SISTEMA]]-Tabla1[[#This Row],[CANTIDAD SEGÚN CONTEO]])/Tabla1[[#This Row],[CANTIDAD SEGÚN SISTEMA]])</f>
        <v>1</v>
      </c>
      <c r="J87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76" s="13" t="str">
        <f>VLOOKUP(Tabla1[[#This Row],[COD MATERIAL]],Tabla1345[#All],3,0)</f>
        <v>11 - LLANTAS Y HULES</v>
      </c>
      <c r="L876" s="2" t="str">
        <f>VLOOKUP(MONTH(Tabla1[[#This Row],[FECHA DE CONTEO INVENTARIO]]),Tabla2[],2,0)</f>
        <v>Mar</v>
      </c>
      <c r="M876" s="1">
        <f>YEAR(Tabla1[[#This Row],[FECHA DE CONTEO INVENTARIO]])</f>
        <v>2018</v>
      </c>
    </row>
    <row r="877" spans="1:13" x14ac:dyDescent="0.2">
      <c r="A877" s="1">
        <v>347973</v>
      </c>
      <c r="B877" s="1" t="s">
        <v>229</v>
      </c>
      <c r="C877" s="1" t="s">
        <v>891</v>
      </c>
      <c r="D877" s="1" t="s">
        <v>862</v>
      </c>
      <c r="E877" s="2">
        <v>43391</v>
      </c>
      <c r="F877" s="1">
        <v>82</v>
      </c>
      <c r="G877" s="1">
        <v>80</v>
      </c>
      <c r="H877" s="1">
        <f>Tabla1[[#This Row],[CANTIDAD SEGÚN SISTEMA]]-Tabla1[[#This Row],[CANTIDAD SEGÚN CONTEO]]</f>
        <v>2</v>
      </c>
      <c r="I877" s="13">
        <f>1-ABS((Tabla1[[#This Row],[CANTIDAD SEGÚN SISTEMA]]-Tabla1[[#This Row],[CANTIDAD SEGÚN CONTEO]])/Tabla1[[#This Row],[CANTIDAD SEGÚN SISTEMA]])</f>
        <v>0.97560975609756095</v>
      </c>
      <c r="J87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77" s="13" t="str">
        <f>VLOOKUP(Tabla1[[#This Row],[COD MATERIAL]],Tabla1345[#All],3,0)</f>
        <v>08 - ELECTRICO</v>
      </c>
      <c r="L877" s="2" t="str">
        <f>VLOOKUP(MONTH(Tabla1[[#This Row],[FECHA DE CONTEO INVENTARIO]]),Tabla2[],2,0)</f>
        <v>Oct</v>
      </c>
      <c r="M877" s="1">
        <f>YEAR(Tabla1[[#This Row],[FECHA DE CONTEO INVENTARIO]])</f>
        <v>2018</v>
      </c>
    </row>
    <row r="878" spans="1:13" x14ac:dyDescent="0.2">
      <c r="A878" s="1">
        <v>348578</v>
      </c>
      <c r="B878" s="1" t="s">
        <v>690</v>
      </c>
      <c r="C878" s="1" t="s">
        <v>889</v>
      </c>
      <c r="D878" s="1" t="s">
        <v>860</v>
      </c>
      <c r="E878" s="2">
        <v>43522</v>
      </c>
      <c r="F878" s="1">
        <v>21</v>
      </c>
      <c r="G878" s="1">
        <v>22</v>
      </c>
      <c r="H878" s="1">
        <f>Tabla1[[#This Row],[CANTIDAD SEGÚN SISTEMA]]-Tabla1[[#This Row],[CANTIDAD SEGÚN CONTEO]]</f>
        <v>-1</v>
      </c>
      <c r="I878" s="13">
        <f>1-ABS((Tabla1[[#This Row],[CANTIDAD SEGÚN SISTEMA]]-Tabla1[[#This Row],[CANTIDAD SEGÚN CONTEO]])/Tabla1[[#This Row],[CANTIDAD SEGÚN SISTEMA]])</f>
        <v>0.95238095238095233</v>
      </c>
      <c r="J87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78" s="13" t="str">
        <f>VLOOKUP(Tabla1[[#This Row],[COD MATERIAL]],Tabla1345[#All],3,0)</f>
        <v>15 - MISCELANEOS</v>
      </c>
      <c r="L878" s="2" t="str">
        <f>VLOOKUP(MONTH(Tabla1[[#This Row],[FECHA DE CONTEO INVENTARIO]]),Tabla2[],2,0)</f>
        <v>Feb</v>
      </c>
      <c r="M878" s="1">
        <f>YEAR(Tabla1[[#This Row],[FECHA DE CONTEO INVENTARIO]])</f>
        <v>2019</v>
      </c>
    </row>
    <row r="879" spans="1:13" x14ac:dyDescent="0.2">
      <c r="A879" s="1">
        <v>348264</v>
      </c>
      <c r="B879" s="1" t="s">
        <v>507</v>
      </c>
      <c r="C879" s="1" t="s">
        <v>891</v>
      </c>
      <c r="D879" s="1" t="s">
        <v>862</v>
      </c>
      <c r="E879" s="2">
        <v>43153</v>
      </c>
      <c r="F879" s="1">
        <v>189</v>
      </c>
      <c r="G879" s="1">
        <v>200</v>
      </c>
      <c r="H879" s="1">
        <f>Tabla1[[#This Row],[CANTIDAD SEGÚN SISTEMA]]-Tabla1[[#This Row],[CANTIDAD SEGÚN CONTEO]]</f>
        <v>-11</v>
      </c>
      <c r="I879" s="13">
        <f>1-ABS((Tabla1[[#This Row],[CANTIDAD SEGÚN SISTEMA]]-Tabla1[[#This Row],[CANTIDAD SEGÚN CONTEO]])/Tabla1[[#This Row],[CANTIDAD SEGÚN SISTEMA]])</f>
        <v>0.94179894179894186</v>
      </c>
      <c r="J87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79" s="13" t="str">
        <f>VLOOKUP(Tabla1[[#This Row],[COD MATERIAL]],Tabla1345[#All],3,0)</f>
        <v>07 - PEDALES Y POSAPIES</v>
      </c>
      <c r="L879" s="2" t="str">
        <f>VLOOKUP(MONTH(Tabla1[[#This Row],[FECHA DE CONTEO INVENTARIO]]),Tabla2[],2,0)</f>
        <v>Feb</v>
      </c>
      <c r="M879" s="1">
        <f>YEAR(Tabla1[[#This Row],[FECHA DE CONTEO INVENTARIO]])</f>
        <v>2018</v>
      </c>
    </row>
    <row r="880" spans="1:13" x14ac:dyDescent="0.2">
      <c r="A880" s="1">
        <v>348203</v>
      </c>
      <c r="B880" s="1" t="s">
        <v>558</v>
      </c>
      <c r="C880" s="1" t="s">
        <v>891</v>
      </c>
      <c r="D880" s="1" t="s">
        <v>862</v>
      </c>
      <c r="E880" s="2">
        <v>43512</v>
      </c>
      <c r="F880" s="1">
        <v>96</v>
      </c>
      <c r="G880" s="1">
        <v>114</v>
      </c>
      <c r="H880" s="1">
        <f>Tabla1[[#This Row],[CANTIDAD SEGÚN SISTEMA]]-Tabla1[[#This Row],[CANTIDAD SEGÚN CONTEO]]</f>
        <v>-18</v>
      </c>
      <c r="I880" s="13">
        <f>1-ABS((Tabla1[[#This Row],[CANTIDAD SEGÚN SISTEMA]]-Tabla1[[#This Row],[CANTIDAD SEGÚN CONTEO]])/Tabla1[[#This Row],[CANTIDAD SEGÚN SISTEMA]])</f>
        <v>0.8125</v>
      </c>
      <c r="J88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80" s="13" t="str">
        <f>VLOOKUP(Tabla1[[#This Row],[COD MATERIAL]],Tabla1345[#All],3,0)</f>
        <v>04 - FRENOS Y EMBRAGUES</v>
      </c>
      <c r="L880" s="2" t="str">
        <f>VLOOKUP(MONTH(Tabla1[[#This Row],[FECHA DE CONTEO INVENTARIO]]),Tabla2[],2,0)</f>
        <v>Feb</v>
      </c>
      <c r="M880" s="1">
        <f>YEAR(Tabla1[[#This Row],[FECHA DE CONTEO INVENTARIO]])</f>
        <v>2019</v>
      </c>
    </row>
    <row r="881" spans="1:13" x14ac:dyDescent="0.2">
      <c r="A881" s="1">
        <v>348535</v>
      </c>
      <c r="B881" s="1" t="s">
        <v>190</v>
      </c>
      <c r="C881" s="1" t="s">
        <v>884</v>
      </c>
      <c r="D881" s="1" t="s">
        <v>856</v>
      </c>
      <c r="E881" s="2">
        <v>43130</v>
      </c>
      <c r="F881" s="1">
        <v>135</v>
      </c>
      <c r="G881" s="1">
        <v>157</v>
      </c>
      <c r="H881" s="1">
        <f>Tabla1[[#This Row],[CANTIDAD SEGÚN SISTEMA]]-Tabla1[[#This Row],[CANTIDAD SEGÚN CONTEO]]</f>
        <v>-22</v>
      </c>
      <c r="I881" s="13">
        <f>1-ABS((Tabla1[[#This Row],[CANTIDAD SEGÚN SISTEMA]]-Tabla1[[#This Row],[CANTIDAD SEGÚN CONTEO]])/Tabla1[[#This Row],[CANTIDAD SEGÚN SISTEMA]])</f>
        <v>0.83703703703703702</v>
      </c>
      <c r="J88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81" s="13" t="str">
        <f>VLOOKUP(Tabla1[[#This Row],[COD MATERIAL]],Tabla1345[#All],3,0)</f>
        <v>09 - PARTES DE MOTOR</v>
      </c>
      <c r="L881" s="2" t="str">
        <f>VLOOKUP(MONTH(Tabla1[[#This Row],[FECHA DE CONTEO INVENTARIO]]),Tabla2[],2,0)</f>
        <v>Ene</v>
      </c>
      <c r="M881" s="1">
        <f>YEAR(Tabla1[[#This Row],[FECHA DE CONTEO INVENTARIO]])</f>
        <v>2018</v>
      </c>
    </row>
    <row r="882" spans="1:13" x14ac:dyDescent="0.2">
      <c r="A882" s="1">
        <v>366801</v>
      </c>
      <c r="B882" s="1" t="s">
        <v>182</v>
      </c>
      <c r="C882" s="1" t="s">
        <v>885</v>
      </c>
      <c r="D882" s="1" t="s">
        <v>865</v>
      </c>
      <c r="E882" s="2">
        <v>43539</v>
      </c>
      <c r="F882" s="1">
        <v>132</v>
      </c>
      <c r="G882" s="1">
        <v>124</v>
      </c>
      <c r="H882" s="1">
        <f>Tabla1[[#This Row],[CANTIDAD SEGÚN SISTEMA]]-Tabla1[[#This Row],[CANTIDAD SEGÚN CONTEO]]</f>
        <v>8</v>
      </c>
      <c r="I882" s="13">
        <f>1-ABS((Tabla1[[#This Row],[CANTIDAD SEGÚN SISTEMA]]-Tabla1[[#This Row],[CANTIDAD SEGÚN CONTEO]])/Tabla1[[#This Row],[CANTIDAD SEGÚN SISTEMA]])</f>
        <v>0.93939393939393945</v>
      </c>
      <c r="J88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82" s="13" t="str">
        <f>VLOOKUP(Tabla1[[#This Row],[COD MATERIAL]],Tabla1345[#All],3,0)</f>
        <v>08 - ELECTRICO</v>
      </c>
      <c r="L882" s="2" t="str">
        <f>VLOOKUP(MONTH(Tabla1[[#This Row],[FECHA DE CONTEO INVENTARIO]]),Tabla2[],2,0)</f>
        <v>Mar</v>
      </c>
      <c r="M882" s="1">
        <f>YEAR(Tabla1[[#This Row],[FECHA DE CONTEO INVENTARIO]])</f>
        <v>2019</v>
      </c>
    </row>
    <row r="883" spans="1:13" x14ac:dyDescent="0.2">
      <c r="A883" s="1">
        <v>348218</v>
      </c>
      <c r="B883" s="1" t="s">
        <v>663</v>
      </c>
      <c r="C883" s="1" t="s">
        <v>892</v>
      </c>
      <c r="D883" s="1" t="s">
        <v>863</v>
      </c>
      <c r="E883" s="2">
        <v>43245</v>
      </c>
      <c r="F883" s="1">
        <v>190</v>
      </c>
      <c r="G883" s="1">
        <v>190</v>
      </c>
      <c r="H883" s="1">
        <f>Tabla1[[#This Row],[CANTIDAD SEGÚN SISTEMA]]-Tabla1[[#This Row],[CANTIDAD SEGÚN CONTEO]]</f>
        <v>0</v>
      </c>
      <c r="I883" s="13">
        <f>1-ABS((Tabla1[[#This Row],[CANTIDAD SEGÚN SISTEMA]]-Tabla1[[#This Row],[CANTIDAD SEGÚN CONTEO]])/Tabla1[[#This Row],[CANTIDAD SEGÚN SISTEMA]])</f>
        <v>1</v>
      </c>
      <c r="J88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83" s="13" t="str">
        <f>VLOOKUP(Tabla1[[#This Row],[COD MATERIAL]],Tabla1345[#All],3,0)</f>
        <v>06 - AMORTIGUADORES</v>
      </c>
      <c r="L883" s="2" t="str">
        <f>VLOOKUP(MONTH(Tabla1[[#This Row],[FECHA DE CONTEO INVENTARIO]]),Tabla2[],2,0)</f>
        <v>May</v>
      </c>
      <c r="M883" s="1">
        <f>YEAR(Tabla1[[#This Row],[FECHA DE CONTEO INVENTARIO]])</f>
        <v>2018</v>
      </c>
    </row>
    <row r="884" spans="1:13" x14ac:dyDescent="0.2">
      <c r="A884" s="1">
        <v>353546</v>
      </c>
      <c r="B884" s="1" t="s">
        <v>513</v>
      </c>
      <c r="C884" s="1" t="s">
        <v>892</v>
      </c>
      <c r="D884" s="1" t="s">
        <v>863</v>
      </c>
      <c r="E884" s="2">
        <v>43538</v>
      </c>
      <c r="F884" s="1">
        <v>71</v>
      </c>
      <c r="G884" s="1">
        <v>80</v>
      </c>
      <c r="H884" s="1">
        <f>Tabla1[[#This Row],[CANTIDAD SEGÚN SISTEMA]]-Tabla1[[#This Row],[CANTIDAD SEGÚN CONTEO]]</f>
        <v>-9</v>
      </c>
      <c r="I884" s="13">
        <f>1-ABS((Tabla1[[#This Row],[CANTIDAD SEGÚN SISTEMA]]-Tabla1[[#This Row],[CANTIDAD SEGÚN CONTEO]])/Tabla1[[#This Row],[CANTIDAD SEGÚN SISTEMA]])</f>
        <v>0.87323943661971826</v>
      </c>
      <c r="J88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84" s="13" t="str">
        <f>VLOOKUP(Tabla1[[#This Row],[COD MATERIAL]],Tabla1345[#All],3,0)</f>
        <v>09 - PARTES DE MOTOR</v>
      </c>
      <c r="L884" s="2" t="str">
        <f>VLOOKUP(MONTH(Tabla1[[#This Row],[FECHA DE CONTEO INVENTARIO]]),Tabla2[],2,0)</f>
        <v>Mar</v>
      </c>
      <c r="M884" s="1">
        <f>YEAR(Tabla1[[#This Row],[FECHA DE CONTEO INVENTARIO]])</f>
        <v>2019</v>
      </c>
    </row>
    <row r="885" spans="1:13" x14ac:dyDescent="0.2">
      <c r="A885" s="1">
        <v>348419</v>
      </c>
      <c r="B885" s="1" t="s">
        <v>369</v>
      </c>
      <c r="C885" s="1" t="s">
        <v>886</v>
      </c>
      <c r="D885" s="1" t="s">
        <v>857</v>
      </c>
      <c r="E885" s="2">
        <v>43137</v>
      </c>
      <c r="F885" s="1">
        <v>194</v>
      </c>
      <c r="G885" s="1">
        <v>205</v>
      </c>
      <c r="H885" s="1">
        <f>Tabla1[[#This Row],[CANTIDAD SEGÚN SISTEMA]]-Tabla1[[#This Row],[CANTIDAD SEGÚN CONTEO]]</f>
        <v>-11</v>
      </c>
      <c r="I885" s="13">
        <f>1-ABS((Tabla1[[#This Row],[CANTIDAD SEGÚN SISTEMA]]-Tabla1[[#This Row],[CANTIDAD SEGÚN CONTEO]])/Tabla1[[#This Row],[CANTIDAD SEGÚN SISTEMA]])</f>
        <v>0.94329896907216493</v>
      </c>
      <c r="J88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85" s="13" t="str">
        <f>VLOOKUP(Tabla1[[#This Row],[COD MATERIAL]],Tabla1345[#All],3,0)</f>
        <v>05 - COLISION</v>
      </c>
      <c r="L885" s="2" t="str">
        <f>VLOOKUP(MONTH(Tabla1[[#This Row],[FECHA DE CONTEO INVENTARIO]]),Tabla2[],2,0)</f>
        <v>Feb</v>
      </c>
      <c r="M885" s="1">
        <f>YEAR(Tabla1[[#This Row],[FECHA DE CONTEO INVENTARIO]])</f>
        <v>2018</v>
      </c>
    </row>
    <row r="886" spans="1:13" x14ac:dyDescent="0.2">
      <c r="A886" s="1">
        <v>366810</v>
      </c>
      <c r="B886" s="1" t="s">
        <v>650</v>
      </c>
      <c r="C886" s="1" t="s">
        <v>891</v>
      </c>
      <c r="D886" s="1" t="s">
        <v>862</v>
      </c>
      <c r="E886" s="2">
        <v>43371</v>
      </c>
      <c r="F886" s="1">
        <v>92</v>
      </c>
      <c r="G886" s="1">
        <v>85</v>
      </c>
      <c r="H886" s="1">
        <f>Tabla1[[#This Row],[CANTIDAD SEGÚN SISTEMA]]-Tabla1[[#This Row],[CANTIDAD SEGÚN CONTEO]]</f>
        <v>7</v>
      </c>
      <c r="I886" s="13">
        <f>1-ABS((Tabla1[[#This Row],[CANTIDAD SEGÚN SISTEMA]]-Tabla1[[#This Row],[CANTIDAD SEGÚN CONTEO]])/Tabla1[[#This Row],[CANTIDAD SEGÚN SISTEMA]])</f>
        <v>0.92391304347826086</v>
      </c>
      <c r="J88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86" s="13" t="str">
        <f>VLOOKUP(Tabla1[[#This Row],[COD MATERIAL]],Tabla1345[#All],3,0)</f>
        <v>14 - LUCES</v>
      </c>
      <c r="L886" s="2" t="str">
        <f>VLOOKUP(MONTH(Tabla1[[#This Row],[FECHA DE CONTEO INVENTARIO]]),Tabla2[],2,0)</f>
        <v>Set</v>
      </c>
      <c r="M886" s="1">
        <f>YEAR(Tabla1[[#This Row],[FECHA DE CONTEO INVENTARIO]])</f>
        <v>2018</v>
      </c>
    </row>
    <row r="887" spans="1:13" x14ac:dyDescent="0.2">
      <c r="A887" s="1">
        <v>348515</v>
      </c>
      <c r="B887" s="1" t="s">
        <v>163</v>
      </c>
      <c r="C887" s="1" t="s">
        <v>886</v>
      </c>
      <c r="D887" s="1" t="s">
        <v>857</v>
      </c>
      <c r="E887" s="2">
        <v>43520</v>
      </c>
      <c r="F887" s="1">
        <v>149</v>
      </c>
      <c r="G887" s="1">
        <v>160</v>
      </c>
      <c r="H887" s="1">
        <f>Tabla1[[#This Row],[CANTIDAD SEGÚN SISTEMA]]-Tabla1[[#This Row],[CANTIDAD SEGÚN CONTEO]]</f>
        <v>-11</v>
      </c>
      <c r="I887" s="13">
        <f>1-ABS((Tabla1[[#This Row],[CANTIDAD SEGÚN SISTEMA]]-Tabla1[[#This Row],[CANTIDAD SEGÚN CONTEO]])/Tabla1[[#This Row],[CANTIDAD SEGÚN SISTEMA]])</f>
        <v>0.9261744966442953</v>
      </c>
      <c r="J88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87" s="13" t="str">
        <f>VLOOKUP(Tabla1[[#This Row],[COD MATERIAL]],Tabla1345[#All],3,0)</f>
        <v>09 - PARTES DE MOTOR</v>
      </c>
      <c r="L887" s="2" t="str">
        <f>VLOOKUP(MONTH(Tabla1[[#This Row],[FECHA DE CONTEO INVENTARIO]]),Tabla2[],2,0)</f>
        <v>Feb</v>
      </c>
      <c r="M887" s="1">
        <f>YEAR(Tabla1[[#This Row],[FECHA DE CONTEO INVENTARIO]])</f>
        <v>2019</v>
      </c>
    </row>
    <row r="888" spans="1:13" x14ac:dyDescent="0.2">
      <c r="A888" s="1">
        <v>366794</v>
      </c>
      <c r="B888" s="1" t="s">
        <v>99</v>
      </c>
      <c r="C888" s="1" t="s">
        <v>886</v>
      </c>
      <c r="D888" s="1" t="s">
        <v>857</v>
      </c>
      <c r="E888" s="2">
        <v>43542</v>
      </c>
      <c r="F888" s="1">
        <v>27</v>
      </c>
      <c r="G888" s="1">
        <v>27</v>
      </c>
      <c r="H888" s="1">
        <f>Tabla1[[#This Row],[CANTIDAD SEGÚN SISTEMA]]-Tabla1[[#This Row],[CANTIDAD SEGÚN CONTEO]]</f>
        <v>0</v>
      </c>
      <c r="I888" s="13">
        <f>1-ABS((Tabla1[[#This Row],[CANTIDAD SEGÚN SISTEMA]]-Tabla1[[#This Row],[CANTIDAD SEGÚN CONTEO]])/Tabla1[[#This Row],[CANTIDAD SEGÚN SISTEMA]])</f>
        <v>1</v>
      </c>
      <c r="J88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88" s="13" t="str">
        <f>VLOOKUP(Tabla1[[#This Row],[COD MATERIAL]],Tabla1345[#All],3,0)</f>
        <v>08 - ELECTRICO</v>
      </c>
      <c r="L888" s="2" t="str">
        <f>VLOOKUP(MONTH(Tabla1[[#This Row],[FECHA DE CONTEO INVENTARIO]]),Tabla2[],2,0)</f>
        <v>Mar</v>
      </c>
      <c r="M888" s="1">
        <f>YEAR(Tabla1[[#This Row],[FECHA DE CONTEO INVENTARIO]])</f>
        <v>2019</v>
      </c>
    </row>
    <row r="889" spans="1:13" x14ac:dyDescent="0.2">
      <c r="A889" s="1">
        <v>348536</v>
      </c>
      <c r="B889" s="1" t="s">
        <v>73</v>
      </c>
      <c r="C889" s="1" t="s">
        <v>885</v>
      </c>
      <c r="D889" s="1" t="s">
        <v>865</v>
      </c>
      <c r="E889" s="2">
        <v>43238</v>
      </c>
      <c r="F889" s="1">
        <v>77</v>
      </c>
      <c r="G889" s="1">
        <v>75</v>
      </c>
      <c r="H889" s="1">
        <f>Tabla1[[#This Row],[CANTIDAD SEGÚN SISTEMA]]-Tabla1[[#This Row],[CANTIDAD SEGÚN CONTEO]]</f>
        <v>2</v>
      </c>
      <c r="I889" s="13">
        <f>1-ABS((Tabla1[[#This Row],[CANTIDAD SEGÚN SISTEMA]]-Tabla1[[#This Row],[CANTIDAD SEGÚN CONTEO]])/Tabla1[[#This Row],[CANTIDAD SEGÚN SISTEMA]])</f>
        <v>0.97402597402597402</v>
      </c>
      <c r="J88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889" s="13" t="str">
        <f>VLOOKUP(Tabla1[[#This Row],[COD MATERIAL]],Tabla1345[#All],3,0)</f>
        <v>09 - PARTES DE MOTOR</v>
      </c>
      <c r="L889" s="2" t="str">
        <f>VLOOKUP(MONTH(Tabla1[[#This Row],[FECHA DE CONTEO INVENTARIO]]),Tabla2[],2,0)</f>
        <v>May</v>
      </c>
      <c r="M889" s="1">
        <f>YEAR(Tabla1[[#This Row],[FECHA DE CONTEO INVENTARIO]])</f>
        <v>2018</v>
      </c>
    </row>
    <row r="890" spans="1:13" x14ac:dyDescent="0.2">
      <c r="A890" s="1">
        <v>347939</v>
      </c>
      <c r="B890" s="1" t="s">
        <v>139</v>
      </c>
      <c r="C890" s="1" t="s">
        <v>892</v>
      </c>
      <c r="D890" s="1" t="s">
        <v>863</v>
      </c>
      <c r="E890" s="2">
        <v>43407</v>
      </c>
      <c r="F890" s="1">
        <v>97</v>
      </c>
      <c r="G890" s="1">
        <v>113</v>
      </c>
      <c r="H890" s="1">
        <f>Tabla1[[#This Row],[CANTIDAD SEGÚN SISTEMA]]-Tabla1[[#This Row],[CANTIDAD SEGÚN CONTEO]]</f>
        <v>-16</v>
      </c>
      <c r="I890" s="13">
        <f>1-ABS((Tabla1[[#This Row],[CANTIDAD SEGÚN SISTEMA]]-Tabla1[[#This Row],[CANTIDAD SEGÚN CONTEO]])/Tabla1[[#This Row],[CANTIDAD SEGÚN SISTEMA]])</f>
        <v>0.83505154639175261</v>
      </c>
      <c r="J89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90" s="13" t="str">
        <f>VLOOKUP(Tabla1[[#This Row],[COD MATERIAL]],Tabla1345[#All],3,0)</f>
        <v>14 - LUCES</v>
      </c>
      <c r="L890" s="2" t="str">
        <f>VLOOKUP(MONTH(Tabla1[[#This Row],[FECHA DE CONTEO INVENTARIO]]),Tabla2[],2,0)</f>
        <v>Nov</v>
      </c>
      <c r="M890" s="1">
        <f>YEAR(Tabla1[[#This Row],[FECHA DE CONTEO INVENTARIO]])</f>
        <v>2018</v>
      </c>
    </row>
    <row r="891" spans="1:13" x14ac:dyDescent="0.2">
      <c r="A891" s="1">
        <v>347828</v>
      </c>
      <c r="B891" s="1" t="s">
        <v>705</v>
      </c>
      <c r="C891" s="1" t="s">
        <v>884</v>
      </c>
      <c r="D891" s="1" t="s">
        <v>856</v>
      </c>
      <c r="E891" s="2">
        <v>43391</v>
      </c>
      <c r="F891" s="1">
        <v>62</v>
      </c>
      <c r="G891" s="1">
        <v>71</v>
      </c>
      <c r="H891" s="1">
        <f>Tabla1[[#This Row],[CANTIDAD SEGÚN SISTEMA]]-Tabla1[[#This Row],[CANTIDAD SEGÚN CONTEO]]</f>
        <v>-9</v>
      </c>
      <c r="I891" s="13">
        <f>1-ABS((Tabla1[[#This Row],[CANTIDAD SEGÚN SISTEMA]]-Tabla1[[#This Row],[CANTIDAD SEGÚN CONTEO]])/Tabla1[[#This Row],[CANTIDAD SEGÚN SISTEMA]])</f>
        <v>0.85483870967741937</v>
      </c>
      <c r="J89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91" s="13" t="str">
        <f>VLOOKUP(Tabla1[[#This Row],[COD MATERIAL]],Tabla1345[#All],3,0)</f>
        <v>03 - FILTROS</v>
      </c>
      <c r="L891" s="2" t="str">
        <f>VLOOKUP(MONTH(Tabla1[[#This Row],[FECHA DE CONTEO INVENTARIO]]),Tabla2[],2,0)</f>
        <v>Oct</v>
      </c>
      <c r="M891" s="1">
        <f>YEAR(Tabla1[[#This Row],[FECHA DE CONTEO INVENTARIO]])</f>
        <v>2018</v>
      </c>
    </row>
    <row r="892" spans="1:13" x14ac:dyDescent="0.2">
      <c r="A892" s="1">
        <v>348464</v>
      </c>
      <c r="B892" s="1" t="s">
        <v>438</v>
      </c>
      <c r="C892" s="1" t="s">
        <v>890</v>
      </c>
      <c r="D892" s="1" t="s">
        <v>861</v>
      </c>
      <c r="E892" s="2">
        <v>43461</v>
      </c>
      <c r="F892" s="1">
        <v>186</v>
      </c>
      <c r="G892" s="1">
        <v>186</v>
      </c>
      <c r="H892" s="1">
        <f>Tabla1[[#This Row],[CANTIDAD SEGÚN SISTEMA]]-Tabla1[[#This Row],[CANTIDAD SEGÚN CONTEO]]</f>
        <v>0</v>
      </c>
      <c r="I892" s="13">
        <f>1-ABS((Tabla1[[#This Row],[CANTIDAD SEGÚN SISTEMA]]-Tabla1[[#This Row],[CANTIDAD SEGÚN CONTEO]])/Tabla1[[#This Row],[CANTIDAD SEGÚN SISTEMA]])</f>
        <v>1</v>
      </c>
      <c r="J89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92" s="13" t="str">
        <f>VLOOKUP(Tabla1[[#This Row],[COD MATERIAL]],Tabla1345[#All],3,0)</f>
        <v>15 - MISCELANEOS</v>
      </c>
      <c r="L892" s="2" t="str">
        <f>VLOOKUP(MONTH(Tabla1[[#This Row],[FECHA DE CONTEO INVENTARIO]]),Tabla2[],2,0)</f>
        <v>Dic</v>
      </c>
      <c r="M892" s="1">
        <f>YEAR(Tabla1[[#This Row],[FECHA DE CONTEO INVENTARIO]])</f>
        <v>2018</v>
      </c>
    </row>
    <row r="893" spans="1:13" x14ac:dyDescent="0.2">
      <c r="A893" s="1">
        <v>347848</v>
      </c>
      <c r="B893" s="1" t="s">
        <v>199</v>
      </c>
      <c r="C893" s="1" t="s">
        <v>890</v>
      </c>
      <c r="D893" s="1" t="s">
        <v>861</v>
      </c>
      <c r="E893" s="2">
        <v>43233</v>
      </c>
      <c r="F893" s="1">
        <v>99</v>
      </c>
      <c r="G893" s="1">
        <v>112</v>
      </c>
      <c r="H893" s="1">
        <f>Tabla1[[#This Row],[CANTIDAD SEGÚN SISTEMA]]-Tabla1[[#This Row],[CANTIDAD SEGÚN CONTEO]]</f>
        <v>-13</v>
      </c>
      <c r="I893" s="13">
        <f>1-ABS((Tabla1[[#This Row],[CANTIDAD SEGÚN SISTEMA]]-Tabla1[[#This Row],[CANTIDAD SEGÚN CONTEO]])/Tabla1[[#This Row],[CANTIDAD SEGÚN SISTEMA]])</f>
        <v>0.86868686868686873</v>
      </c>
      <c r="J89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93" s="13" t="str">
        <f>VLOOKUP(Tabla1[[#This Row],[COD MATERIAL]],Tabla1345[#All],3,0)</f>
        <v>07 - PEDALES Y POSAPIES</v>
      </c>
      <c r="L893" s="2" t="str">
        <f>VLOOKUP(MONTH(Tabla1[[#This Row],[FECHA DE CONTEO INVENTARIO]]),Tabla2[],2,0)</f>
        <v>May</v>
      </c>
      <c r="M893" s="1">
        <f>YEAR(Tabla1[[#This Row],[FECHA DE CONTEO INVENTARIO]])</f>
        <v>2018</v>
      </c>
    </row>
    <row r="894" spans="1:13" x14ac:dyDescent="0.2">
      <c r="A894" s="1">
        <v>347980</v>
      </c>
      <c r="B894" s="1" t="s">
        <v>96</v>
      </c>
      <c r="C894" s="1" t="s">
        <v>889</v>
      </c>
      <c r="D894" s="1" t="s">
        <v>860</v>
      </c>
      <c r="E894" s="2">
        <v>43505</v>
      </c>
      <c r="F894" s="1">
        <v>14</v>
      </c>
      <c r="G894" s="1">
        <v>16</v>
      </c>
      <c r="H894" s="1">
        <f>Tabla1[[#This Row],[CANTIDAD SEGÚN SISTEMA]]-Tabla1[[#This Row],[CANTIDAD SEGÚN CONTEO]]</f>
        <v>-2</v>
      </c>
      <c r="I894" s="13">
        <f>1-ABS((Tabla1[[#This Row],[CANTIDAD SEGÚN SISTEMA]]-Tabla1[[#This Row],[CANTIDAD SEGÚN CONTEO]])/Tabla1[[#This Row],[CANTIDAD SEGÚN SISTEMA]])</f>
        <v>0.85714285714285721</v>
      </c>
      <c r="J89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94" s="13" t="str">
        <f>VLOOKUP(Tabla1[[#This Row],[COD MATERIAL]],Tabla1345[#All],3,0)</f>
        <v>10 - PALANCAS Y CHICOTES</v>
      </c>
      <c r="L894" s="2" t="str">
        <f>VLOOKUP(MONTH(Tabla1[[#This Row],[FECHA DE CONTEO INVENTARIO]]),Tabla2[],2,0)</f>
        <v>Feb</v>
      </c>
      <c r="M894" s="1">
        <f>YEAR(Tabla1[[#This Row],[FECHA DE CONTEO INVENTARIO]])</f>
        <v>2019</v>
      </c>
    </row>
    <row r="895" spans="1:13" x14ac:dyDescent="0.2">
      <c r="A895" s="1">
        <v>348276</v>
      </c>
      <c r="B895" s="1" t="s">
        <v>778</v>
      </c>
      <c r="C895" s="1" t="s">
        <v>893</v>
      </c>
      <c r="D895" s="1" t="s">
        <v>864</v>
      </c>
      <c r="E895" s="2">
        <v>43367</v>
      </c>
      <c r="F895" s="1">
        <v>13</v>
      </c>
      <c r="G895" s="1">
        <v>13</v>
      </c>
      <c r="H895" s="1">
        <f>Tabla1[[#This Row],[CANTIDAD SEGÚN SISTEMA]]-Tabla1[[#This Row],[CANTIDAD SEGÚN CONTEO]]</f>
        <v>0</v>
      </c>
      <c r="I895" s="13">
        <f>1-ABS((Tabla1[[#This Row],[CANTIDAD SEGÚN SISTEMA]]-Tabla1[[#This Row],[CANTIDAD SEGÚN CONTEO]])/Tabla1[[#This Row],[CANTIDAD SEGÚN SISTEMA]])</f>
        <v>1</v>
      </c>
      <c r="J89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95" s="13" t="str">
        <f>VLOOKUP(Tabla1[[#This Row],[COD MATERIAL]],Tabla1345[#All],3,0)</f>
        <v>05 - COLISION</v>
      </c>
      <c r="L895" s="2" t="str">
        <f>VLOOKUP(MONTH(Tabla1[[#This Row],[FECHA DE CONTEO INVENTARIO]]),Tabla2[],2,0)</f>
        <v>Set</v>
      </c>
      <c r="M895" s="1">
        <f>YEAR(Tabla1[[#This Row],[FECHA DE CONTEO INVENTARIO]])</f>
        <v>2018</v>
      </c>
    </row>
    <row r="896" spans="1:13" x14ac:dyDescent="0.2">
      <c r="A896" s="1">
        <v>348451</v>
      </c>
      <c r="B896" s="1" t="s">
        <v>542</v>
      </c>
      <c r="C896" s="1" t="s">
        <v>884</v>
      </c>
      <c r="D896" s="1" t="s">
        <v>856</v>
      </c>
      <c r="E896" s="2">
        <v>43367</v>
      </c>
      <c r="F896" s="1">
        <v>23</v>
      </c>
      <c r="G896" s="1">
        <v>26</v>
      </c>
      <c r="H896" s="1">
        <f>Tabla1[[#This Row],[CANTIDAD SEGÚN SISTEMA]]-Tabla1[[#This Row],[CANTIDAD SEGÚN CONTEO]]</f>
        <v>-3</v>
      </c>
      <c r="I896" s="13">
        <f>1-ABS((Tabla1[[#This Row],[CANTIDAD SEGÚN SISTEMA]]-Tabla1[[#This Row],[CANTIDAD SEGÚN CONTEO]])/Tabla1[[#This Row],[CANTIDAD SEGÚN SISTEMA]])</f>
        <v>0.86956521739130432</v>
      </c>
      <c r="J89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96" s="13" t="str">
        <f>VLOOKUP(Tabla1[[#This Row],[COD MATERIAL]],Tabla1345[#All],3,0)</f>
        <v>15 - MISCELANEOS</v>
      </c>
      <c r="L896" s="2" t="str">
        <f>VLOOKUP(MONTH(Tabla1[[#This Row],[FECHA DE CONTEO INVENTARIO]]),Tabla2[],2,0)</f>
        <v>Set</v>
      </c>
      <c r="M896" s="1">
        <f>YEAR(Tabla1[[#This Row],[FECHA DE CONTEO INVENTARIO]])</f>
        <v>2018</v>
      </c>
    </row>
    <row r="897" spans="1:13" x14ac:dyDescent="0.2">
      <c r="A897" s="1">
        <v>348499</v>
      </c>
      <c r="B897" s="1" t="s">
        <v>410</v>
      </c>
      <c r="C897" s="1" t="s">
        <v>892</v>
      </c>
      <c r="D897" s="1" t="s">
        <v>863</v>
      </c>
      <c r="E897" s="2">
        <v>43406</v>
      </c>
      <c r="F897" s="1">
        <v>8</v>
      </c>
      <c r="G897" s="1">
        <v>8</v>
      </c>
      <c r="H897" s="1">
        <f>Tabla1[[#This Row],[CANTIDAD SEGÚN SISTEMA]]-Tabla1[[#This Row],[CANTIDAD SEGÚN CONTEO]]</f>
        <v>0</v>
      </c>
      <c r="I897" s="13">
        <f>1-ABS((Tabla1[[#This Row],[CANTIDAD SEGÚN SISTEMA]]-Tabla1[[#This Row],[CANTIDAD SEGÚN CONTEO]])/Tabla1[[#This Row],[CANTIDAD SEGÚN SISTEMA]])</f>
        <v>1</v>
      </c>
      <c r="J89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97" s="13" t="str">
        <f>VLOOKUP(Tabla1[[#This Row],[COD MATERIAL]],Tabla1345[#All],3,0)</f>
        <v>09 - PARTES DE MOTOR</v>
      </c>
      <c r="L897" s="2" t="str">
        <f>VLOOKUP(MONTH(Tabla1[[#This Row],[FECHA DE CONTEO INVENTARIO]]),Tabla2[],2,0)</f>
        <v>Nov</v>
      </c>
      <c r="M897" s="1">
        <f>YEAR(Tabla1[[#This Row],[FECHA DE CONTEO INVENTARIO]])</f>
        <v>2018</v>
      </c>
    </row>
    <row r="898" spans="1:13" x14ac:dyDescent="0.2">
      <c r="A898" s="1">
        <v>348770</v>
      </c>
      <c r="B898" s="1" t="s">
        <v>155</v>
      </c>
      <c r="C898" s="1" t="s">
        <v>891</v>
      </c>
      <c r="D898" s="1" t="s">
        <v>862</v>
      </c>
      <c r="E898" s="2">
        <v>43161</v>
      </c>
      <c r="F898" s="1">
        <v>82</v>
      </c>
      <c r="G898" s="1">
        <v>86</v>
      </c>
      <c r="H898" s="1">
        <f>Tabla1[[#This Row],[CANTIDAD SEGÚN SISTEMA]]-Tabla1[[#This Row],[CANTIDAD SEGÚN CONTEO]]</f>
        <v>-4</v>
      </c>
      <c r="I898" s="13">
        <f>1-ABS((Tabla1[[#This Row],[CANTIDAD SEGÚN SISTEMA]]-Tabla1[[#This Row],[CANTIDAD SEGÚN CONTEO]])/Tabla1[[#This Row],[CANTIDAD SEGÚN SISTEMA]])</f>
        <v>0.95121951219512191</v>
      </c>
      <c r="J89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898" s="13" t="str">
        <f>VLOOKUP(Tabla1[[#This Row],[COD MATERIAL]],Tabla1345[#All],3,0)</f>
        <v>05 - COLISION</v>
      </c>
      <c r="L898" s="2" t="str">
        <f>VLOOKUP(MONTH(Tabla1[[#This Row],[FECHA DE CONTEO INVENTARIO]]),Tabla2[],2,0)</f>
        <v>Mar</v>
      </c>
      <c r="M898" s="1">
        <f>YEAR(Tabla1[[#This Row],[FECHA DE CONTEO INVENTARIO]])</f>
        <v>2018</v>
      </c>
    </row>
    <row r="899" spans="1:13" x14ac:dyDescent="0.2">
      <c r="A899" s="1">
        <v>348568</v>
      </c>
      <c r="B899" s="1" t="s">
        <v>211</v>
      </c>
      <c r="C899" s="1" t="s">
        <v>892</v>
      </c>
      <c r="D899" s="1" t="s">
        <v>863</v>
      </c>
      <c r="E899" s="2">
        <v>43181</v>
      </c>
      <c r="F899" s="1">
        <v>146</v>
      </c>
      <c r="G899" s="1">
        <v>146</v>
      </c>
      <c r="H899" s="1">
        <f>Tabla1[[#This Row],[CANTIDAD SEGÚN SISTEMA]]-Tabla1[[#This Row],[CANTIDAD SEGÚN CONTEO]]</f>
        <v>0</v>
      </c>
      <c r="I899" s="13">
        <f>1-ABS((Tabla1[[#This Row],[CANTIDAD SEGÚN SISTEMA]]-Tabla1[[#This Row],[CANTIDAD SEGÚN CONTEO]])/Tabla1[[#This Row],[CANTIDAD SEGÚN SISTEMA]])</f>
        <v>1</v>
      </c>
      <c r="J89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899" s="13" t="str">
        <f>VLOOKUP(Tabla1[[#This Row],[COD MATERIAL]],Tabla1345[#All],3,0)</f>
        <v>04 - FRENOS Y EMBRAGUES</v>
      </c>
      <c r="L899" s="2" t="str">
        <f>VLOOKUP(MONTH(Tabla1[[#This Row],[FECHA DE CONTEO INVENTARIO]]),Tabla2[],2,0)</f>
        <v>Mar</v>
      </c>
      <c r="M899" s="1">
        <f>YEAR(Tabla1[[#This Row],[FECHA DE CONTEO INVENTARIO]])</f>
        <v>2018</v>
      </c>
    </row>
    <row r="900" spans="1:13" x14ac:dyDescent="0.2">
      <c r="A900" s="1">
        <v>364196</v>
      </c>
      <c r="B900" s="1" t="s">
        <v>497</v>
      </c>
      <c r="C900" s="1" t="s">
        <v>886</v>
      </c>
      <c r="D900" s="1" t="s">
        <v>857</v>
      </c>
      <c r="E900" s="2">
        <v>43541</v>
      </c>
      <c r="F900" s="1">
        <v>39</v>
      </c>
      <c r="G900" s="1">
        <v>44</v>
      </c>
      <c r="H900" s="1">
        <f>Tabla1[[#This Row],[CANTIDAD SEGÚN SISTEMA]]-Tabla1[[#This Row],[CANTIDAD SEGÚN CONTEO]]</f>
        <v>-5</v>
      </c>
      <c r="I900" s="13">
        <f>1-ABS((Tabla1[[#This Row],[CANTIDAD SEGÚN SISTEMA]]-Tabla1[[#This Row],[CANTIDAD SEGÚN CONTEO]])/Tabla1[[#This Row],[CANTIDAD SEGÚN SISTEMA]])</f>
        <v>0.87179487179487181</v>
      </c>
      <c r="J90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00" s="13" t="str">
        <f>VLOOKUP(Tabla1[[#This Row],[COD MATERIAL]],Tabla1345[#All],3,0)</f>
        <v>13 - TRACCION</v>
      </c>
      <c r="L900" s="2" t="str">
        <f>VLOOKUP(MONTH(Tabla1[[#This Row],[FECHA DE CONTEO INVENTARIO]]),Tabla2[],2,0)</f>
        <v>Mar</v>
      </c>
      <c r="M900" s="1">
        <f>YEAR(Tabla1[[#This Row],[FECHA DE CONTEO INVENTARIO]])</f>
        <v>2019</v>
      </c>
    </row>
    <row r="901" spans="1:13" x14ac:dyDescent="0.2">
      <c r="A901" s="1">
        <v>348310</v>
      </c>
      <c r="B901" s="1" t="s">
        <v>720</v>
      </c>
      <c r="C901" s="1" t="s">
        <v>886</v>
      </c>
      <c r="D901" s="1" t="s">
        <v>857</v>
      </c>
      <c r="E901" s="2">
        <v>43370</v>
      </c>
      <c r="F901" s="1">
        <v>61</v>
      </c>
      <c r="G901" s="1">
        <v>68</v>
      </c>
      <c r="H901" s="1">
        <f>Tabla1[[#This Row],[CANTIDAD SEGÚN SISTEMA]]-Tabla1[[#This Row],[CANTIDAD SEGÚN CONTEO]]</f>
        <v>-7</v>
      </c>
      <c r="I901" s="13">
        <f>1-ABS((Tabla1[[#This Row],[CANTIDAD SEGÚN SISTEMA]]-Tabla1[[#This Row],[CANTIDAD SEGÚN CONTEO]])/Tabla1[[#This Row],[CANTIDAD SEGÚN SISTEMA]])</f>
        <v>0.88524590163934425</v>
      </c>
      <c r="J90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01" s="13" t="str">
        <f>VLOOKUP(Tabla1[[#This Row],[COD MATERIAL]],Tabla1345[#All],3,0)</f>
        <v>05 - COLISION</v>
      </c>
      <c r="L901" s="2" t="str">
        <f>VLOOKUP(MONTH(Tabla1[[#This Row],[FECHA DE CONTEO INVENTARIO]]),Tabla2[],2,0)</f>
        <v>Set</v>
      </c>
      <c r="M901" s="1">
        <f>YEAR(Tabla1[[#This Row],[FECHA DE CONTEO INVENTARIO]])</f>
        <v>2018</v>
      </c>
    </row>
    <row r="902" spans="1:13" x14ac:dyDescent="0.2">
      <c r="A902" s="1">
        <v>362720</v>
      </c>
      <c r="B902" s="1" t="s">
        <v>494</v>
      </c>
      <c r="C902" s="1" t="s">
        <v>884</v>
      </c>
      <c r="D902" s="1" t="s">
        <v>856</v>
      </c>
      <c r="E902" s="2">
        <v>43314</v>
      </c>
      <c r="F902" s="1">
        <v>108</v>
      </c>
      <c r="G902" s="1">
        <v>108</v>
      </c>
      <c r="H902" s="1">
        <f>Tabla1[[#This Row],[CANTIDAD SEGÚN SISTEMA]]-Tabla1[[#This Row],[CANTIDAD SEGÚN CONTEO]]</f>
        <v>0</v>
      </c>
      <c r="I902" s="13">
        <f>1-ABS((Tabla1[[#This Row],[CANTIDAD SEGÚN SISTEMA]]-Tabla1[[#This Row],[CANTIDAD SEGÚN CONTEO]])/Tabla1[[#This Row],[CANTIDAD SEGÚN SISTEMA]])</f>
        <v>1</v>
      </c>
      <c r="J90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02" s="13" t="str">
        <f>VLOOKUP(Tabla1[[#This Row],[COD MATERIAL]],Tabla1345[#All],3,0)</f>
        <v>05 - COLISION</v>
      </c>
      <c r="L902" s="2" t="str">
        <f>VLOOKUP(MONTH(Tabla1[[#This Row],[FECHA DE CONTEO INVENTARIO]]),Tabla2[],2,0)</f>
        <v>Ago</v>
      </c>
      <c r="M902" s="1">
        <f>YEAR(Tabla1[[#This Row],[FECHA DE CONTEO INVENTARIO]])</f>
        <v>2018</v>
      </c>
    </row>
    <row r="903" spans="1:13" x14ac:dyDescent="0.2">
      <c r="A903" s="1">
        <v>353720</v>
      </c>
      <c r="B903" s="1" t="s">
        <v>260</v>
      </c>
      <c r="C903" s="1" t="s">
        <v>889</v>
      </c>
      <c r="D903" s="1" t="s">
        <v>860</v>
      </c>
      <c r="E903" s="2">
        <v>43532</v>
      </c>
      <c r="F903" s="1">
        <v>191</v>
      </c>
      <c r="G903" s="1">
        <v>191</v>
      </c>
      <c r="H903" s="1">
        <f>Tabla1[[#This Row],[CANTIDAD SEGÚN SISTEMA]]-Tabla1[[#This Row],[CANTIDAD SEGÚN CONTEO]]</f>
        <v>0</v>
      </c>
      <c r="I903" s="13">
        <f>1-ABS((Tabla1[[#This Row],[CANTIDAD SEGÚN SISTEMA]]-Tabla1[[#This Row],[CANTIDAD SEGÚN CONTEO]])/Tabla1[[#This Row],[CANTIDAD SEGÚN SISTEMA]])</f>
        <v>1</v>
      </c>
      <c r="J90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03" s="13" t="str">
        <f>VLOOKUP(Tabla1[[#This Row],[COD MATERIAL]],Tabla1345[#All],3,0)</f>
        <v>05 - COLISION</v>
      </c>
      <c r="L903" s="2" t="str">
        <f>VLOOKUP(MONTH(Tabla1[[#This Row],[FECHA DE CONTEO INVENTARIO]]),Tabla2[],2,0)</f>
        <v>Mar</v>
      </c>
      <c r="M903" s="1">
        <f>YEAR(Tabla1[[#This Row],[FECHA DE CONTEO INVENTARIO]])</f>
        <v>2019</v>
      </c>
    </row>
    <row r="904" spans="1:13" x14ac:dyDescent="0.2">
      <c r="A904" s="1">
        <v>367840</v>
      </c>
      <c r="B904" s="1" t="s">
        <v>699</v>
      </c>
      <c r="C904" s="1" t="s">
        <v>886</v>
      </c>
      <c r="D904" s="1" t="s">
        <v>857</v>
      </c>
      <c r="E904" s="2">
        <v>43418</v>
      </c>
      <c r="F904" s="1">
        <v>125</v>
      </c>
      <c r="G904" s="1">
        <v>148</v>
      </c>
      <c r="H904" s="1">
        <f>Tabla1[[#This Row],[CANTIDAD SEGÚN SISTEMA]]-Tabla1[[#This Row],[CANTIDAD SEGÚN CONTEO]]</f>
        <v>-23</v>
      </c>
      <c r="I904" s="13">
        <f>1-ABS((Tabla1[[#This Row],[CANTIDAD SEGÚN SISTEMA]]-Tabla1[[#This Row],[CANTIDAD SEGÚN CONTEO]])/Tabla1[[#This Row],[CANTIDAD SEGÚN SISTEMA]])</f>
        <v>0.81600000000000006</v>
      </c>
      <c r="J90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04" s="13" t="str">
        <f>VLOOKUP(Tabla1[[#This Row],[COD MATERIAL]],Tabla1345[#All],3,0)</f>
        <v>05 - COLISION</v>
      </c>
      <c r="L904" s="2" t="str">
        <f>VLOOKUP(MONTH(Tabla1[[#This Row],[FECHA DE CONTEO INVENTARIO]]),Tabla2[],2,0)</f>
        <v>Nov</v>
      </c>
      <c r="M904" s="1">
        <f>YEAR(Tabla1[[#This Row],[FECHA DE CONTEO INVENTARIO]])</f>
        <v>2018</v>
      </c>
    </row>
    <row r="905" spans="1:13" x14ac:dyDescent="0.2">
      <c r="A905" s="1">
        <v>348294</v>
      </c>
      <c r="B905" s="1" t="s">
        <v>79</v>
      </c>
      <c r="C905" s="1" t="s">
        <v>892</v>
      </c>
      <c r="D905" s="1" t="s">
        <v>863</v>
      </c>
      <c r="E905" s="2">
        <v>43286</v>
      </c>
      <c r="F905" s="1">
        <v>72</v>
      </c>
      <c r="G905" s="1">
        <v>81</v>
      </c>
      <c r="H905" s="1">
        <f>Tabla1[[#This Row],[CANTIDAD SEGÚN SISTEMA]]-Tabla1[[#This Row],[CANTIDAD SEGÚN CONTEO]]</f>
        <v>-9</v>
      </c>
      <c r="I905" s="13">
        <f>1-ABS((Tabla1[[#This Row],[CANTIDAD SEGÚN SISTEMA]]-Tabla1[[#This Row],[CANTIDAD SEGÚN CONTEO]])/Tabla1[[#This Row],[CANTIDAD SEGÚN SISTEMA]])</f>
        <v>0.875</v>
      </c>
      <c r="J90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05" s="13" t="str">
        <f>VLOOKUP(Tabla1[[#This Row],[COD MATERIAL]],Tabla1345[#All],3,0)</f>
        <v>10 - PALANCAS Y CHICOTES</v>
      </c>
      <c r="L905" s="2" t="str">
        <f>VLOOKUP(MONTH(Tabla1[[#This Row],[FECHA DE CONTEO INVENTARIO]]),Tabla2[],2,0)</f>
        <v>Jul</v>
      </c>
      <c r="M905" s="1">
        <f>YEAR(Tabla1[[#This Row],[FECHA DE CONTEO INVENTARIO]])</f>
        <v>2018</v>
      </c>
    </row>
    <row r="906" spans="1:13" x14ac:dyDescent="0.2">
      <c r="A906" s="1">
        <v>348061</v>
      </c>
      <c r="B906" s="1" t="s">
        <v>216</v>
      </c>
      <c r="C906" s="1" t="s">
        <v>890</v>
      </c>
      <c r="D906" s="1" t="s">
        <v>861</v>
      </c>
      <c r="E906" s="2">
        <v>43285</v>
      </c>
      <c r="F906" s="1">
        <v>43</v>
      </c>
      <c r="G906" s="1">
        <v>47</v>
      </c>
      <c r="H906" s="1">
        <f>Tabla1[[#This Row],[CANTIDAD SEGÚN SISTEMA]]-Tabla1[[#This Row],[CANTIDAD SEGÚN CONTEO]]</f>
        <v>-4</v>
      </c>
      <c r="I906" s="13">
        <f>1-ABS((Tabla1[[#This Row],[CANTIDAD SEGÚN SISTEMA]]-Tabla1[[#This Row],[CANTIDAD SEGÚN CONTEO]])/Tabla1[[#This Row],[CANTIDAD SEGÚN SISTEMA]])</f>
        <v>0.90697674418604657</v>
      </c>
      <c r="J90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06" s="13" t="str">
        <f>VLOOKUP(Tabla1[[#This Row],[COD MATERIAL]],Tabla1345[#All],3,0)</f>
        <v>13 - TRACCION</v>
      </c>
      <c r="L906" s="2" t="str">
        <f>VLOOKUP(MONTH(Tabla1[[#This Row],[FECHA DE CONTEO INVENTARIO]]),Tabla2[],2,0)</f>
        <v>Jul</v>
      </c>
      <c r="M906" s="1">
        <f>YEAR(Tabla1[[#This Row],[FECHA DE CONTEO INVENTARIO]])</f>
        <v>2018</v>
      </c>
    </row>
    <row r="907" spans="1:13" x14ac:dyDescent="0.2">
      <c r="A907" s="1">
        <v>348637</v>
      </c>
      <c r="B907" s="1" t="s">
        <v>71</v>
      </c>
      <c r="C907" s="1" t="s">
        <v>891</v>
      </c>
      <c r="D907" s="1" t="s">
        <v>862</v>
      </c>
      <c r="E907" s="2">
        <v>43420</v>
      </c>
      <c r="F907" s="1">
        <v>187</v>
      </c>
      <c r="G907" s="1">
        <v>183</v>
      </c>
      <c r="H907" s="1">
        <f>Tabla1[[#This Row],[CANTIDAD SEGÚN SISTEMA]]-Tabla1[[#This Row],[CANTIDAD SEGÚN CONTEO]]</f>
        <v>4</v>
      </c>
      <c r="I907" s="13">
        <f>1-ABS((Tabla1[[#This Row],[CANTIDAD SEGÚN SISTEMA]]-Tabla1[[#This Row],[CANTIDAD SEGÚN CONTEO]])/Tabla1[[#This Row],[CANTIDAD SEGÚN SISTEMA]])</f>
        <v>0.97860962566844922</v>
      </c>
      <c r="J90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907" s="13" t="str">
        <f>VLOOKUP(Tabla1[[#This Row],[COD MATERIAL]],Tabla1345[#All],3,0)</f>
        <v>09 - PARTES DE MOTOR</v>
      </c>
      <c r="L907" s="2" t="str">
        <f>VLOOKUP(MONTH(Tabla1[[#This Row],[FECHA DE CONTEO INVENTARIO]]),Tabla2[],2,0)</f>
        <v>Nov</v>
      </c>
      <c r="M907" s="1">
        <f>YEAR(Tabla1[[#This Row],[FECHA DE CONTEO INVENTARIO]])</f>
        <v>2018</v>
      </c>
    </row>
    <row r="908" spans="1:13" x14ac:dyDescent="0.2">
      <c r="A908" s="1">
        <v>347827</v>
      </c>
      <c r="B908" s="1" t="s">
        <v>336</v>
      </c>
      <c r="C908" s="1" t="s">
        <v>887</v>
      </c>
      <c r="D908" s="1" t="s">
        <v>858</v>
      </c>
      <c r="E908" s="2">
        <v>43182</v>
      </c>
      <c r="F908" s="1">
        <v>168</v>
      </c>
      <c r="G908" s="1">
        <v>191</v>
      </c>
      <c r="H908" s="1">
        <f>Tabla1[[#This Row],[CANTIDAD SEGÚN SISTEMA]]-Tabla1[[#This Row],[CANTIDAD SEGÚN CONTEO]]</f>
        <v>-23</v>
      </c>
      <c r="I908" s="13">
        <f>1-ABS((Tabla1[[#This Row],[CANTIDAD SEGÚN SISTEMA]]-Tabla1[[#This Row],[CANTIDAD SEGÚN CONTEO]])/Tabla1[[#This Row],[CANTIDAD SEGÚN SISTEMA]])</f>
        <v>0.86309523809523814</v>
      </c>
      <c r="J90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08" s="13" t="str">
        <f>VLOOKUP(Tabla1[[#This Row],[COD MATERIAL]],Tabla1345[#All],3,0)</f>
        <v>03 - FILTROS</v>
      </c>
      <c r="L908" s="2" t="str">
        <f>VLOOKUP(MONTH(Tabla1[[#This Row],[FECHA DE CONTEO INVENTARIO]]),Tabla2[],2,0)</f>
        <v>Mar</v>
      </c>
      <c r="M908" s="1">
        <f>YEAR(Tabla1[[#This Row],[FECHA DE CONTEO INVENTARIO]])</f>
        <v>2018</v>
      </c>
    </row>
    <row r="909" spans="1:13" x14ac:dyDescent="0.2">
      <c r="A909" s="1">
        <v>348893</v>
      </c>
      <c r="B909" s="1" t="s">
        <v>277</v>
      </c>
      <c r="C909" s="1" t="s">
        <v>889</v>
      </c>
      <c r="D909" s="1" t="s">
        <v>860</v>
      </c>
      <c r="E909" s="2">
        <v>43420</v>
      </c>
      <c r="F909" s="1">
        <v>43</v>
      </c>
      <c r="G909" s="1">
        <v>43</v>
      </c>
      <c r="H909" s="1">
        <f>Tabla1[[#This Row],[CANTIDAD SEGÚN SISTEMA]]-Tabla1[[#This Row],[CANTIDAD SEGÚN CONTEO]]</f>
        <v>0</v>
      </c>
      <c r="I909" s="13">
        <f>1-ABS((Tabla1[[#This Row],[CANTIDAD SEGÚN SISTEMA]]-Tabla1[[#This Row],[CANTIDAD SEGÚN CONTEO]])/Tabla1[[#This Row],[CANTIDAD SEGÚN SISTEMA]])</f>
        <v>1</v>
      </c>
      <c r="J90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09" s="13" t="str">
        <f>VLOOKUP(Tabla1[[#This Row],[COD MATERIAL]],Tabla1345[#All],3,0)</f>
        <v>05 - COLISION</v>
      </c>
      <c r="L909" s="2" t="str">
        <f>VLOOKUP(MONTH(Tabla1[[#This Row],[FECHA DE CONTEO INVENTARIO]]),Tabla2[],2,0)</f>
        <v>Nov</v>
      </c>
      <c r="M909" s="1">
        <f>YEAR(Tabla1[[#This Row],[FECHA DE CONTEO INVENTARIO]])</f>
        <v>2018</v>
      </c>
    </row>
    <row r="910" spans="1:13" x14ac:dyDescent="0.2">
      <c r="A910" s="1">
        <v>353559</v>
      </c>
      <c r="B910" s="1" t="s">
        <v>167</v>
      </c>
      <c r="C910" s="1" t="s">
        <v>886</v>
      </c>
      <c r="D910" s="1" t="s">
        <v>857</v>
      </c>
      <c r="E910" s="2">
        <v>43206</v>
      </c>
      <c r="F910" s="1">
        <v>164</v>
      </c>
      <c r="G910" s="1">
        <v>168</v>
      </c>
      <c r="H910" s="1">
        <f>Tabla1[[#This Row],[CANTIDAD SEGÚN SISTEMA]]-Tabla1[[#This Row],[CANTIDAD SEGÚN CONTEO]]</f>
        <v>-4</v>
      </c>
      <c r="I910" s="13">
        <f>1-ABS((Tabla1[[#This Row],[CANTIDAD SEGÚN SISTEMA]]-Tabla1[[#This Row],[CANTIDAD SEGÚN CONTEO]])/Tabla1[[#This Row],[CANTIDAD SEGÚN SISTEMA]])</f>
        <v>0.97560975609756095</v>
      </c>
      <c r="J91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10" s="13" t="str">
        <f>VLOOKUP(Tabla1[[#This Row],[COD MATERIAL]],Tabla1345[#All],3,0)</f>
        <v>02 - BUJIAS</v>
      </c>
      <c r="L910" s="2" t="str">
        <f>VLOOKUP(MONTH(Tabla1[[#This Row],[FECHA DE CONTEO INVENTARIO]]),Tabla2[],2,0)</f>
        <v>Abr</v>
      </c>
      <c r="M910" s="1">
        <f>YEAR(Tabla1[[#This Row],[FECHA DE CONTEO INVENTARIO]])</f>
        <v>2018</v>
      </c>
    </row>
    <row r="911" spans="1:13" x14ac:dyDescent="0.2">
      <c r="A911" s="1">
        <v>348067</v>
      </c>
      <c r="B911" s="1" t="s">
        <v>221</v>
      </c>
      <c r="C911" s="1" t="s">
        <v>891</v>
      </c>
      <c r="D911" s="1" t="s">
        <v>862</v>
      </c>
      <c r="E911" s="2">
        <v>43508</v>
      </c>
      <c r="F911" s="1">
        <v>152</v>
      </c>
      <c r="G911" s="1">
        <v>170</v>
      </c>
      <c r="H911" s="1">
        <f>Tabla1[[#This Row],[CANTIDAD SEGÚN SISTEMA]]-Tabla1[[#This Row],[CANTIDAD SEGÚN CONTEO]]</f>
        <v>-18</v>
      </c>
      <c r="I911" s="13">
        <f>1-ABS((Tabla1[[#This Row],[CANTIDAD SEGÚN SISTEMA]]-Tabla1[[#This Row],[CANTIDAD SEGÚN CONTEO]])/Tabla1[[#This Row],[CANTIDAD SEGÚN SISTEMA]])</f>
        <v>0.88157894736842102</v>
      </c>
      <c r="J91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11" s="13" t="str">
        <f>VLOOKUP(Tabla1[[#This Row],[COD MATERIAL]],Tabla1345[#All],3,0)</f>
        <v>13 - TRACCION</v>
      </c>
      <c r="L911" s="2" t="str">
        <f>VLOOKUP(MONTH(Tabla1[[#This Row],[FECHA DE CONTEO INVENTARIO]]),Tabla2[],2,0)</f>
        <v>Feb</v>
      </c>
      <c r="M911" s="1">
        <f>YEAR(Tabla1[[#This Row],[FECHA DE CONTEO INVENTARIO]])</f>
        <v>2019</v>
      </c>
    </row>
    <row r="912" spans="1:13" x14ac:dyDescent="0.2">
      <c r="A912" s="1">
        <v>348470</v>
      </c>
      <c r="B912" s="1" t="s">
        <v>347</v>
      </c>
      <c r="C912" s="1" t="s">
        <v>892</v>
      </c>
      <c r="D912" s="1" t="s">
        <v>863</v>
      </c>
      <c r="E912" s="2">
        <v>43315</v>
      </c>
      <c r="F912" s="1">
        <v>200</v>
      </c>
      <c r="G912" s="1">
        <v>200</v>
      </c>
      <c r="H912" s="1">
        <f>Tabla1[[#This Row],[CANTIDAD SEGÚN SISTEMA]]-Tabla1[[#This Row],[CANTIDAD SEGÚN CONTEO]]</f>
        <v>0</v>
      </c>
      <c r="I912" s="13">
        <f>1-ABS((Tabla1[[#This Row],[CANTIDAD SEGÚN SISTEMA]]-Tabla1[[#This Row],[CANTIDAD SEGÚN CONTEO]])/Tabla1[[#This Row],[CANTIDAD SEGÚN SISTEMA]])</f>
        <v>1</v>
      </c>
      <c r="J91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12" s="13" t="str">
        <f>VLOOKUP(Tabla1[[#This Row],[COD MATERIAL]],Tabla1345[#All],3,0)</f>
        <v>13 - TRACCION</v>
      </c>
      <c r="L912" s="2" t="str">
        <f>VLOOKUP(MONTH(Tabla1[[#This Row],[FECHA DE CONTEO INVENTARIO]]),Tabla2[],2,0)</f>
        <v>Ago</v>
      </c>
      <c r="M912" s="1">
        <f>YEAR(Tabla1[[#This Row],[FECHA DE CONTEO INVENTARIO]])</f>
        <v>2018</v>
      </c>
    </row>
    <row r="913" spans="1:13" x14ac:dyDescent="0.2">
      <c r="A913" s="1">
        <v>362704</v>
      </c>
      <c r="B913" s="1" t="s">
        <v>719</v>
      </c>
      <c r="C913" s="1" t="s">
        <v>888</v>
      </c>
      <c r="D913" s="1" t="s">
        <v>859</v>
      </c>
      <c r="E913" s="2">
        <v>43588</v>
      </c>
      <c r="F913" s="1">
        <v>129</v>
      </c>
      <c r="G913" s="1">
        <v>150</v>
      </c>
      <c r="H913" s="1">
        <f>Tabla1[[#This Row],[CANTIDAD SEGÚN SISTEMA]]-Tabla1[[#This Row],[CANTIDAD SEGÚN CONTEO]]</f>
        <v>-21</v>
      </c>
      <c r="I913" s="13">
        <f>1-ABS((Tabla1[[#This Row],[CANTIDAD SEGÚN SISTEMA]]-Tabla1[[#This Row],[CANTIDAD SEGÚN CONTEO]])/Tabla1[[#This Row],[CANTIDAD SEGÚN SISTEMA]])</f>
        <v>0.83720930232558133</v>
      </c>
      <c r="J91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13" s="13" t="str">
        <f>VLOOKUP(Tabla1[[#This Row],[COD MATERIAL]],Tabla1345[#All],3,0)</f>
        <v>13 - TRACCION</v>
      </c>
      <c r="L913" s="2" t="str">
        <f>VLOOKUP(MONTH(Tabla1[[#This Row],[FECHA DE CONTEO INVENTARIO]]),Tabla2[],2,0)</f>
        <v>May</v>
      </c>
      <c r="M913" s="1">
        <f>YEAR(Tabla1[[#This Row],[FECHA DE CONTEO INVENTARIO]])</f>
        <v>2019</v>
      </c>
    </row>
    <row r="914" spans="1:13" x14ac:dyDescent="0.2">
      <c r="A914" s="1">
        <v>348178</v>
      </c>
      <c r="B914" s="1" t="s">
        <v>714</v>
      </c>
      <c r="C914" s="1" t="s">
        <v>893</v>
      </c>
      <c r="D914" s="1" t="s">
        <v>864</v>
      </c>
      <c r="E914" s="2">
        <v>43376</v>
      </c>
      <c r="F914" s="1">
        <v>200</v>
      </c>
      <c r="G914" s="1">
        <v>200</v>
      </c>
      <c r="H914" s="1">
        <f>Tabla1[[#This Row],[CANTIDAD SEGÚN SISTEMA]]-Tabla1[[#This Row],[CANTIDAD SEGÚN CONTEO]]</f>
        <v>0</v>
      </c>
      <c r="I914" s="13">
        <f>1-ABS((Tabla1[[#This Row],[CANTIDAD SEGÚN SISTEMA]]-Tabla1[[#This Row],[CANTIDAD SEGÚN CONTEO]])/Tabla1[[#This Row],[CANTIDAD SEGÚN SISTEMA]])</f>
        <v>1</v>
      </c>
      <c r="J91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14" s="13" t="str">
        <f>VLOOKUP(Tabla1[[#This Row],[COD MATERIAL]],Tabla1345[#All],3,0)</f>
        <v>06 - AMORTIGUADORES</v>
      </c>
      <c r="L914" s="2" t="str">
        <f>VLOOKUP(MONTH(Tabla1[[#This Row],[FECHA DE CONTEO INVENTARIO]]),Tabla2[],2,0)</f>
        <v>Oct</v>
      </c>
      <c r="M914" s="1">
        <f>YEAR(Tabla1[[#This Row],[FECHA DE CONTEO INVENTARIO]])</f>
        <v>2018</v>
      </c>
    </row>
    <row r="915" spans="1:13" x14ac:dyDescent="0.2">
      <c r="A915" s="1">
        <v>348637</v>
      </c>
      <c r="B915" s="1" t="s">
        <v>71</v>
      </c>
      <c r="C915" s="1" t="s">
        <v>886</v>
      </c>
      <c r="D915" s="1" t="s">
        <v>857</v>
      </c>
      <c r="E915" s="2">
        <v>43365</v>
      </c>
      <c r="F915" s="1">
        <v>168</v>
      </c>
      <c r="G915" s="1">
        <v>168</v>
      </c>
      <c r="H915" s="1">
        <f>Tabla1[[#This Row],[CANTIDAD SEGÚN SISTEMA]]-Tabla1[[#This Row],[CANTIDAD SEGÚN CONTEO]]</f>
        <v>0</v>
      </c>
      <c r="I915" s="13">
        <f>1-ABS((Tabla1[[#This Row],[CANTIDAD SEGÚN SISTEMA]]-Tabla1[[#This Row],[CANTIDAD SEGÚN CONTEO]])/Tabla1[[#This Row],[CANTIDAD SEGÚN SISTEMA]])</f>
        <v>1</v>
      </c>
      <c r="J91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15" s="13" t="str">
        <f>VLOOKUP(Tabla1[[#This Row],[COD MATERIAL]],Tabla1345[#All],3,0)</f>
        <v>09 - PARTES DE MOTOR</v>
      </c>
      <c r="L915" s="2" t="str">
        <f>VLOOKUP(MONTH(Tabla1[[#This Row],[FECHA DE CONTEO INVENTARIO]]),Tabla2[],2,0)</f>
        <v>Set</v>
      </c>
      <c r="M915" s="1">
        <f>YEAR(Tabla1[[#This Row],[FECHA DE CONTEO INVENTARIO]])</f>
        <v>2018</v>
      </c>
    </row>
    <row r="916" spans="1:13" x14ac:dyDescent="0.2">
      <c r="A916" s="1">
        <v>362715</v>
      </c>
      <c r="B916" s="1" t="s">
        <v>539</v>
      </c>
      <c r="C916" s="1" t="s">
        <v>884</v>
      </c>
      <c r="D916" s="1" t="s">
        <v>856</v>
      </c>
      <c r="E916" s="2">
        <v>43505</v>
      </c>
      <c r="F916" s="1">
        <v>79</v>
      </c>
      <c r="G916" s="1">
        <v>79</v>
      </c>
      <c r="H916" s="1">
        <f>Tabla1[[#This Row],[CANTIDAD SEGÚN SISTEMA]]-Tabla1[[#This Row],[CANTIDAD SEGÚN CONTEO]]</f>
        <v>0</v>
      </c>
      <c r="I916" s="13">
        <f>1-ABS((Tabla1[[#This Row],[CANTIDAD SEGÚN SISTEMA]]-Tabla1[[#This Row],[CANTIDAD SEGÚN CONTEO]])/Tabla1[[#This Row],[CANTIDAD SEGÚN SISTEMA]])</f>
        <v>1</v>
      </c>
      <c r="J91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16" s="13" t="str">
        <f>VLOOKUP(Tabla1[[#This Row],[COD MATERIAL]],Tabla1345[#All],3,0)</f>
        <v>05 - COLISION</v>
      </c>
      <c r="L916" s="2" t="str">
        <f>VLOOKUP(MONTH(Tabla1[[#This Row],[FECHA DE CONTEO INVENTARIO]]),Tabla2[],2,0)</f>
        <v>Feb</v>
      </c>
      <c r="M916" s="1">
        <f>YEAR(Tabla1[[#This Row],[FECHA DE CONTEO INVENTARIO]])</f>
        <v>2019</v>
      </c>
    </row>
    <row r="917" spans="1:13" x14ac:dyDescent="0.2">
      <c r="A917" s="1">
        <v>362794</v>
      </c>
      <c r="B917" s="1" t="s">
        <v>450</v>
      </c>
      <c r="C917" s="1" t="s">
        <v>887</v>
      </c>
      <c r="D917" s="1" t="s">
        <v>858</v>
      </c>
      <c r="E917" s="2">
        <v>43550</v>
      </c>
      <c r="F917" s="1">
        <v>81</v>
      </c>
      <c r="G917" s="1">
        <v>81</v>
      </c>
      <c r="H917" s="1">
        <f>Tabla1[[#This Row],[CANTIDAD SEGÚN SISTEMA]]-Tabla1[[#This Row],[CANTIDAD SEGÚN CONTEO]]</f>
        <v>0</v>
      </c>
      <c r="I917" s="13">
        <f>1-ABS((Tabla1[[#This Row],[CANTIDAD SEGÚN SISTEMA]]-Tabla1[[#This Row],[CANTIDAD SEGÚN CONTEO]])/Tabla1[[#This Row],[CANTIDAD SEGÚN SISTEMA]])</f>
        <v>1</v>
      </c>
      <c r="J91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17" s="13" t="str">
        <f>VLOOKUP(Tabla1[[#This Row],[COD MATERIAL]],Tabla1345[#All],3,0)</f>
        <v>05 - COLISION</v>
      </c>
      <c r="L917" s="2" t="str">
        <f>VLOOKUP(MONTH(Tabla1[[#This Row],[FECHA DE CONTEO INVENTARIO]]),Tabla2[],2,0)</f>
        <v>Mar</v>
      </c>
      <c r="M917" s="1">
        <f>YEAR(Tabla1[[#This Row],[FECHA DE CONTEO INVENTARIO]])</f>
        <v>2019</v>
      </c>
    </row>
    <row r="918" spans="1:13" x14ac:dyDescent="0.2">
      <c r="A918" s="1">
        <v>348803</v>
      </c>
      <c r="B918" s="1" t="s">
        <v>475</v>
      </c>
      <c r="C918" s="1" t="s">
        <v>884</v>
      </c>
      <c r="D918" s="1" t="s">
        <v>856</v>
      </c>
      <c r="E918" s="2">
        <v>43317</v>
      </c>
      <c r="F918" s="1">
        <v>42</v>
      </c>
      <c r="G918" s="1">
        <v>42</v>
      </c>
      <c r="H918" s="1">
        <f>Tabla1[[#This Row],[CANTIDAD SEGÚN SISTEMA]]-Tabla1[[#This Row],[CANTIDAD SEGÚN CONTEO]]</f>
        <v>0</v>
      </c>
      <c r="I918" s="13">
        <f>1-ABS((Tabla1[[#This Row],[CANTIDAD SEGÚN SISTEMA]]-Tabla1[[#This Row],[CANTIDAD SEGÚN CONTEO]])/Tabla1[[#This Row],[CANTIDAD SEGÚN SISTEMA]])</f>
        <v>1</v>
      </c>
      <c r="J91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18" s="13" t="str">
        <f>VLOOKUP(Tabla1[[#This Row],[COD MATERIAL]],Tabla1345[#All],3,0)</f>
        <v>05 - COLISION</v>
      </c>
      <c r="L918" s="2" t="str">
        <f>VLOOKUP(MONTH(Tabla1[[#This Row],[FECHA DE CONTEO INVENTARIO]]),Tabla2[],2,0)</f>
        <v>Ago</v>
      </c>
      <c r="M918" s="1">
        <f>YEAR(Tabla1[[#This Row],[FECHA DE CONTEO INVENTARIO]])</f>
        <v>2018</v>
      </c>
    </row>
    <row r="919" spans="1:13" x14ac:dyDescent="0.2">
      <c r="A919" s="1">
        <v>348589</v>
      </c>
      <c r="B919" s="1" t="s">
        <v>381</v>
      </c>
      <c r="C919" s="1" t="s">
        <v>892</v>
      </c>
      <c r="D919" s="1" t="s">
        <v>863</v>
      </c>
      <c r="E919" s="2">
        <v>43443</v>
      </c>
      <c r="F919" s="1">
        <v>181</v>
      </c>
      <c r="G919" s="1">
        <v>181</v>
      </c>
      <c r="H919" s="1">
        <f>Tabla1[[#This Row],[CANTIDAD SEGÚN SISTEMA]]-Tabla1[[#This Row],[CANTIDAD SEGÚN CONTEO]]</f>
        <v>0</v>
      </c>
      <c r="I919" s="13">
        <f>1-ABS((Tabla1[[#This Row],[CANTIDAD SEGÚN SISTEMA]]-Tabla1[[#This Row],[CANTIDAD SEGÚN CONTEO]])/Tabla1[[#This Row],[CANTIDAD SEGÚN SISTEMA]])</f>
        <v>1</v>
      </c>
      <c r="J91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19" s="13" t="str">
        <f>VLOOKUP(Tabla1[[#This Row],[COD MATERIAL]],Tabla1345[#All],3,0)</f>
        <v>11 - LLANTAS Y HULES</v>
      </c>
      <c r="L919" s="2" t="str">
        <f>VLOOKUP(MONTH(Tabla1[[#This Row],[FECHA DE CONTEO INVENTARIO]]),Tabla2[],2,0)</f>
        <v>Dic</v>
      </c>
      <c r="M919" s="1">
        <f>YEAR(Tabla1[[#This Row],[FECHA DE CONTEO INVENTARIO]])</f>
        <v>2018</v>
      </c>
    </row>
    <row r="920" spans="1:13" x14ac:dyDescent="0.2">
      <c r="A920" s="1">
        <v>347868</v>
      </c>
      <c r="B920" s="1" t="s">
        <v>87</v>
      </c>
      <c r="C920" s="1" t="s">
        <v>886</v>
      </c>
      <c r="D920" s="1" t="s">
        <v>857</v>
      </c>
      <c r="E920" s="2">
        <v>43223</v>
      </c>
      <c r="F920" s="1">
        <v>106</v>
      </c>
      <c r="G920" s="1">
        <v>106</v>
      </c>
      <c r="H920" s="1">
        <f>Tabla1[[#This Row],[CANTIDAD SEGÚN SISTEMA]]-Tabla1[[#This Row],[CANTIDAD SEGÚN CONTEO]]</f>
        <v>0</v>
      </c>
      <c r="I920" s="13">
        <f>1-ABS((Tabla1[[#This Row],[CANTIDAD SEGÚN SISTEMA]]-Tabla1[[#This Row],[CANTIDAD SEGÚN CONTEO]])/Tabla1[[#This Row],[CANTIDAD SEGÚN SISTEMA]])</f>
        <v>1</v>
      </c>
      <c r="J92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20" s="13" t="str">
        <f>VLOOKUP(Tabla1[[#This Row],[COD MATERIAL]],Tabla1345[#All],3,0)</f>
        <v>01 - BATERIAS</v>
      </c>
      <c r="L920" s="2" t="str">
        <f>VLOOKUP(MONTH(Tabla1[[#This Row],[FECHA DE CONTEO INVENTARIO]]),Tabla2[],2,0)</f>
        <v>May</v>
      </c>
      <c r="M920" s="1">
        <f>YEAR(Tabla1[[#This Row],[FECHA DE CONTEO INVENTARIO]])</f>
        <v>2018</v>
      </c>
    </row>
    <row r="921" spans="1:13" x14ac:dyDescent="0.2">
      <c r="A921" s="1">
        <v>348254</v>
      </c>
      <c r="B921" s="1" t="s">
        <v>593</v>
      </c>
      <c r="C921" s="1" t="s">
        <v>890</v>
      </c>
      <c r="D921" s="1" t="s">
        <v>861</v>
      </c>
      <c r="E921" s="2">
        <v>43215</v>
      </c>
      <c r="F921" s="1">
        <v>67</v>
      </c>
      <c r="G921" s="1">
        <v>80</v>
      </c>
      <c r="H921" s="1">
        <f>Tabla1[[#This Row],[CANTIDAD SEGÚN SISTEMA]]-Tabla1[[#This Row],[CANTIDAD SEGÚN CONTEO]]</f>
        <v>-13</v>
      </c>
      <c r="I921" s="13">
        <f>1-ABS((Tabla1[[#This Row],[CANTIDAD SEGÚN SISTEMA]]-Tabla1[[#This Row],[CANTIDAD SEGÚN CONTEO]])/Tabla1[[#This Row],[CANTIDAD SEGÚN SISTEMA]])</f>
        <v>0.80597014925373134</v>
      </c>
      <c r="J92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21" s="13" t="str">
        <f>VLOOKUP(Tabla1[[#This Row],[COD MATERIAL]],Tabla1345[#All],3,0)</f>
        <v>07 - PEDALES Y POSAPIES</v>
      </c>
      <c r="L921" s="2" t="str">
        <f>VLOOKUP(MONTH(Tabla1[[#This Row],[FECHA DE CONTEO INVENTARIO]]),Tabla2[],2,0)</f>
        <v>Abr</v>
      </c>
      <c r="M921" s="1">
        <f>YEAR(Tabla1[[#This Row],[FECHA DE CONTEO INVENTARIO]])</f>
        <v>2018</v>
      </c>
    </row>
    <row r="922" spans="1:13" x14ac:dyDescent="0.2">
      <c r="A922" s="1">
        <v>348518</v>
      </c>
      <c r="B922" s="1" t="s">
        <v>763</v>
      </c>
      <c r="C922" s="1" t="s">
        <v>884</v>
      </c>
      <c r="D922" s="1" t="s">
        <v>856</v>
      </c>
      <c r="E922" s="2">
        <v>43546</v>
      </c>
      <c r="F922" s="1">
        <v>194</v>
      </c>
      <c r="G922" s="1">
        <v>174</v>
      </c>
      <c r="H922" s="1">
        <f>Tabla1[[#This Row],[CANTIDAD SEGÚN SISTEMA]]-Tabla1[[#This Row],[CANTIDAD SEGÚN CONTEO]]</f>
        <v>20</v>
      </c>
      <c r="I922" s="13">
        <f>1-ABS((Tabla1[[#This Row],[CANTIDAD SEGÚN SISTEMA]]-Tabla1[[#This Row],[CANTIDAD SEGÚN CONTEO]])/Tabla1[[#This Row],[CANTIDAD SEGÚN SISTEMA]])</f>
        <v>0.89690721649484539</v>
      </c>
      <c r="J92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922" s="13" t="str">
        <f>VLOOKUP(Tabla1[[#This Row],[COD MATERIAL]],Tabla1345[#All],3,0)</f>
        <v>09 - PARTES DE MOTOR</v>
      </c>
      <c r="L922" s="2" t="str">
        <f>VLOOKUP(MONTH(Tabla1[[#This Row],[FECHA DE CONTEO INVENTARIO]]),Tabla2[],2,0)</f>
        <v>Mar</v>
      </c>
      <c r="M922" s="1">
        <f>YEAR(Tabla1[[#This Row],[FECHA DE CONTEO INVENTARIO]])</f>
        <v>2019</v>
      </c>
    </row>
    <row r="923" spans="1:13" x14ac:dyDescent="0.2">
      <c r="A923" s="1">
        <v>348329</v>
      </c>
      <c r="B923" s="1" t="s">
        <v>267</v>
      </c>
      <c r="C923" s="1" t="s">
        <v>884</v>
      </c>
      <c r="D923" s="1" t="s">
        <v>856</v>
      </c>
      <c r="E923" s="2">
        <v>43396</v>
      </c>
      <c r="F923" s="1">
        <v>140</v>
      </c>
      <c r="G923" s="1">
        <v>140</v>
      </c>
      <c r="H923" s="1">
        <f>Tabla1[[#This Row],[CANTIDAD SEGÚN SISTEMA]]-Tabla1[[#This Row],[CANTIDAD SEGÚN CONTEO]]</f>
        <v>0</v>
      </c>
      <c r="I923" s="13">
        <f>1-ABS((Tabla1[[#This Row],[CANTIDAD SEGÚN SISTEMA]]-Tabla1[[#This Row],[CANTIDAD SEGÚN CONTEO]])/Tabla1[[#This Row],[CANTIDAD SEGÚN SISTEMA]])</f>
        <v>1</v>
      </c>
      <c r="J92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23" s="13" t="str">
        <f>VLOOKUP(Tabla1[[#This Row],[COD MATERIAL]],Tabla1345[#All],3,0)</f>
        <v>06 - AMORTIGUADORES</v>
      </c>
      <c r="L923" s="2" t="str">
        <f>VLOOKUP(MONTH(Tabla1[[#This Row],[FECHA DE CONTEO INVENTARIO]]),Tabla2[],2,0)</f>
        <v>Oct</v>
      </c>
      <c r="M923" s="1">
        <f>YEAR(Tabla1[[#This Row],[FECHA DE CONTEO INVENTARIO]])</f>
        <v>2018</v>
      </c>
    </row>
    <row r="924" spans="1:13" x14ac:dyDescent="0.2">
      <c r="A924" s="1">
        <v>348398</v>
      </c>
      <c r="B924" s="1" t="s">
        <v>233</v>
      </c>
      <c r="C924" s="1" t="s">
        <v>884</v>
      </c>
      <c r="D924" s="1" t="s">
        <v>856</v>
      </c>
      <c r="E924" s="2">
        <v>43484</v>
      </c>
      <c r="F924" s="1">
        <v>19</v>
      </c>
      <c r="G924" s="1">
        <v>19</v>
      </c>
      <c r="H924" s="1">
        <f>Tabla1[[#This Row],[CANTIDAD SEGÚN SISTEMA]]-Tabla1[[#This Row],[CANTIDAD SEGÚN CONTEO]]</f>
        <v>0</v>
      </c>
      <c r="I924" s="13">
        <f>1-ABS((Tabla1[[#This Row],[CANTIDAD SEGÚN SISTEMA]]-Tabla1[[#This Row],[CANTIDAD SEGÚN CONTEO]])/Tabla1[[#This Row],[CANTIDAD SEGÚN SISTEMA]])</f>
        <v>1</v>
      </c>
      <c r="J92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24" s="13" t="str">
        <f>VLOOKUP(Tabla1[[#This Row],[COD MATERIAL]],Tabla1345[#All],3,0)</f>
        <v>05 - COLISION</v>
      </c>
      <c r="L924" s="2" t="str">
        <f>VLOOKUP(MONTH(Tabla1[[#This Row],[FECHA DE CONTEO INVENTARIO]]),Tabla2[],2,0)</f>
        <v>Ene</v>
      </c>
      <c r="M924" s="1">
        <f>YEAR(Tabla1[[#This Row],[FECHA DE CONTEO INVENTARIO]])</f>
        <v>2019</v>
      </c>
    </row>
    <row r="925" spans="1:13" x14ac:dyDescent="0.2">
      <c r="A925" s="1">
        <v>348203</v>
      </c>
      <c r="B925" s="1" t="s">
        <v>558</v>
      </c>
      <c r="C925" s="1" t="s">
        <v>889</v>
      </c>
      <c r="D925" s="1" t="s">
        <v>860</v>
      </c>
      <c r="E925" s="2">
        <v>43517</v>
      </c>
      <c r="F925" s="1">
        <v>70</v>
      </c>
      <c r="G925" s="1">
        <v>73</v>
      </c>
      <c r="H925" s="1">
        <f>Tabla1[[#This Row],[CANTIDAD SEGÚN SISTEMA]]-Tabla1[[#This Row],[CANTIDAD SEGÚN CONTEO]]</f>
        <v>-3</v>
      </c>
      <c r="I925" s="13">
        <f>1-ABS((Tabla1[[#This Row],[CANTIDAD SEGÚN SISTEMA]]-Tabla1[[#This Row],[CANTIDAD SEGÚN CONTEO]])/Tabla1[[#This Row],[CANTIDAD SEGÚN SISTEMA]])</f>
        <v>0.95714285714285718</v>
      </c>
      <c r="J92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25" s="13" t="str">
        <f>VLOOKUP(Tabla1[[#This Row],[COD MATERIAL]],Tabla1345[#All],3,0)</f>
        <v>04 - FRENOS Y EMBRAGUES</v>
      </c>
      <c r="L925" s="2" t="str">
        <f>VLOOKUP(MONTH(Tabla1[[#This Row],[FECHA DE CONTEO INVENTARIO]]),Tabla2[],2,0)</f>
        <v>Feb</v>
      </c>
      <c r="M925" s="1">
        <f>YEAR(Tabla1[[#This Row],[FECHA DE CONTEO INVENTARIO]])</f>
        <v>2019</v>
      </c>
    </row>
    <row r="926" spans="1:13" x14ac:dyDescent="0.2">
      <c r="A926" s="1">
        <v>347749</v>
      </c>
      <c r="B926" s="1" t="s">
        <v>432</v>
      </c>
      <c r="C926" s="1" t="s">
        <v>886</v>
      </c>
      <c r="D926" s="1" t="s">
        <v>857</v>
      </c>
      <c r="E926" s="2">
        <v>43208</v>
      </c>
      <c r="F926" s="1">
        <v>9</v>
      </c>
      <c r="G926" s="1">
        <v>9</v>
      </c>
      <c r="H926" s="1">
        <f>Tabla1[[#This Row],[CANTIDAD SEGÚN SISTEMA]]-Tabla1[[#This Row],[CANTIDAD SEGÚN CONTEO]]</f>
        <v>0</v>
      </c>
      <c r="I926" s="13">
        <f>1-ABS((Tabla1[[#This Row],[CANTIDAD SEGÚN SISTEMA]]-Tabla1[[#This Row],[CANTIDAD SEGÚN CONTEO]])/Tabla1[[#This Row],[CANTIDAD SEGÚN SISTEMA]])</f>
        <v>1</v>
      </c>
      <c r="J92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26" s="13" t="str">
        <f>VLOOKUP(Tabla1[[#This Row],[COD MATERIAL]],Tabla1345[#All],3,0)</f>
        <v>09 - PARTES DE MOTOR</v>
      </c>
      <c r="L926" s="2" t="str">
        <f>VLOOKUP(MONTH(Tabla1[[#This Row],[FECHA DE CONTEO INVENTARIO]]),Tabla2[],2,0)</f>
        <v>Abr</v>
      </c>
      <c r="M926" s="1">
        <f>YEAR(Tabla1[[#This Row],[FECHA DE CONTEO INVENTARIO]])</f>
        <v>2018</v>
      </c>
    </row>
    <row r="927" spans="1:13" x14ac:dyDescent="0.2">
      <c r="A927" s="1">
        <v>348771</v>
      </c>
      <c r="B927" s="1" t="s">
        <v>262</v>
      </c>
      <c r="C927" s="1" t="s">
        <v>888</v>
      </c>
      <c r="D927" s="1" t="s">
        <v>859</v>
      </c>
      <c r="E927" s="2">
        <v>43454</v>
      </c>
      <c r="F927" s="1">
        <v>31</v>
      </c>
      <c r="G927" s="1">
        <v>37</v>
      </c>
      <c r="H927" s="1">
        <f>Tabla1[[#This Row],[CANTIDAD SEGÚN SISTEMA]]-Tabla1[[#This Row],[CANTIDAD SEGÚN CONTEO]]</f>
        <v>-6</v>
      </c>
      <c r="I927" s="13">
        <f>1-ABS((Tabla1[[#This Row],[CANTIDAD SEGÚN SISTEMA]]-Tabla1[[#This Row],[CANTIDAD SEGÚN CONTEO]])/Tabla1[[#This Row],[CANTIDAD SEGÚN SISTEMA]])</f>
        <v>0.80645161290322576</v>
      </c>
      <c r="J92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27" s="13" t="str">
        <f>VLOOKUP(Tabla1[[#This Row],[COD MATERIAL]],Tabla1345[#All],3,0)</f>
        <v>05 - COLISION</v>
      </c>
      <c r="L927" s="2" t="str">
        <f>VLOOKUP(MONTH(Tabla1[[#This Row],[FECHA DE CONTEO INVENTARIO]]),Tabla2[],2,0)</f>
        <v>Dic</v>
      </c>
      <c r="M927" s="1">
        <f>YEAR(Tabla1[[#This Row],[FECHA DE CONTEO INVENTARIO]])</f>
        <v>2018</v>
      </c>
    </row>
    <row r="928" spans="1:13" x14ac:dyDescent="0.2">
      <c r="A928" s="1">
        <v>348194</v>
      </c>
      <c r="B928" s="1" t="s">
        <v>423</v>
      </c>
      <c r="C928" s="1" t="s">
        <v>885</v>
      </c>
      <c r="D928" s="1" t="s">
        <v>865</v>
      </c>
      <c r="E928" s="2">
        <v>43412</v>
      </c>
      <c r="F928" s="1">
        <v>25</v>
      </c>
      <c r="G928" s="1">
        <v>25</v>
      </c>
      <c r="H928" s="1">
        <f>Tabla1[[#This Row],[CANTIDAD SEGÚN SISTEMA]]-Tabla1[[#This Row],[CANTIDAD SEGÚN CONTEO]]</f>
        <v>0</v>
      </c>
      <c r="I928" s="13">
        <f>1-ABS((Tabla1[[#This Row],[CANTIDAD SEGÚN SISTEMA]]-Tabla1[[#This Row],[CANTIDAD SEGÚN CONTEO]])/Tabla1[[#This Row],[CANTIDAD SEGÚN SISTEMA]])</f>
        <v>1</v>
      </c>
      <c r="J92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28" s="13" t="str">
        <f>VLOOKUP(Tabla1[[#This Row],[COD MATERIAL]],Tabla1345[#All],3,0)</f>
        <v>06 - AMORTIGUADORES</v>
      </c>
      <c r="L928" s="2" t="str">
        <f>VLOOKUP(MONTH(Tabla1[[#This Row],[FECHA DE CONTEO INVENTARIO]]),Tabla2[],2,0)</f>
        <v>Nov</v>
      </c>
      <c r="M928" s="1">
        <f>YEAR(Tabla1[[#This Row],[FECHA DE CONTEO INVENTARIO]])</f>
        <v>2018</v>
      </c>
    </row>
    <row r="929" spans="1:13" x14ac:dyDescent="0.2">
      <c r="A929" s="1">
        <v>348372</v>
      </c>
      <c r="B929" s="1" t="s">
        <v>352</v>
      </c>
      <c r="C929" s="1" t="s">
        <v>884</v>
      </c>
      <c r="D929" s="1" t="s">
        <v>856</v>
      </c>
      <c r="E929" s="2">
        <v>43214</v>
      </c>
      <c r="F929" s="1">
        <v>169</v>
      </c>
      <c r="G929" s="1">
        <v>177</v>
      </c>
      <c r="H929" s="1">
        <f>Tabla1[[#This Row],[CANTIDAD SEGÚN SISTEMA]]-Tabla1[[#This Row],[CANTIDAD SEGÚN CONTEO]]</f>
        <v>-8</v>
      </c>
      <c r="I929" s="13">
        <f>1-ABS((Tabla1[[#This Row],[CANTIDAD SEGÚN SISTEMA]]-Tabla1[[#This Row],[CANTIDAD SEGÚN CONTEO]])/Tabla1[[#This Row],[CANTIDAD SEGÚN SISTEMA]])</f>
        <v>0.9526627218934911</v>
      </c>
      <c r="J92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29" s="13" t="str">
        <f>VLOOKUP(Tabla1[[#This Row],[COD MATERIAL]],Tabla1345[#All],3,0)</f>
        <v>05 - COLISION</v>
      </c>
      <c r="L929" s="2" t="str">
        <f>VLOOKUP(MONTH(Tabla1[[#This Row],[FECHA DE CONTEO INVENTARIO]]),Tabla2[],2,0)</f>
        <v>Abr</v>
      </c>
      <c r="M929" s="1">
        <f>YEAR(Tabla1[[#This Row],[FECHA DE CONTEO INVENTARIO]])</f>
        <v>2018</v>
      </c>
    </row>
    <row r="930" spans="1:13" x14ac:dyDescent="0.2">
      <c r="A930" s="1">
        <v>348635</v>
      </c>
      <c r="B930" s="1" t="s">
        <v>194</v>
      </c>
      <c r="C930" s="1" t="s">
        <v>888</v>
      </c>
      <c r="D930" s="1" t="s">
        <v>859</v>
      </c>
      <c r="E930" s="2">
        <v>43190</v>
      </c>
      <c r="F930" s="1">
        <v>197</v>
      </c>
      <c r="G930" s="1">
        <v>228</v>
      </c>
      <c r="H930" s="1">
        <f>Tabla1[[#This Row],[CANTIDAD SEGÚN SISTEMA]]-Tabla1[[#This Row],[CANTIDAD SEGÚN CONTEO]]</f>
        <v>-31</v>
      </c>
      <c r="I930" s="13">
        <f>1-ABS((Tabla1[[#This Row],[CANTIDAD SEGÚN SISTEMA]]-Tabla1[[#This Row],[CANTIDAD SEGÚN CONTEO]])/Tabla1[[#This Row],[CANTIDAD SEGÚN SISTEMA]])</f>
        <v>0.84263959390862941</v>
      </c>
      <c r="J93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30" s="13" t="str">
        <f>VLOOKUP(Tabla1[[#This Row],[COD MATERIAL]],Tabla1345[#All],3,0)</f>
        <v>09 - PARTES DE MOTOR</v>
      </c>
      <c r="L930" s="2" t="str">
        <f>VLOOKUP(MONTH(Tabla1[[#This Row],[FECHA DE CONTEO INVENTARIO]]),Tabla2[],2,0)</f>
        <v>Mar</v>
      </c>
      <c r="M930" s="1">
        <f>YEAR(Tabla1[[#This Row],[FECHA DE CONTEO INVENTARIO]])</f>
        <v>2018</v>
      </c>
    </row>
    <row r="931" spans="1:13" x14ac:dyDescent="0.2">
      <c r="A931" s="1">
        <v>348197</v>
      </c>
      <c r="B931" s="1" t="s">
        <v>713</v>
      </c>
      <c r="C931" s="1" t="s">
        <v>892</v>
      </c>
      <c r="D931" s="1" t="s">
        <v>863</v>
      </c>
      <c r="E931" s="2">
        <v>43121</v>
      </c>
      <c r="F931" s="1">
        <v>181</v>
      </c>
      <c r="G931" s="1">
        <v>181</v>
      </c>
      <c r="H931" s="1">
        <f>Tabla1[[#This Row],[CANTIDAD SEGÚN SISTEMA]]-Tabla1[[#This Row],[CANTIDAD SEGÚN CONTEO]]</f>
        <v>0</v>
      </c>
      <c r="I931" s="13">
        <f>1-ABS((Tabla1[[#This Row],[CANTIDAD SEGÚN SISTEMA]]-Tabla1[[#This Row],[CANTIDAD SEGÚN CONTEO]])/Tabla1[[#This Row],[CANTIDAD SEGÚN SISTEMA]])</f>
        <v>1</v>
      </c>
      <c r="J93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31" s="13" t="str">
        <f>VLOOKUP(Tabla1[[#This Row],[COD MATERIAL]],Tabla1345[#All],3,0)</f>
        <v>06 - AMORTIGUADORES</v>
      </c>
      <c r="L931" s="2" t="str">
        <f>VLOOKUP(MONTH(Tabla1[[#This Row],[FECHA DE CONTEO INVENTARIO]]),Tabla2[],2,0)</f>
        <v>Ene</v>
      </c>
      <c r="M931" s="1">
        <f>YEAR(Tabla1[[#This Row],[FECHA DE CONTEO INVENTARIO]])</f>
        <v>2018</v>
      </c>
    </row>
    <row r="932" spans="1:13" x14ac:dyDescent="0.2">
      <c r="A932" s="1">
        <v>348369</v>
      </c>
      <c r="B932" s="1" t="s">
        <v>60</v>
      </c>
      <c r="C932" s="1" t="s">
        <v>887</v>
      </c>
      <c r="D932" s="1" t="s">
        <v>858</v>
      </c>
      <c r="E932" s="2">
        <v>43465</v>
      </c>
      <c r="F932" s="1">
        <v>124</v>
      </c>
      <c r="G932" s="1">
        <v>140</v>
      </c>
      <c r="H932" s="1">
        <f>Tabla1[[#This Row],[CANTIDAD SEGÚN SISTEMA]]-Tabla1[[#This Row],[CANTIDAD SEGÚN CONTEO]]</f>
        <v>-16</v>
      </c>
      <c r="I932" s="13">
        <f>1-ABS((Tabla1[[#This Row],[CANTIDAD SEGÚN SISTEMA]]-Tabla1[[#This Row],[CANTIDAD SEGÚN CONTEO]])/Tabla1[[#This Row],[CANTIDAD SEGÚN SISTEMA]])</f>
        <v>0.87096774193548387</v>
      </c>
      <c r="J93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32" s="13" t="str">
        <f>VLOOKUP(Tabla1[[#This Row],[COD MATERIAL]],Tabla1345[#All],3,0)</f>
        <v>03 - FILTROS</v>
      </c>
      <c r="L932" s="2" t="str">
        <f>VLOOKUP(MONTH(Tabla1[[#This Row],[FECHA DE CONTEO INVENTARIO]]),Tabla2[],2,0)</f>
        <v>Dic</v>
      </c>
      <c r="M932" s="1">
        <f>YEAR(Tabla1[[#This Row],[FECHA DE CONTEO INVENTARIO]])</f>
        <v>2018</v>
      </c>
    </row>
    <row r="933" spans="1:13" x14ac:dyDescent="0.2">
      <c r="A933" s="1">
        <v>348512</v>
      </c>
      <c r="B933" s="1" t="s">
        <v>359</v>
      </c>
      <c r="C933" s="1" t="s">
        <v>887</v>
      </c>
      <c r="D933" s="1" t="s">
        <v>858</v>
      </c>
      <c r="E933" s="2">
        <v>43380</v>
      </c>
      <c r="F933" s="1">
        <v>33</v>
      </c>
      <c r="G933" s="1">
        <v>33</v>
      </c>
      <c r="H933" s="1">
        <f>Tabla1[[#This Row],[CANTIDAD SEGÚN SISTEMA]]-Tabla1[[#This Row],[CANTIDAD SEGÚN CONTEO]]</f>
        <v>0</v>
      </c>
      <c r="I933" s="13">
        <f>1-ABS((Tabla1[[#This Row],[CANTIDAD SEGÚN SISTEMA]]-Tabla1[[#This Row],[CANTIDAD SEGÚN CONTEO]])/Tabla1[[#This Row],[CANTIDAD SEGÚN SISTEMA]])</f>
        <v>1</v>
      </c>
      <c r="J93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33" s="13" t="str">
        <f>VLOOKUP(Tabla1[[#This Row],[COD MATERIAL]],Tabla1345[#All],3,0)</f>
        <v>09 - PARTES DE MOTOR</v>
      </c>
      <c r="L933" s="2" t="str">
        <f>VLOOKUP(MONTH(Tabla1[[#This Row],[FECHA DE CONTEO INVENTARIO]]),Tabla2[],2,0)</f>
        <v>Oct</v>
      </c>
      <c r="M933" s="1">
        <f>YEAR(Tabla1[[#This Row],[FECHA DE CONTEO INVENTARIO]])</f>
        <v>2018</v>
      </c>
    </row>
    <row r="934" spans="1:13" x14ac:dyDescent="0.2">
      <c r="A934" s="1">
        <v>347668</v>
      </c>
      <c r="B934" s="1" t="s">
        <v>160</v>
      </c>
      <c r="C934" s="1" t="s">
        <v>892</v>
      </c>
      <c r="D934" s="1" t="s">
        <v>863</v>
      </c>
      <c r="E934" s="2">
        <v>43424</v>
      </c>
      <c r="F934" s="1">
        <v>74</v>
      </c>
      <c r="G934" s="1">
        <v>75</v>
      </c>
      <c r="H934" s="1">
        <f>Tabla1[[#This Row],[CANTIDAD SEGÚN SISTEMA]]-Tabla1[[#This Row],[CANTIDAD SEGÚN CONTEO]]</f>
        <v>-1</v>
      </c>
      <c r="I934" s="13">
        <f>1-ABS((Tabla1[[#This Row],[CANTIDAD SEGÚN SISTEMA]]-Tabla1[[#This Row],[CANTIDAD SEGÚN CONTEO]])/Tabla1[[#This Row],[CANTIDAD SEGÚN SISTEMA]])</f>
        <v>0.98648648648648651</v>
      </c>
      <c r="J93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34" s="13" t="str">
        <f>VLOOKUP(Tabla1[[#This Row],[COD MATERIAL]],Tabla1345[#All],3,0)</f>
        <v>09 - PARTES DE MOTOR</v>
      </c>
      <c r="L934" s="2" t="str">
        <f>VLOOKUP(MONTH(Tabla1[[#This Row],[FECHA DE CONTEO INVENTARIO]]),Tabla2[],2,0)</f>
        <v>Nov</v>
      </c>
      <c r="M934" s="1">
        <f>YEAR(Tabla1[[#This Row],[FECHA DE CONTEO INVENTARIO]])</f>
        <v>2018</v>
      </c>
    </row>
    <row r="935" spans="1:13" x14ac:dyDescent="0.2">
      <c r="A935" s="1">
        <v>347741</v>
      </c>
      <c r="B935" s="1" t="s">
        <v>430</v>
      </c>
      <c r="C935" s="1" t="s">
        <v>888</v>
      </c>
      <c r="D935" s="1" t="s">
        <v>859</v>
      </c>
      <c r="E935" s="2">
        <v>43419</v>
      </c>
      <c r="F935" s="1">
        <v>43</v>
      </c>
      <c r="G935" s="1">
        <v>42</v>
      </c>
      <c r="H935" s="1">
        <f>Tabla1[[#This Row],[CANTIDAD SEGÚN SISTEMA]]-Tabla1[[#This Row],[CANTIDAD SEGÚN CONTEO]]</f>
        <v>1</v>
      </c>
      <c r="I935" s="13">
        <f>1-ABS((Tabla1[[#This Row],[CANTIDAD SEGÚN SISTEMA]]-Tabla1[[#This Row],[CANTIDAD SEGÚN CONTEO]])/Tabla1[[#This Row],[CANTIDAD SEGÚN SISTEMA]])</f>
        <v>0.97674418604651159</v>
      </c>
      <c r="J93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935" s="13" t="str">
        <f>VLOOKUP(Tabla1[[#This Row],[COD MATERIAL]],Tabla1345[#All],3,0)</f>
        <v>09 - PARTES DE MOTOR</v>
      </c>
      <c r="L935" s="2" t="str">
        <f>VLOOKUP(MONTH(Tabla1[[#This Row],[FECHA DE CONTEO INVENTARIO]]),Tabla2[],2,0)</f>
        <v>Nov</v>
      </c>
      <c r="M935" s="1">
        <f>YEAR(Tabla1[[#This Row],[FECHA DE CONTEO INVENTARIO]])</f>
        <v>2018</v>
      </c>
    </row>
    <row r="936" spans="1:13" x14ac:dyDescent="0.2">
      <c r="A936" s="1">
        <v>348505</v>
      </c>
      <c r="B936" s="1" t="s">
        <v>487</v>
      </c>
      <c r="C936" s="1" t="s">
        <v>888</v>
      </c>
      <c r="D936" s="1" t="s">
        <v>859</v>
      </c>
      <c r="E936" s="2">
        <v>43518</v>
      </c>
      <c r="F936" s="1">
        <v>54</v>
      </c>
      <c r="G936" s="1">
        <v>60</v>
      </c>
      <c r="H936" s="1">
        <f>Tabla1[[#This Row],[CANTIDAD SEGÚN SISTEMA]]-Tabla1[[#This Row],[CANTIDAD SEGÚN CONTEO]]</f>
        <v>-6</v>
      </c>
      <c r="I936" s="13">
        <f>1-ABS((Tabla1[[#This Row],[CANTIDAD SEGÚN SISTEMA]]-Tabla1[[#This Row],[CANTIDAD SEGÚN CONTEO]])/Tabla1[[#This Row],[CANTIDAD SEGÚN SISTEMA]])</f>
        <v>0.88888888888888884</v>
      </c>
      <c r="J93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36" s="13" t="str">
        <f>VLOOKUP(Tabla1[[#This Row],[COD MATERIAL]],Tabla1345[#All],3,0)</f>
        <v>09 - PARTES DE MOTOR</v>
      </c>
      <c r="L936" s="2" t="str">
        <f>VLOOKUP(MONTH(Tabla1[[#This Row],[FECHA DE CONTEO INVENTARIO]]),Tabla2[],2,0)</f>
        <v>Feb</v>
      </c>
      <c r="M936" s="1">
        <f>YEAR(Tabla1[[#This Row],[FECHA DE CONTEO INVENTARIO]])</f>
        <v>2019</v>
      </c>
    </row>
    <row r="937" spans="1:13" x14ac:dyDescent="0.2">
      <c r="A937" s="1">
        <v>348167</v>
      </c>
      <c r="B937" s="1" t="s">
        <v>305</v>
      </c>
      <c r="C937" s="1" t="s">
        <v>890</v>
      </c>
      <c r="D937" s="1" t="s">
        <v>861</v>
      </c>
      <c r="E937" s="2">
        <v>43212</v>
      </c>
      <c r="F937" s="1">
        <v>142</v>
      </c>
      <c r="G937" s="1">
        <v>161</v>
      </c>
      <c r="H937" s="1">
        <f>Tabla1[[#This Row],[CANTIDAD SEGÚN SISTEMA]]-Tabla1[[#This Row],[CANTIDAD SEGÚN CONTEO]]</f>
        <v>-19</v>
      </c>
      <c r="I937" s="13">
        <f>1-ABS((Tabla1[[#This Row],[CANTIDAD SEGÚN SISTEMA]]-Tabla1[[#This Row],[CANTIDAD SEGÚN CONTEO]])/Tabla1[[#This Row],[CANTIDAD SEGÚN SISTEMA]])</f>
        <v>0.86619718309859151</v>
      </c>
      <c r="J93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37" s="13" t="str">
        <f>VLOOKUP(Tabla1[[#This Row],[COD MATERIAL]],Tabla1345[#All],3,0)</f>
        <v>15 - MISCELANEOS</v>
      </c>
      <c r="L937" s="2" t="str">
        <f>VLOOKUP(MONTH(Tabla1[[#This Row],[FECHA DE CONTEO INVENTARIO]]),Tabla2[],2,0)</f>
        <v>Abr</v>
      </c>
      <c r="M937" s="1">
        <f>YEAR(Tabla1[[#This Row],[FECHA DE CONTEO INVENTARIO]])</f>
        <v>2018</v>
      </c>
    </row>
    <row r="938" spans="1:13" x14ac:dyDescent="0.2">
      <c r="A938" s="1">
        <v>348358</v>
      </c>
      <c r="B938" s="1" t="s">
        <v>471</v>
      </c>
      <c r="C938" s="1" t="s">
        <v>884</v>
      </c>
      <c r="D938" s="1" t="s">
        <v>856</v>
      </c>
      <c r="E938" s="2">
        <v>43560</v>
      </c>
      <c r="F938" s="1">
        <v>132</v>
      </c>
      <c r="G938" s="1">
        <v>132</v>
      </c>
      <c r="H938" s="1">
        <f>Tabla1[[#This Row],[CANTIDAD SEGÚN SISTEMA]]-Tabla1[[#This Row],[CANTIDAD SEGÚN CONTEO]]</f>
        <v>0</v>
      </c>
      <c r="I938" s="13">
        <f>1-ABS((Tabla1[[#This Row],[CANTIDAD SEGÚN SISTEMA]]-Tabla1[[#This Row],[CANTIDAD SEGÚN CONTEO]])/Tabla1[[#This Row],[CANTIDAD SEGÚN SISTEMA]])</f>
        <v>1</v>
      </c>
      <c r="J93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38" s="13" t="str">
        <f>VLOOKUP(Tabla1[[#This Row],[COD MATERIAL]],Tabla1345[#All],3,0)</f>
        <v>05 - COLISION</v>
      </c>
      <c r="L938" s="2" t="str">
        <f>VLOOKUP(MONTH(Tabla1[[#This Row],[FECHA DE CONTEO INVENTARIO]]),Tabla2[],2,0)</f>
        <v>Abr</v>
      </c>
      <c r="M938" s="1">
        <f>YEAR(Tabla1[[#This Row],[FECHA DE CONTEO INVENTARIO]])</f>
        <v>2019</v>
      </c>
    </row>
    <row r="939" spans="1:13" x14ac:dyDescent="0.2">
      <c r="A939" s="1">
        <v>365173</v>
      </c>
      <c r="B939" s="1" t="s">
        <v>493</v>
      </c>
      <c r="C939" s="1" t="s">
        <v>892</v>
      </c>
      <c r="D939" s="1" t="s">
        <v>863</v>
      </c>
      <c r="E939" s="2">
        <v>43191</v>
      </c>
      <c r="F939" s="1">
        <v>133</v>
      </c>
      <c r="G939" s="1">
        <v>143</v>
      </c>
      <c r="H939" s="1">
        <f>Tabla1[[#This Row],[CANTIDAD SEGÚN SISTEMA]]-Tabla1[[#This Row],[CANTIDAD SEGÚN CONTEO]]</f>
        <v>-10</v>
      </c>
      <c r="I939" s="13">
        <f>1-ABS((Tabla1[[#This Row],[CANTIDAD SEGÚN SISTEMA]]-Tabla1[[#This Row],[CANTIDAD SEGÚN CONTEO]])/Tabla1[[#This Row],[CANTIDAD SEGÚN SISTEMA]])</f>
        <v>0.92481203007518797</v>
      </c>
      <c r="J93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39" s="13" t="str">
        <f>VLOOKUP(Tabla1[[#This Row],[COD MATERIAL]],Tabla1345[#All],3,0)</f>
        <v>01 - BATERIAS</v>
      </c>
      <c r="L939" s="2" t="str">
        <f>VLOOKUP(MONTH(Tabla1[[#This Row],[FECHA DE CONTEO INVENTARIO]]),Tabla2[],2,0)</f>
        <v>Abr</v>
      </c>
      <c r="M939" s="1">
        <f>YEAR(Tabla1[[#This Row],[FECHA DE CONTEO INVENTARIO]])</f>
        <v>2018</v>
      </c>
    </row>
    <row r="940" spans="1:13" x14ac:dyDescent="0.2">
      <c r="A940" s="1">
        <v>364334</v>
      </c>
      <c r="B940" s="1" t="s">
        <v>674</v>
      </c>
      <c r="C940" s="1" t="s">
        <v>884</v>
      </c>
      <c r="D940" s="1" t="s">
        <v>856</v>
      </c>
      <c r="E940" s="2">
        <v>43297</v>
      </c>
      <c r="F940" s="1">
        <v>167</v>
      </c>
      <c r="G940" s="1">
        <v>167</v>
      </c>
      <c r="H940" s="1">
        <f>Tabla1[[#This Row],[CANTIDAD SEGÚN SISTEMA]]-Tabla1[[#This Row],[CANTIDAD SEGÚN CONTEO]]</f>
        <v>0</v>
      </c>
      <c r="I940" s="13">
        <f>1-ABS((Tabla1[[#This Row],[CANTIDAD SEGÚN SISTEMA]]-Tabla1[[#This Row],[CANTIDAD SEGÚN CONTEO]])/Tabla1[[#This Row],[CANTIDAD SEGÚN SISTEMA]])</f>
        <v>1</v>
      </c>
      <c r="J94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40" s="13" t="str">
        <f>VLOOKUP(Tabla1[[#This Row],[COD MATERIAL]],Tabla1345[#All],3,0)</f>
        <v>07 - PEDALES Y POSAPIES</v>
      </c>
      <c r="L940" s="2" t="str">
        <f>VLOOKUP(MONTH(Tabla1[[#This Row],[FECHA DE CONTEO INVENTARIO]]),Tabla2[],2,0)</f>
        <v>Jul</v>
      </c>
      <c r="M940" s="1">
        <f>YEAR(Tabla1[[#This Row],[FECHA DE CONTEO INVENTARIO]])</f>
        <v>2018</v>
      </c>
    </row>
    <row r="941" spans="1:13" x14ac:dyDescent="0.2">
      <c r="A941" s="1">
        <v>348644</v>
      </c>
      <c r="B941" s="1" t="s">
        <v>207</v>
      </c>
      <c r="C941" s="1" t="s">
        <v>891</v>
      </c>
      <c r="D941" s="1" t="s">
        <v>862</v>
      </c>
      <c r="E941" s="2">
        <v>43365</v>
      </c>
      <c r="F941" s="1">
        <v>130</v>
      </c>
      <c r="G941" s="1">
        <v>119</v>
      </c>
      <c r="H941" s="1">
        <f>Tabla1[[#This Row],[CANTIDAD SEGÚN SISTEMA]]-Tabla1[[#This Row],[CANTIDAD SEGÚN CONTEO]]</f>
        <v>11</v>
      </c>
      <c r="I941" s="13">
        <f>1-ABS((Tabla1[[#This Row],[CANTIDAD SEGÚN SISTEMA]]-Tabla1[[#This Row],[CANTIDAD SEGÚN CONTEO]])/Tabla1[[#This Row],[CANTIDAD SEGÚN SISTEMA]])</f>
        <v>0.91538461538461535</v>
      </c>
      <c r="J94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941" s="13" t="str">
        <f>VLOOKUP(Tabla1[[#This Row],[COD MATERIAL]],Tabla1345[#All],3,0)</f>
        <v>11 - LLANTAS Y HULES</v>
      </c>
      <c r="L941" s="2" t="str">
        <f>VLOOKUP(MONTH(Tabla1[[#This Row],[FECHA DE CONTEO INVENTARIO]]),Tabla2[],2,0)</f>
        <v>Set</v>
      </c>
      <c r="M941" s="1">
        <f>YEAR(Tabla1[[#This Row],[FECHA DE CONTEO INVENTARIO]])</f>
        <v>2018</v>
      </c>
    </row>
    <row r="942" spans="1:13" x14ac:dyDescent="0.2">
      <c r="A942" s="1">
        <v>348603</v>
      </c>
      <c r="B942" s="1" t="s">
        <v>415</v>
      </c>
      <c r="C942" s="1" t="s">
        <v>888</v>
      </c>
      <c r="D942" s="1" t="s">
        <v>859</v>
      </c>
      <c r="E942" s="2">
        <v>43162</v>
      </c>
      <c r="F942" s="1">
        <v>164</v>
      </c>
      <c r="G942" s="1">
        <v>173</v>
      </c>
      <c r="H942" s="1">
        <f>Tabla1[[#This Row],[CANTIDAD SEGÚN SISTEMA]]-Tabla1[[#This Row],[CANTIDAD SEGÚN CONTEO]]</f>
        <v>-9</v>
      </c>
      <c r="I942" s="13">
        <f>1-ABS((Tabla1[[#This Row],[CANTIDAD SEGÚN SISTEMA]]-Tabla1[[#This Row],[CANTIDAD SEGÚN CONTEO]])/Tabla1[[#This Row],[CANTIDAD SEGÚN SISTEMA]])</f>
        <v>0.94512195121951215</v>
      </c>
      <c r="J94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42" s="13" t="str">
        <f>VLOOKUP(Tabla1[[#This Row],[COD MATERIAL]],Tabla1345[#All],3,0)</f>
        <v>15 - MISCELANEOS</v>
      </c>
      <c r="L942" s="2" t="str">
        <f>VLOOKUP(MONTH(Tabla1[[#This Row],[FECHA DE CONTEO INVENTARIO]]),Tabla2[],2,0)</f>
        <v>Mar</v>
      </c>
      <c r="M942" s="1">
        <f>YEAR(Tabla1[[#This Row],[FECHA DE CONTEO INVENTARIO]])</f>
        <v>2018</v>
      </c>
    </row>
    <row r="943" spans="1:13" x14ac:dyDescent="0.2">
      <c r="A943" s="1">
        <v>348005</v>
      </c>
      <c r="B943" s="1" t="s">
        <v>616</v>
      </c>
      <c r="C943" s="1" t="s">
        <v>892</v>
      </c>
      <c r="D943" s="1" t="s">
        <v>863</v>
      </c>
      <c r="E943" s="2">
        <v>43594</v>
      </c>
      <c r="F943" s="1">
        <v>171</v>
      </c>
      <c r="G943" s="1">
        <v>153</v>
      </c>
      <c r="H943" s="1">
        <f>Tabla1[[#This Row],[CANTIDAD SEGÚN SISTEMA]]-Tabla1[[#This Row],[CANTIDAD SEGÚN CONTEO]]</f>
        <v>18</v>
      </c>
      <c r="I943" s="13">
        <f>1-ABS((Tabla1[[#This Row],[CANTIDAD SEGÚN SISTEMA]]-Tabla1[[#This Row],[CANTIDAD SEGÚN CONTEO]])/Tabla1[[#This Row],[CANTIDAD SEGÚN SISTEMA]])</f>
        <v>0.89473684210526316</v>
      </c>
      <c r="J94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943" s="13" t="str">
        <f>VLOOKUP(Tabla1[[#This Row],[COD MATERIAL]],Tabla1345[#All],3,0)</f>
        <v>08 - ELECTRICO</v>
      </c>
      <c r="L943" s="2" t="str">
        <f>VLOOKUP(MONTH(Tabla1[[#This Row],[FECHA DE CONTEO INVENTARIO]]),Tabla2[],2,0)</f>
        <v>May</v>
      </c>
      <c r="M943" s="1">
        <f>YEAR(Tabla1[[#This Row],[FECHA DE CONTEO INVENTARIO]])</f>
        <v>2019</v>
      </c>
    </row>
    <row r="944" spans="1:13" x14ac:dyDescent="0.2">
      <c r="A944" s="1">
        <v>348221</v>
      </c>
      <c r="B944" s="1" t="s">
        <v>117</v>
      </c>
      <c r="C944" s="1" t="s">
        <v>889</v>
      </c>
      <c r="D944" s="1" t="s">
        <v>860</v>
      </c>
      <c r="E944" s="2">
        <v>43324</v>
      </c>
      <c r="F944" s="1">
        <v>3</v>
      </c>
      <c r="G944" s="1">
        <v>3</v>
      </c>
      <c r="H944" s="1">
        <f>Tabla1[[#This Row],[CANTIDAD SEGÚN SISTEMA]]-Tabla1[[#This Row],[CANTIDAD SEGÚN CONTEO]]</f>
        <v>0</v>
      </c>
      <c r="I944" s="13">
        <f>1-ABS((Tabla1[[#This Row],[CANTIDAD SEGÚN SISTEMA]]-Tabla1[[#This Row],[CANTIDAD SEGÚN CONTEO]])/Tabla1[[#This Row],[CANTIDAD SEGÚN SISTEMA]])</f>
        <v>1</v>
      </c>
      <c r="J94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44" s="13" t="str">
        <f>VLOOKUP(Tabla1[[#This Row],[COD MATERIAL]],Tabla1345[#All],3,0)</f>
        <v>06 - AMORTIGUADORES</v>
      </c>
      <c r="L944" s="2" t="str">
        <f>VLOOKUP(MONTH(Tabla1[[#This Row],[FECHA DE CONTEO INVENTARIO]]),Tabla2[],2,0)</f>
        <v>Ago</v>
      </c>
      <c r="M944" s="1">
        <f>YEAR(Tabla1[[#This Row],[FECHA DE CONTEO INVENTARIO]])</f>
        <v>2018</v>
      </c>
    </row>
    <row r="945" spans="1:13" x14ac:dyDescent="0.2">
      <c r="A945" s="1">
        <v>367707</v>
      </c>
      <c r="B945" s="1" t="s">
        <v>189</v>
      </c>
      <c r="C945" s="1" t="s">
        <v>886</v>
      </c>
      <c r="D945" s="1" t="s">
        <v>857</v>
      </c>
      <c r="E945" s="2">
        <v>43555</v>
      </c>
      <c r="F945" s="1">
        <v>108</v>
      </c>
      <c r="G945" s="1">
        <v>108</v>
      </c>
      <c r="H945" s="1">
        <f>Tabla1[[#This Row],[CANTIDAD SEGÚN SISTEMA]]-Tabla1[[#This Row],[CANTIDAD SEGÚN CONTEO]]</f>
        <v>0</v>
      </c>
      <c r="I945" s="13">
        <f>1-ABS((Tabla1[[#This Row],[CANTIDAD SEGÚN SISTEMA]]-Tabla1[[#This Row],[CANTIDAD SEGÚN CONTEO]])/Tabla1[[#This Row],[CANTIDAD SEGÚN SISTEMA]])</f>
        <v>1</v>
      </c>
      <c r="J94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45" s="13" t="str">
        <f>VLOOKUP(Tabla1[[#This Row],[COD MATERIAL]],Tabla1345[#All],3,0)</f>
        <v>07 - PEDALES Y POSAPIES</v>
      </c>
      <c r="L945" s="2" t="str">
        <f>VLOOKUP(MONTH(Tabla1[[#This Row],[FECHA DE CONTEO INVENTARIO]]),Tabla2[],2,0)</f>
        <v>Mar</v>
      </c>
      <c r="M945" s="1">
        <f>YEAR(Tabla1[[#This Row],[FECHA DE CONTEO INVENTARIO]])</f>
        <v>2019</v>
      </c>
    </row>
    <row r="946" spans="1:13" x14ac:dyDescent="0.2">
      <c r="A946" s="1">
        <v>348432</v>
      </c>
      <c r="B946" s="1" t="s">
        <v>299</v>
      </c>
      <c r="C946" s="1" t="s">
        <v>886</v>
      </c>
      <c r="D946" s="1" t="s">
        <v>857</v>
      </c>
      <c r="E946" s="2">
        <v>43310</v>
      </c>
      <c r="F946" s="1">
        <v>187</v>
      </c>
      <c r="G946" s="1">
        <v>187</v>
      </c>
      <c r="H946" s="1">
        <f>Tabla1[[#This Row],[CANTIDAD SEGÚN SISTEMA]]-Tabla1[[#This Row],[CANTIDAD SEGÚN CONTEO]]</f>
        <v>0</v>
      </c>
      <c r="I946" s="13">
        <f>1-ABS((Tabla1[[#This Row],[CANTIDAD SEGÚN SISTEMA]]-Tabla1[[#This Row],[CANTIDAD SEGÚN CONTEO]])/Tabla1[[#This Row],[CANTIDAD SEGÚN SISTEMA]])</f>
        <v>1</v>
      </c>
      <c r="J94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46" s="13" t="str">
        <f>VLOOKUP(Tabla1[[#This Row],[COD MATERIAL]],Tabla1345[#All],3,0)</f>
        <v>05 - COLISION</v>
      </c>
      <c r="L946" s="2" t="str">
        <f>VLOOKUP(MONTH(Tabla1[[#This Row],[FECHA DE CONTEO INVENTARIO]]),Tabla2[],2,0)</f>
        <v>Jul</v>
      </c>
      <c r="M946" s="1">
        <f>YEAR(Tabla1[[#This Row],[FECHA DE CONTEO INVENTARIO]])</f>
        <v>2018</v>
      </c>
    </row>
    <row r="947" spans="1:13" x14ac:dyDescent="0.2">
      <c r="A947" s="1">
        <v>348370</v>
      </c>
      <c r="B947" s="1" t="s">
        <v>60</v>
      </c>
      <c r="C947" s="1" t="s">
        <v>891</v>
      </c>
      <c r="D947" s="1" t="s">
        <v>862</v>
      </c>
      <c r="E947" s="2">
        <v>43476</v>
      </c>
      <c r="F947" s="1">
        <v>125</v>
      </c>
      <c r="G947" s="1">
        <v>125</v>
      </c>
      <c r="H947" s="1">
        <f>Tabla1[[#This Row],[CANTIDAD SEGÚN SISTEMA]]-Tabla1[[#This Row],[CANTIDAD SEGÚN CONTEO]]</f>
        <v>0</v>
      </c>
      <c r="I947" s="13">
        <f>1-ABS((Tabla1[[#This Row],[CANTIDAD SEGÚN SISTEMA]]-Tabla1[[#This Row],[CANTIDAD SEGÚN CONTEO]])/Tabla1[[#This Row],[CANTIDAD SEGÚN SISTEMA]])</f>
        <v>1</v>
      </c>
      <c r="J94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47" s="13" t="str">
        <f>VLOOKUP(Tabla1[[#This Row],[COD MATERIAL]],Tabla1345[#All],3,0)</f>
        <v>03 - FILTROS</v>
      </c>
      <c r="L947" s="2" t="str">
        <f>VLOOKUP(MONTH(Tabla1[[#This Row],[FECHA DE CONTEO INVENTARIO]]),Tabla2[],2,0)</f>
        <v>Ene</v>
      </c>
      <c r="M947" s="1">
        <f>YEAR(Tabla1[[#This Row],[FECHA DE CONTEO INVENTARIO]])</f>
        <v>2019</v>
      </c>
    </row>
    <row r="948" spans="1:13" x14ac:dyDescent="0.2">
      <c r="A948" s="1">
        <v>348579</v>
      </c>
      <c r="B948" s="1" t="s">
        <v>370</v>
      </c>
      <c r="C948" s="1" t="s">
        <v>889</v>
      </c>
      <c r="D948" s="1" t="s">
        <v>860</v>
      </c>
      <c r="E948" s="2">
        <v>43594</v>
      </c>
      <c r="F948" s="1">
        <v>59</v>
      </c>
      <c r="G948" s="1">
        <v>55</v>
      </c>
      <c r="H948" s="1">
        <f>Tabla1[[#This Row],[CANTIDAD SEGÚN SISTEMA]]-Tabla1[[#This Row],[CANTIDAD SEGÚN CONTEO]]</f>
        <v>4</v>
      </c>
      <c r="I948" s="13">
        <f>1-ABS((Tabla1[[#This Row],[CANTIDAD SEGÚN SISTEMA]]-Tabla1[[#This Row],[CANTIDAD SEGÚN CONTEO]])/Tabla1[[#This Row],[CANTIDAD SEGÚN SISTEMA]])</f>
        <v>0.93220338983050843</v>
      </c>
      <c r="J94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948" s="13" t="str">
        <f>VLOOKUP(Tabla1[[#This Row],[COD MATERIAL]],Tabla1345[#All],3,0)</f>
        <v>09 - PARTES DE MOTOR</v>
      </c>
      <c r="L948" s="2" t="str">
        <f>VLOOKUP(MONTH(Tabla1[[#This Row],[FECHA DE CONTEO INVENTARIO]]),Tabla2[],2,0)</f>
        <v>May</v>
      </c>
      <c r="M948" s="1">
        <f>YEAR(Tabla1[[#This Row],[FECHA DE CONTEO INVENTARIO]])</f>
        <v>2019</v>
      </c>
    </row>
    <row r="949" spans="1:13" x14ac:dyDescent="0.2">
      <c r="A949" s="1">
        <v>348393</v>
      </c>
      <c r="B949" s="1" t="s">
        <v>541</v>
      </c>
      <c r="C949" s="1" t="s">
        <v>884</v>
      </c>
      <c r="D949" s="1" t="s">
        <v>856</v>
      </c>
      <c r="E949" s="2">
        <v>43201</v>
      </c>
      <c r="F949" s="1">
        <v>113</v>
      </c>
      <c r="G949" s="1">
        <v>113</v>
      </c>
      <c r="H949" s="1">
        <f>Tabla1[[#This Row],[CANTIDAD SEGÚN SISTEMA]]-Tabla1[[#This Row],[CANTIDAD SEGÚN CONTEO]]</f>
        <v>0</v>
      </c>
      <c r="I949" s="13">
        <f>1-ABS((Tabla1[[#This Row],[CANTIDAD SEGÚN SISTEMA]]-Tabla1[[#This Row],[CANTIDAD SEGÚN CONTEO]])/Tabla1[[#This Row],[CANTIDAD SEGÚN SISTEMA]])</f>
        <v>1</v>
      </c>
      <c r="J94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49" s="13" t="str">
        <f>VLOOKUP(Tabla1[[#This Row],[COD MATERIAL]],Tabla1345[#All],3,0)</f>
        <v>05 - COLISION</v>
      </c>
      <c r="L949" s="2" t="str">
        <f>VLOOKUP(MONTH(Tabla1[[#This Row],[FECHA DE CONTEO INVENTARIO]]),Tabla2[],2,0)</f>
        <v>Abr</v>
      </c>
      <c r="M949" s="1">
        <f>YEAR(Tabla1[[#This Row],[FECHA DE CONTEO INVENTARIO]])</f>
        <v>2018</v>
      </c>
    </row>
    <row r="950" spans="1:13" x14ac:dyDescent="0.2">
      <c r="A950" s="1">
        <v>348642</v>
      </c>
      <c r="B950" s="1" t="s">
        <v>370</v>
      </c>
      <c r="C950" s="1" t="s">
        <v>886</v>
      </c>
      <c r="D950" s="1" t="s">
        <v>857</v>
      </c>
      <c r="E950" s="2">
        <v>43456</v>
      </c>
      <c r="F950" s="1">
        <v>73</v>
      </c>
      <c r="G950" s="1">
        <v>68</v>
      </c>
      <c r="H950" s="1">
        <f>Tabla1[[#This Row],[CANTIDAD SEGÚN SISTEMA]]-Tabla1[[#This Row],[CANTIDAD SEGÚN CONTEO]]</f>
        <v>5</v>
      </c>
      <c r="I950" s="13">
        <f>1-ABS((Tabla1[[#This Row],[CANTIDAD SEGÚN SISTEMA]]-Tabla1[[#This Row],[CANTIDAD SEGÚN CONTEO]])/Tabla1[[#This Row],[CANTIDAD SEGÚN SISTEMA]])</f>
        <v>0.93150684931506844</v>
      </c>
      <c r="J95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950" s="13" t="str">
        <f>VLOOKUP(Tabla1[[#This Row],[COD MATERIAL]],Tabla1345[#All],3,0)</f>
        <v>09 - PARTES DE MOTOR</v>
      </c>
      <c r="L950" s="2" t="str">
        <f>VLOOKUP(MONTH(Tabla1[[#This Row],[FECHA DE CONTEO INVENTARIO]]),Tabla2[],2,0)</f>
        <v>Dic</v>
      </c>
      <c r="M950" s="1">
        <f>YEAR(Tabla1[[#This Row],[FECHA DE CONTEO INVENTARIO]])</f>
        <v>2018</v>
      </c>
    </row>
    <row r="951" spans="1:13" x14ac:dyDescent="0.2">
      <c r="A951" s="1">
        <v>348221</v>
      </c>
      <c r="B951" s="1" t="s">
        <v>117</v>
      </c>
      <c r="C951" s="1" t="s">
        <v>889</v>
      </c>
      <c r="D951" s="1" t="s">
        <v>860</v>
      </c>
      <c r="E951" s="2">
        <v>43193</v>
      </c>
      <c r="F951" s="1">
        <v>37</v>
      </c>
      <c r="G951" s="1">
        <v>40</v>
      </c>
      <c r="H951" s="1">
        <f>Tabla1[[#This Row],[CANTIDAD SEGÚN SISTEMA]]-Tabla1[[#This Row],[CANTIDAD SEGÚN CONTEO]]</f>
        <v>-3</v>
      </c>
      <c r="I951" s="13">
        <f>1-ABS((Tabla1[[#This Row],[CANTIDAD SEGÚN SISTEMA]]-Tabla1[[#This Row],[CANTIDAD SEGÚN CONTEO]])/Tabla1[[#This Row],[CANTIDAD SEGÚN SISTEMA]])</f>
        <v>0.91891891891891886</v>
      </c>
      <c r="J95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51" s="13" t="str">
        <f>VLOOKUP(Tabla1[[#This Row],[COD MATERIAL]],Tabla1345[#All],3,0)</f>
        <v>06 - AMORTIGUADORES</v>
      </c>
      <c r="L951" s="2" t="str">
        <f>VLOOKUP(MONTH(Tabla1[[#This Row],[FECHA DE CONTEO INVENTARIO]]),Tabla2[],2,0)</f>
        <v>Abr</v>
      </c>
      <c r="M951" s="1">
        <f>YEAR(Tabla1[[#This Row],[FECHA DE CONTEO INVENTARIO]])</f>
        <v>2018</v>
      </c>
    </row>
    <row r="952" spans="1:13" x14ac:dyDescent="0.2">
      <c r="A952" s="1">
        <v>348819</v>
      </c>
      <c r="B952" s="1" t="s">
        <v>128</v>
      </c>
      <c r="C952" s="1" t="s">
        <v>890</v>
      </c>
      <c r="D952" s="1" t="s">
        <v>861</v>
      </c>
      <c r="E952" s="2">
        <v>43160</v>
      </c>
      <c r="F952" s="1">
        <v>129</v>
      </c>
      <c r="G952" s="1">
        <v>149</v>
      </c>
      <c r="H952" s="1">
        <f>Tabla1[[#This Row],[CANTIDAD SEGÚN SISTEMA]]-Tabla1[[#This Row],[CANTIDAD SEGÚN CONTEO]]</f>
        <v>-20</v>
      </c>
      <c r="I952" s="13">
        <f>1-ABS((Tabla1[[#This Row],[CANTIDAD SEGÚN SISTEMA]]-Tabla1[[#This Row],[CANTIDAD SEGÚN CONTEO]])/Tabla1[[#This Row],[CANTIDAD SEGÚN SISTEMA]])</f>
        <v>0.84496124031007747</v>
      </c>
      <c r="J95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52" s="13" t="str">
        <f>VLOOKUP(Tabla1[[#This Row],[COD MATERIAL]],Tabla1345[#All],3,0)</f>
        <v>05 - COLISION</v>
      </c>
      <c r="L952" s="2" t="str">
        <f>VLOOKUP(MONTH(Tabla1[[#This Row],[FECHA DE CONTEO INVENTARIO]]),Tabla2[],2,0)</f>
        <v>Mar</v>
      </c>
      <c r="M952" s="1">
        <f>YEAR(Tabla1[[#This Row],[FECHA DE CONTEO INVENTARIO]])</f>
        <v>2018</v>
      </c>
    </row>
    <row r="953" spans="1:13" x14ac:dyDescent="0.2">
      <c r="A953" s="1">
        <v>348790</v>
      </c>
      <c r="B953" s="1" t="s">
        <v>404</v>
      </c>
      <c r="C953" s="1" t="s">
        <v>886</v>
      </c>
      <c r="D953" s="1" t="s">
        <v>857</v>
      </c>
      <c r="E953" s="2">
        <v>43581</v>
      </c>
      <c r="F953" s="1">
        <v>136</v>
      </c>
      <c r="G953" s="1">
        <v>140</v>
      </c>
      <c r="H953" s="1">
        <f>Tabla1[[#This Row],[CANTIDAD SEGÚN SISTEMA]]-Tabla1[[#This Row],[CANTIDAD SEGÚN CONTEO]]</f>
        <v>-4</v>
      </c>
      <c r="I953" s="13">
        <f>1-ABS((Tabla1[[#This Row],[CANTIDAD SEGÚN SISTEMA]]-Tabla1[[#This Row],[CANTIDAD SEGÚN CONTEO]])/Tabla1[[#This Row],[CANTIDAD SEGÚN SISTEMA]])</f>
        <v>0.97058823529411764</v>
      </c>
      <c r="J95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53" s="13" t="str">
        <f>VLOOKUP(Tabla1[[#This Row],[COD MATERIAL]],Tabla1345[#All],3,0)</f>
        <v>05 - COLISION</v>
      </c>
      <c r="L953" s="2" t="str">
        <f>VLOOKUP(MONTH(Tabla1[[#This Row],[FECHA DE CONTEO INVENTARIO]]),Tabla2[],2,0)</f>
        <v>Abr</v>
      </c>
      <c r="M953" s="1">
        <f>YEAR(Tabla1[[#This Row],[FECHA DE CONTEO INVENTARIO]])</f>
        <v>2019</v>
      </c>
    </row>
    <row r="954" spans="1:13" x14ac:dyDescent="0.2">
      <c r="A954" s="1">
        <v>348638</v>
      </c>
      <c r="B954" s="1" t="s">
        <v>73</v>
      </c>
      <c r="C954" s="1" t="s">
        <v>891</v>
      </c>
      <c r="D954" s="1" t="s">
        <v>862</v>
      </c>
      <c r="E954" s="2">
        <v>43358</v>
      </c>
      <c r="F954" s="1">
        <v>123</v>
      </c>
      <c r="G954" s="1">
        <v>123</v>
      </c>
      <c r="H954" s="1">
        <f>Tabla1[[#This Row],[CANTIDAD SEGÚN SISTEMA]]-Tabla1[[#This Row],[CANTIDAD SEGÚN CONTEO]]</f>
        <v>0</v>
      </c>
      <c r="I954" s="13">
        <f>1-ABS((Tabla1[[#This Row],[CANTIDAD SEGÚN SISTEMA]]-Tabla1[[#This Row],[CANTIDAD SEGÚN CONTEO]])/Tabla1[[#This Row],[CANTIDAD SEGÚN SISTEMA]])</f>
        <v>1</v>
      </c>
      <c r="J95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54" s="13" t="str">
        <f>VLOOKUP(Tabla1[[#This Row],[COD MATERIAL]],Tabla1345[#All],3,0)</f>
        <v>09 - PARTES DE MOTOR</v>
      </c>
      <c r="L954" s="2" t="str">
        <f>VLOOKUP(MONTH(Tabla1[[#This Row],[FECHA DE CONTEO INVENTARIO]]),Tabla2[],2,0)</f>
        <v>Set</v>
      </c>
      <c r="M954" s="1">
        <f>YEAR(Tabla1[[#This Row],[FECHA DE CONTEO INVENTARIO]])</f>
        <v>2018</v>
      </c>
    </row>
    <row r="955" spans="1:13" x14ac:dyDescent="0.2">
      <c r="A955" s="1">
        <v>348429</v>
      </c>
      <c r="B955" s="1" t="s">
        <v>121</v>
      </c>
      <c r="C955" s="1" t="s">
        <v>892</v>
      </c>
      <c r="D955" s="1" t="s">
        <v>863</v>
      </c>
      <c r="E955" s="2">
        <v>43413</v>
      </c>
      <c r="F955" s="1">
        <v>112</v>
      </c>
      <c r="G955" s="1">
        <v>126</v>
      </c>
      <c r="H955" s="1">
        <f>Tabla1[[#This Row],[CANTIDAD SEGÚN SISTEMA]]-Tabla1[[#This Row],[CANTIDAD SEGÚN CONTEO]]</f>
        <v>-14</v>
      </c>
      <c r="I955" s="13">
        <f>1-ABS((Tabla1[[#This Row],[CANTIDAD SEGÚN SISTEMA]]-Tabla1[[#This Row],[CANTIDAD SEGÚN CONTEO]])/Tabla1[[#This Row],[CANTIDAD SEGÚN SISTEMA]])</f>
        <v>0.875</v>
      </c>
      <c r="J95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55" s="13" t="str">
        <f>VLOOKUP(Tabla1[[#This Row],[COD MATERIAL]],Tabla1345[#All],3,0)</f>
        <v>05 - COLISION</v>
      </c>
      <c r="L955" s="2" t="str">
        <f>VLOOKUP(MONTH(Tabla1[[#This Row],[FECHA DE CONTEO INVENTARIO]]),Tabla2[],2,0)</f>
        <v>Nov</v>
      </c>
      <c r="M955" s="1">
        <f>YEAR(Tabla1[[#This Row],[FECHA DE CONTEO INVENTARIO]])</f>
        <v>2018</v>
      </c>
    </row>
    <row r="956" spans="1:13" x14ac:dyDescent="0.2">
      <c r="A956" s="1">
        <v>348238</v>
      </c>
      <c r="B956" s="1" t="s">
        <v>343</v>
      </c>
      <c r="C956" s="1" t="s">
        <v>889</v>
      </c>
      <c r="D956" s="1" t="s">
        <v>860</v>
      </c>
      <c r="E956" s="2">
        <v>43348</v>
      </c>
      <c r="F956" s="1">
        <v>149</v>
      </c>
      <c r="G956" s="1">
        <v>177</v>
      </c>
      <c r="H956" s="1">
        <f>Tabla1[[#This Row],[CANTIDAD SEGÚN SISTEMA]]-Tabla1[[#This Row],[CANTIDAD SEGÚN CONTEO]]</f>
        <v>-28</v>
      </c>
      <c r="I956" s="13">
        <f>1-ABS((Tabla1[[#This Row],[CANTIDAD SEGÚN SISTEMA]]-Tabla1[[#This Row],[CANTIDAD SEGÚN CONTEO]])/Tabla1[[#This Row],[CANTIDAD SEGÚN SISTEMA]])</f>
        <v>0.81208053691275173</v>
      </c>
      <c r="J95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56" s="13" t="str">
        <f>VLOOKUP(Tabla1[[#This Row],[COD MATERIAL]],Tabla1345[#All],3,0)</f>
        <v>07 - PEDALES Y POSAPIES</v>
      </c>
      <c r="L956" s="2" t="str">
        <f>VLOOKUP(MONTH(Tabla1[[#This Row],[FECHA DE CONTEO INVENTARIO]]),Tabla2[],2,0)</f>
        <v>Set</v>
      </c>
      <c r="M956" s="1">
        <f>YEAR(Tabla1[[#This Row],[FECHA DE CONTEO INVENTARIO]])</f>
        <v>2018</v>
      </c>
    </row>
    <row r="957" spans="1:13" x14ac:dyDescent="0.2">
      <c r="A957" s="1">
        <v>348404</v>
      </c>
      <c r="B957" s="1" t="s">
        <v>241</v>
      </c>
      <c r="C957" s="1" t="s">
        <v>885</v>
      </c>
      <c r="D957" s="1" t="s">
        <v>865</v>
      </c>
      <c r="E957" s="2">
        <v>43605</v>
      </c>
      <c r="F957" s="1">
        <v>186</v>
      </c>
      <c r="G957" s="1">
        <v>174</v>
      </c>
      <c r="H957" s="1">
        <f>Tabla1[[#This Row],[CANTIDAD SEGÚN SISTEMA]]-Tabla1[[#This Row],[CANTIDAD SEGÚN CONTEO]]</f>
        <v>12</v>
      </c>
      <c r="I957" s="13">
        <f>1-ABS((Tabla1[[#This Row],[CANTIDAD SEGÚN SISTEMA]]-Tabla1[[#This Row],[CANTIDAD SEGÚN CONTEO]])/Tabla1[[#This Row],[CANTIDAD SEGÚN SISTEMA]])</f>
        <v>0.93548387096774199</v>
      </c>
      <c r="J95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957" s="13" t="str">
        <f>VLOOKUP(Tabla1[[#This Row],[COD MATERIAL]],Tabla1345[#All],3,0)</f>
        <v>05 - COLISION</v>
      </c>
      <c r="L957" s="2" t="str">
        <f>VLOOKUP(MONTH(Tabla1[[#This Row],[FECHA DE CONTEO INVENTARIO]]),Tabla2[],2,0)</f>
        <v>May</v>
      </c>
      <c r="M957" s="1">
        <f>YEAR(Tabla1[[#This Row],[FECHA DE CONTEO INVENTARIO]])</f>
        <v>2019</v>
      </c>
    </row>
    <row r="958" spans="1:13" x14ac:dyDescent="0.2">
      <c r="A958" s="1">
        <v>348417</v>
      </c>
      <c r="B958" s="1" t="s">
        <v>396</v>
      </c>
      <c r="C958" s="1" t="s">
        <v>886</v>
      </c>
      <c r="D958" s="1" t="s">
        <v>857</v>
      </c>
      <c r="E958" s="2">
        <v>43347</v>
      </c>
      <c r="F958" s="1">
        <v>91</v>
      </c>
      <c r="G958" s="1">
        <v>95</v>
      </c>
      <c r="H958" s="1">
        <f>Tabla1[[#This Row],[CANTIDAD SEGÚN SISTEMA]]-Tabla1[[#This Row],[CANTIDAD SEGÚN CONTEO]]</f>
        <v>-4</v>
      </c>
      <c r="I958" s="13">
        <f>1-ABS((Tabla1[[#This Row],[CANTIDAD SEGÚN SISTEMA]]-Tabla1[[#This Row],[CANTIDAD SEGÚN CONTEO]])/Tabla1[[#This Row],[CANTIDAD SEGÚN SISTEMA]])</f>
        <v>0.95604395604395609</v>
      </c>
      <c r="J95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58" s="13" t="str">
        <f>VLOOKUP(Tabla1[[#This Row],[COD MATERIAL]],Tabla1345[#All],3,0)</f>
        <v>05 - COLISION</v>
      </c>
      <c r="L958" s="2" t="str">
        <f>VLOOKUP(MONTH(Tabla1[[#This Row],[FECHA DE CONTEO INVENTARIO]]),Tabla2[],2,0)</f>
        <v>Set</v>
      </c>
      <c r="M958" s="1">
        <f>YEAR(Tabla1[[#This Row],[FECHA DE CONTEO INVENTARIO]])</f>
        <v>2018</v>
      </c>
    </row>
    <row r="959" spans="1:13" x14ac:dyDescent="0.2">
      <c r="A959" s="1">
        <v>348550</v>
      </c>
      <c r="B959" s="1" t="s">
        <v>289</v>
      </c>
      <c r="C959" s="1" t="s">
        <v>884</v>
      </c>
      <c r="D959" s="1" t="s">
        <v>856</v>
      </c>
      <c r="E959" s="2">
        <v>43272</v>
      </c>
      <c r="F959" s="1">
        <v>125</v>
      </c>
      <c r="G959" s="1">
        <v>140</v>
      </c>
      <c r="H959" s="1">
        <f>Tabla1[[#This Row],[CANTIDAD SEGÚN SISTEMA]]-Tabla1[[#This Row],[CANTIDAD SEGÚN CONTEO]]</f>
        <v>-15</v>
      </c>
      <c r="I959" s="13">
        <f>1-ABS((Tabla1[[#This Row],[CANTIDAD SEGÚN SISTEMA]]-Tabla1[[#This Row],[CANTIDAD SEGÚN CONTEO]])/Tabla1[[#This Row],[CANTIDAD SEGÚN SISTEMA]])</f>
        <v>0.88</v>
      </c>
      <c r="J95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59" s="13" t="str">
        <f>VLOOKUP(Tabla1[[#This Row],[COD MATERIAL]],Tabla1345[#All],3,0)</f>
        <v>11 - LLANTAS Y HULES</v>
      </c>
      <c r="L959" s="2" t="str">
        <f>VLOOKUP(MONTH(Tabla1[[#This Row],[FECHA DE CONTEO INVENTARIO]]),Tabla2[],2,0)</f>
        <v>Jun</v>
      </c>
      <c r="M959" s="1">
        <f>YEAR(Tabla1[[#This Row],[FECHA DE CONTEO INVENTARIO]])</f>
        <v>2018</v>
      </c>
    </row>
    <row r="960" spans="1:13" x14ac:dyDescent="0.2">
      <c r="A960" s="1">
        <v>365548</v>
      </c>
      <c r="B960" s="1" t="s">
        <v>566</v>
      </c>
      <c r="C960" s="1" t="s">
        <v>886</v>
      </c>
      <c r="D960" s="1" t="s">
        <v>857</v>
      </c>
      <c r="E960" s="2">
        <v>43311</v>
      </c>
      <c r="F960" s="1">
        <v>194</v>
      </c>
      <c r="G960" s="1">
        <v>188</v>
      </c>
      <c r="H960" s="1">
        <f>Tabla1[[#This Row],[CANTIDAD SEGÚN SISTEMA]]-Tabla1[[#This Row],[CANTIDAD SEGÚN CONTEO]]</f>
        <v>6</v>
      </c>
      <c r="I960" s="13">
        <f>1-ABS((Tabla1[[#This Row],[CANTIDAD SEGÚN SISTEMA]]-Tabla1[[#This Row],[CANTIDAD SEGÚN CONTEO]])/Tabla1[[#This Row],[CANTIDAD SEGÚN SISTEMA]])</f>
        <v>0.96907216494845361</v>
      </c>
      <c r="J96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960" s="13" t="str">
        <f>VLOOKUP(Tabla1[[#This Row],[COD MATERIAL]],Tabla1345[#All],3,0)</f>
        <v>05 - COLISION</v>
      </c>
      <c r="L960" s="2" t="str">
        <f>VLOOKUP(MONTH(Tabla1[[#This Row],[FECHA DE CONTEO INVENTARIO]]),Tabla2[],2,0)</f>
        <v>Jul</v>
      </c>
      <c r="M960" s="1">
        <f>YEAR(Tabla1[[#This Row],[FECHA DE CONTEO INVENTARIO]])</f>
        <v>2018</v>
      </c>
    </row>
    <row r="961" spans="1:13" x14ac:dyDescent="0.2">
      <c r="A961" s="1">
        <v>347580</v>
      </c>
      <c r="B961" s="1" t="s">
        <v>371</v>
      </c>
      <c r="C961" s="1" t="s">
        <v>891</v>
      </c>
      <c r="D961" s="1" t="s">
        <v>862</v>
      </c>
      <c r="E961" s="2">
        <v>43180</v>
      </c>
      <c r="F961" s="1">
        <v>116</v>
      </c>
      <c r="G961" s="1">
        <v>121</v>
      </c>
      <c r="H961" s="1">
        <f>Tabla1[[#This Row],[CANTIDAD SEGÚN SISTEMA]]-Tabla1[[#This Row],[CANTIDAD SEGÚN CONTEO]]</f>
        <v>-5</v>
      </c>
      <c r="I961" s="13">
        <f>1-ABS((Tabla1[[#This Row],[CANTIDAD SEGÚN SISTEMA]]-Tabla1[[#This Row],[CANTIDAD SEGÚN CONTEO]])/Tabla1[[#This Row],[CANTIDAD SEGÚN SISTEMA]])</f>
        <v>0.9568965517241379</v>
      </c>
      <c r="J96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61" s="13" t="str">
        <f>VLOOKUP(Tabla1[[#This Row],[COD MATERIAL]],Tabla1345[#All],3,0)</f>
        <v>09 - PARTES DE MOTOR</v>
      </c>
      <c r="L961" s="2" t="str">
        <f>VLOOKUP(MONTH(Tabla1[[#This Row],[FECHA DE CONTEO INVENTARIO]]),Tabla2[],2,0)</f>
        <v>Mar</v>
      </c>
      <c r="M961" s="1">
        <f>YEAR(Tabla1[[#This Row],[FECHA DE CONTEO INVENTARIO]])</f>
        <v>2018</v>
      </c>
    </row>
    <row r="962" spans="1:13" x14ac:dyDescent="0.2">
      <c r="A962" s="1">
        <v>369628</v>
      </c>
      <c r="B962" s="1" t="s">
        <v>680</v>
      </c>
      <c r="C962" s="1" t="s">
        <v>893</v>
      </c>
      <c r="D962" s="1" t="s">
        <v>864</v>
      </c>
      <c r="E962" s="2">
        <v>43473</v>
      </c>
      <c r="F962" s="1">
        <v>17</v>
      </c>
      <c r="G962" s="1">
        <v>19</v>
      </c>
      <c r="H962" s="1">
        <f>Tabla1[[#This Row],[CANTIDAD SEGÚN SISTEMA]]-Tabla1[[#This Row],[CANTIDAD SEGÚN CONTEO]]</f>
        <v>-2</v>
      </c>
      <c r="I962" s="13">
        <f>1-ABS((Tabla1[[#This Row],[CANTIDAD SEGÚN SISTEMA]]-Tabla1[[#This Row],[CANTIDAD SEGÚN CONTEO]])/Tabla1[[#This Row],[CANTIDAD SEGÚN SISTEMA]])</f>
        <v>0.88235294117647056</v>
      </c>
      <c r="J96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62" s="13" t="str">
        <f>VLOOKUP(Tabla1[[#This Row],[COD MATERIAL]],Tabla1345[#All],3,0)</f>
        <v>14 - LUCES</v>
      </c>
      <c r="L962" s="2" t="str">
        <f>VLOOKUP(MONTH(Tabla1[[#This Row],[FECHA DE CONTEO INVENTARIO]]),Tabla2[],2,0)</f>
        <v>Ene</v>
      </c>
      <c r="M962" s="1">
        <f>YEAR(Tabla1[[#This Row],[FECHA DE CONTEO INVENTARIO]])</f>
        <v>2019</v>
      </c>
    </row>
    <row r="963" spans="1:13" x14ac:dyDescent="0.2">
      <c r="A963" s="1">
        <v>347932</v>
      </c>
      <c r="B963" s="1" t="s">
        <v>85</v>
      </c>
      <c r="C963" s="1" t="s">
        <v>889</v>
      </c>
      <c r="D963" s="1" t="s">
        <v>860</v>
      </c>
      <c r="E963" s="2">
        <v>43527</v>
      </c>
      <c r="F963" s="1">
        <v>114</v>
      </c>
      <c r="G963" s="1">
        <v>114</v>
      </c>
      <c r="H963" s="1">
        <f>Tabla1[[#This Row],[CANTIDAD SEGÚN SISTEMA]]-Tabla1[[#This Row],[CANTIDAD SEGÚN CONTEO]]</f>
        <v>0</v>
      </c>
      <c r="I963" s="13">
        <f>1-ABS((Tabla1[[#This Row],[CANTIDAD SEGÚN SISTEMA]]-Tabla1[[#This Row],[CANTIDAD SEGÚN CONTEO]])/Tabla1[[#This Row],[CANTIDAD SEGÚN SISTEMA]])</f>
        <v>1</v>
      </c>
      <c r="J96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63" s="13" t="str">
        <f>VLOOKUP(Tabla1[[#This Row],[COD MATERIAL]],Tabla1345[#All],3,0)</f>
        <v>14 - LUCES</v>
      </c>
      <c r="L963" s="2" t="str">
        <f>VLOOKUP(MONTH(Tabla1[[#This Row],[FECHA DE CONTEO INVENTARIO]]),Tabla2[],2,0)</f>
        <v>Mar</v>
      </c>
      <c r="M963" s="1">
        <f>YEAR(Tabla1[[#This Row],[FECHA DE CONTEO INVENTARIO]])</f>
        <v>2019</v>
      </c>
    </row>
    <row r="964" spans="1:13" x14ac:dyDescent="0.2">
      <c r="A964" s="1">
        <v>348850</v>
      </c>
      <c r="B964" s="1" t="s">
        <v>271</v>
      </c>
      <c r="C964" s="1" t="s">
        <v>886</v>
      </c>
      <c r="D964" s="1" t="s">
        <v>857</v>
      </c>
      <c r="E964" s="2">
        <v>43348</v>
      </c>
      <c r="F964" s="1">
        <v>98</v>
      </c>
      <c r="G964" s="1">
        <v>92</v>
      </c>
      <c r="H964" s="1">
        <f>Tabla1[[#This Row],[CANTIDAD SEGÚN SISTEMA]]-Tabla1[[#This Row],[CANTIDAD SEGÚN CONTEO]]</f>
        <v>6</v>
      </c>
      <c r="I964" s="13">
        <f>1-ABS((Tabla1[[#This Row],[CANTIDAD SEGÚN SISTEMA]]-Tabla1[[#This Row],[CANTIDAD SEGÚN CONTEO]])/Tabla1[[#This Row],[CANTIDAD SEGÚN SISTEMA]])</f>
        <v>0.93877551020408168</v>
      </c>
      <c r="J96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964" s="13" t="str">
        <f>VLOOKUP(Tabla1[[#This Row],[COD MATERIAL]],Tabla1345[#All],3,0)</f>
        <v>05 - COLISION</v>
      </c>
      <c r="L964" s="2" t="str">
        <f>VLOOKUP(MONTH(Tabla1[[#This Row],[FECHA DE CONTEO INVENTARIO]]),Tabla2[],2,0)</f>
        <v>Set</v>
      </c>
      <c r="M964" s="1">
        <f>YEAR(Tabla1[[#This Row],[FECHA DE CONTEO INVENTARIO]])</f>
        <v>2018</v>
      </c>
    </row>
    <row r="965" spans="1:13" x14ac:dyDescent="0.2">
      <c r="A965" s="1">
        <v>362737</v>
      </c>
      <c r="B965" s="1" t="s">
        <v>502</v>
      </c>
      <c r="C965" s="1" t="s">
        <v>886</v>
      </c>
      <c r="D965" s="1" t="s">
        <v>857</v>
      </c>
      <c r="E965" s="2">
        <v>43353</v>
      </c>
      <c r="F965" s="1">
        <v>31</v>
      </c>
      <c r="G965" s="1">
        <v>32</v>
      </c>
      <c r="H965" s="1">
        <f>Tabla1[[#This Row],[CANTIDAD SEGÚN SISTEMA]]-Tabla1[[#This Row],[CANTIDAD SEGÚN CONTEO]]</f>
        <v>-1</v>
      </c>
      <c r="I965" s="13">
        <f>1-ABS((Tabla1[[#This Row],[CANTIDAD SEGÚN SISTEMA]]-Tabla1[[#This Row],[CANTIDAD SEGÚN CONTEO]])/Tabla1[[#This Row],[CANTIDAD SEGÚN SISTEMA]])</f>
        <v>0.967741935483871</v>
      </c>
      <c r="J96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65" s="13" t="str">
        <f>VLOOKUP(Tabla1[[#This Row],[COD MATERIAL]],Tabla1345[#All],3,0)</f>
        <v>13 - TRACCION</v>
      </c>
      <c r="L965" s="2" t="str">
        <f>VLOOKUP(MONTH(Tabla1[[#This Row],[FECHA DE CONTEO INVENTARIO]]),Tabla2[],2,0)</f>
        <v>Set</v>
      </c>
      <c r="M965" s="1">
        <f>YEAR(Tabla1[[#This Row],[FECHA DE CONTEO INVENTARIO]])</f>
        <v>2018</v>
      </c>
    </row>
    <row r="966" spans="1:13" x14ac:dyDescent="0.2">
      <c r="A966" s="1">
        <v>348802</v>
      </c>
      <c r="B966" s="1" t="s">
        <v>295</v>
      </c>
      <c r="C966" s="1" t="s">
        <v>892</v>
      </c>
      <c r="D966" s="1" t="s">
        <v>863</v>
      </c>
      <c r="E966" s="2">
        <v>43348</v>
      </c>
      <c r="F966" s="1">
        <v>64</v>
      </c>
      <c r="G966" s="1">
        <v>64</v>
      </c>
      <c r="H966" s="1">
        <f>Tabla1[[#This Row],[CANTIDAD SEGÚN SISTEMA]]-Tabla1[[#This Row],[CANTIDAD SEGÚN CONTEO]]</f>
        <v>0</v>
      </c>
      <c r="I966" s="13">
        <f>1-ABS((Tabla1[[#This Row],[CANTIDAD SEGÚN SISTEMA]]-Tabla1[[#This Row],[CANTIDAD SEGÚN CONTEO]])/Tabla1[[#This Row],[CANTIDAD SEGÚN SISTEMA]])</f>
        <v>1</v>
      </c>
      <c r="J96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66" s="13" t="str">
        <f>VLOOKUP(Tabla1[[#This Row],[COD MATERIAL]],Tabla1345[#All],3,0)</f>
        <v>05 - COLISION</v>
      </c>
      <c r="L966" s="2" t="str">
        <f>VLOOKUP(MONTH(Tabla1[[#This Row],[FECHA DE CONTEO INVENTARIO]]),Tabla2[],2,0)</f>
        <v>Set</v>
      </c>
      <c r="M966" s="1">
        <f>YEAR(Tabla1[[#This Row],[FECHA DE CONTEO INVENTARIO]])</f>
        <v>2018</v>
      </c>
    </row>
    <row r="967" spans="1:13" x14ac:dyDescent="0.2">
      <c r="A967" s="1">
        <v>348448</v>
      </c>
      <c r="B967" s="1" t="s">
        <v>120</v>
      </c>
      <c r="C967" s="1" t="s">
        <v>884</v>
      </c>
      <c r="D967" s="1" t="s">
        <v>856</v>
      </c>
      <c r="E967" s="2">
        <v>43129</v>
      </c>
      <c r="F967" s="1">
        <v>87</v>
      </c>
      <c r="G967" s="1">
        <v>91</v>
      </c>
      <c r="H967" s="1">
        <f>Tabla1[[#This Row],[CANTIDAD SEGÚN SISTEMA]]-Tabla1[[#This Row],[CANTIDAD SEGÚN CONTEO]]</f>
        <v>-4</v>
      </c>
      <c r="I967" s="13">
        <f>1-ABS((Tabla1[[#This Row],[CANTIDAD SEGÚN SISTEMA]]-Tabla1[[#This Row],[CANTIDAD SEGÚN CONTEO]])/Tabla1[[#This Row],[CANTIDAD SEGÚN SISTEMA]])</f>
        <v>0.95402298850574718</v>
      </c>
      <c r="J96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67" s="13" t="str">
        <f>VLOOKUP(Tabla1[[#This Row],[COD MATERIAL]],Tabla1345[#All],3,0)</f>
        <v>06 - AMORTIGUADORES</v>
      </c>
      <c r="L967" s="2" t="str">
        <f>VLOOKUP(MONTH(Tabla1[[#This Row],[FECHA DE CONTEO INVENTARIO]]),Tabla2[],2,0)</f>
        <v>Ene</v>
      </c>
      <c r="M967" s="1">
        <f>YEAR(Tabla1[[#This Row],[FECHA DE CONTEO INVENTARIO]])</f>
        <v>2018</v>
      </c>
    </row>
    <row r="968" spans="1:13" x14ac:dyDescent="0.2">
      <c r="A968" s="1">
        <v>348104</v>
      </c>
      <c r="B968" s="1" t="s">
        <v>716</v>
      </c>
      <c r="C968" s="1" t="s">
        <v>886</v>
      </c>
      <c r="D968" s="1" t="s">
        <v>857</v>
      </c>
      <c r="E968" s="2">
        <v>43244</v>
      </c>
      <c r="F968" s="1">
        <v>38</v>
      </c>
      <c r="G968" s="1">
        <v>38</v>
      </c>
      <c r="H968" s="1">
        <f>Tabla1[[#This Row],[CANTIDAD SEGÚN SISTEMA]]-Tabla1[[#This Row],[CANTIDAD SEGÚN CONTEO]]</f>
        <v>0</v>
      </c>
      <c r="I968" s="13">
        <f>1-ABS((Tabla1[[#This Row],[CANTIDAD SEGÚN SISTEMA]]-Tabla1[[#This Row],[CANTIDAD SEGÚN CONTEO]])/Tabla1[[#This Row],[CANTIDAD SEGÚN SISTEMA]])</f>
        <v>1</v>
      </c>
      <c r="J96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68" s="13" t="str">
        <f>VLOOKUP(Tabla1[[#This Row],[COD MATERIAL]],Tabla1345[#All],3,0)</f>
        <v>04 - FRENOS Y EMBRAGUES</v>
      </c>
      <c r="L968" s="2" t="str">
        <f>VLOOKUP(MONTH(Tabla1[[#This Row],[FECHA DE CONTEO INVENTARIO]]),Tabla2[],2,0)</f>
        <v>May</v>
      </c>
      <c r="M968" s="1">
        <f>YEAR(Tabla1[[#This Row],[FECHA DE CONTEO INVENTARIO]])</f>
        <v>2018</v>
      </c>
    </row>
    <row r="969" spans="1:13" x14ac:dyDescent="0.2">
      <c r="A969" s="1">
        <v>364196</v>
      </c>
      <c r="B969" s="1" t="s">
        <v>497</v>
      </c>
      <c r="C969" s="1" t="s">
        <v>892</v>
      </c>
      <c r="D969" s="1" t="s">
        <v>863</v>
      </c>
      <c r="E969" s="2">
        <v>43145</v>
      </c>
      <c r="F969" s="1">
        <v>148</v>
      </c>
      <c r="G969" s="1">
        <v>148</v>
      </c>
      <c r="H969" s="1">
        <f>Tabla1[[#This Row],[CANTIDAD SEGÚN SISTEMA]]-Tabla1[[#This Row],[CANTIDAD SEGÚN CONTEO]]</f>
        <v>0</v>
      </c>
      <c r="I969" s="13">
        <f>1-ABS((Tabla1[[#This Row],[CANTIDAD SEGÚN SISTEMA]]-Tabla1[[#This Row],[CANTIDAD SEGÚN CONTEO]])/Tabla1[[#This Row],[CANTIDAD SEGÚN SISTEMA]])</f>
        <v>1</v>
      </c>
      <c r="J96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69" s="13" t="str">
        <f>VLOOKUP(Tabla1[[#This Row],[COD MATERIAL]],Tabla1345[#All],3,0)</f>
        <v>13 - TRACCION</v>
      </c>
      <c r="L969" s="2" t="str">
        <f>VLOOKUP(MONTH(Tabla1[[#This Row],[FECHA DE CONTEO INVENTARIO]]),Tabla2[],2,0)</f>
        <v>Feb</v>
      </c>
      <c r="M969" s="1">
        <f>YEAR(Tabla1[[#This Row],[FECHA DE CONTEO INVENTARIO]])</f>
        <v>2018</v>
      </c>
    </row>
    <row r="970" spans="1:13" x14ac:dyDescent="0.2">
      <c r="A970" s="1">
        <v>348046</v>
      </c>
      <c r="B970" s="1" t="s">
        <v>91</v>
      </c>
      <c r="C970" s="1" t="s">
        <v>893</v>
      </c>
      <c r="D970" s="1" t="s">
        <v>864</v>
      </c>
      <c r="E970" s="2">
        <v>43112</v>
      </c>
      <c r="F970" s="1">
        <v>12</v>
      </c>
      <c r="G970" s="1">
        <v>11</v>
      </c>
      <c r="H970" s="1">
        <f>Tabla1[[#This Row],[CANTIDAD SEGÚN SISTEMA]]-Tabla1[[#This Row],[CANTIDAD SEGÚN CONTEO]]</f>
        <v>1</v>
      </c>
      <c r="I970" s="13">
        <f>1-ABS((Tabla1[[#This Row],[CANTIDAD SEGÚN SISTEMA]]-Tabla1[[#This Row],[CANTIDAD SEGÚN CONTEO]])/Tabla1[[#This Row],[CANTIDAD SEGÚN SISTEMA]])</f>
        <v>0.91666666666666663</v>
      </c>
      <c r="J97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970" s="13" t="str">
        <f>VLOOKUP(Tabla1[[#This Row],[COD MATERIAL]],Tabla1345[#All],3,0)</f>
        <v>11 - LLANTAS Y HULES</v>
      </c>
      <c r="L970" s="2" t="str">
        <f>VLOOKUP(MONTH(Tabla1[[#This Row],[FECHA DE CONTEO INVENTARIO]]),Tabla2[],2,0)</f>
        <v>Ene</v>
      </c>
      <c r="M970" s="1">
        <f>YEAR(Tabla1[[#This Row],[FECHA DE CONTEO INVENTARIO]])</f>
        <v>2018</v>
      </c>
    </row>
    <row r="971" spans="1:13" x14ac:dyDescent="0.2">
      <c r="A971" s="1">
        <v>348451</v>
      </c>
      <c r="B971" s="1" t="s">
        <v>542</v>
      </c>
      <c r="C971" s="1" t="s">
        <v>891</v>
      </c>
      <c r="D971" s="1" t="s">
        <v>862</v>
      </c>
      <c r="E971" s="2">
        <v>43139</v>
      </c>
      <c r="F971" s="1">
        <v>153</v>
      </c>
      <c r="G971" s="1">
        <v>146</v>
      </c>
      <c r="H971" s="1">
        <f>Tabla1[[#This Row],[CANTIDAD SEGÚN SISTEMA]]-Tabla1[[#This Row],[CANTIDAD SEGÚN CONTEO]]</f>
        <v>7</v>
      </c>
      <c r="I971" s="13">
        <f>1-ABS((Tabla1[[#This Row],[CANTIDAD SEGÚN SISTEMA]]-Tabla1[[#This Row],[CANTIDAD SEGÚN CONTEO]])/Tabla1[[#This Row],[CANTIDAD SEGÚN SISTEMA]])</f>
        <v>0.95424836601307195</v>
      </c>
      <c r="J97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971" s="13" t="str">
        <f>VLOOKUP(Tabla1[[#This Row],[COD MATERIAL]],Tabla1345[#All],3,0)</f>
        <v>15 - MISCELANEOS</v>
      </c>
      <c r="L971" s="2" t="str">
        <f>VLOOKUP(MONTH(Tabla1[[#This Row],[FECHA DE CONTEO INVENTARIO]]),Tabla2[],2,0)</f>
        <v>Feb</v>
      </c>
      <c r="M971" s="1">
        <f>YEAR(Tabla1[[#This Row],[FECHA DE CONTEO INVENTARIO]])</f>
        <v>2018</v>
      </c>
    </row>
    <row r="972" spans="1:13" x14ac:dyDescent="0.2">
      <c r="A972" s="1">
        <v>348237</v>
      </c>
      <c r="B972" s="1" t="s">
        <v>343</v>
      </c>
      <c r="C972" s="1" t="s">
        <v>885</v>
      </c>
      <c r="D972" s="1" t="s">
        <v>865</v>
      </c>
      <c r="E972" s="2">
        <v>43333</v>
      </c>
      <c r="F972" s="1">
        <v>198</v>
      </c>
      <c r="G972" s="1">
        <v>225</v>
      </c>
      <c r="H972" s="1">
        <f>Tabla1[[#This Row],[CANTIDAD SEGÚN SISTEMA]]-Tabla1[[#This Row],[CANTIDAD SEGÚN CONTEO]]</f>
        <v>-27</v>
      </c>
      <c r="I972" s="13">
        <f>1-ABS((Tabla1[[#This Row],[CANTIDAD SEGÚN SISTEMA]]-Tabla1[[#This Row],[CANTIDAD SEGÚN CONTEO]])/Tabla1[[#This Row],[CANTIDAD SEGÚN SISTEMA]])</f>
        <v>0.86363636363636365</v>
      </c>
      <c r="J97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72" s="13" t="str">
        <f>VLOOKUP(Tabla1[[#This Row],[COD MATERIAL]],Tabla1345[#All],3,0)</f>
        <v>07 - PEDALES Y POSAPIES</v>
      </c>
      <c r="L972" s="2" t="str">
        <f>VLOOKUP(MONTH(Tabla1[[#This Row],[FECHA DE CONTEO INVENTARIO]]),Tabla2[],2,0)</f>
        <v>Ago</v>
      </c>
      <c r="M972" s="1">
        <f>YEAR(Tabla1[[#This Row],[FECHA DE CONTEO INVENTARIO]])</f>
        <v>2018</v>
      </c>
    </row>
    <row r="973" spans="1:13" x14ac:dyDescent="0.2">
      <c r="A973" s="1">
        <v>348385</v>
      </c>
      <c r="B973" s="1" t="s">
        <v>334</v>
      </c>
      <c r="C973" s="1" t="s">
        <v>889</v>
      </c>
      <c r="D973" s="1" t="s">
        <v>860</v>
      </c>
      <c r="E973" s="2">
        <v>43217</v>
      </c>
      <c r="F973" s="1">
        <v>73</v>
      </c>
      <c r="G973" s="1">
        <v>70</v>
      </c>
      <c r="H973" s="1">
        <f>Tabla1[[#This Row],[CANTIDAD SEGÚN SISTEMA]]-Tabla1[[#This Row],[CANTIDAD SEGÚN CONTEO]]</f>
        <v>3</v>
      </c>
      <c r="I973" s="13">
        <f>1-ABS((Tabla1[[#This Row],[CANTIDAD SEGÚN SISTEMA]]-Tabla1[[#This Row],[CANTIDAD SEGÚN CONTEO]])/Tabla1[[#This Row],[CANTIDAD SEGÚN SISTEMA]])</f>
        <v>0.95890410958904115</v>
      </c>
      <c r="J97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973" s="13" t="str">
        <f>VLOOKUP(Tabla1[[#This Row],[COD MATERIAL]],Tabla1345[#All],3,0)</f>
        <v>05 - COLISION</v>
      </c>
      <c r="L973" s="2" t="str">
        <f>VLOOKUP(MONTH(Tabla1[[#This Row],[FECHA DE CONTEO INVENTARIO]]),Tabla2[],2,0)</f>
        <v>Abr</v>
      </c>
      <c r="M973" s="1">
        <f>YEAR(Tabla1[[#This Row],[FECHA DE CONTEO INVENTARIO]])</f>
        <v>2018</v>
      </c>
    </row>
    <row r="974" spans="1:13" x14ac:dyDescent="0.2">
      <c r="A974" s="1">
        <v>362787</v>
      </c>
      <c r="B974" s="1" t="s">
        <v>426</v>
      </c>
      <c r="C974" s="1" t="s">
        <v>889</v>
      </c>
      <c r="D974" s="1" t="s">
        <v>860</v>
      </c>
      <c r="E974" s="2">
        <v>43226</v>
      </c>
      <c r="F974" s="1">
        <v>110</v>
      </c>
      <c r="G974" s="1">
        <v>117</v>
      </c>
      <c r="H974" s="1">
        <f>Tabla1[[#This Row],[CANTIDAD SEGÚN SISTEMA]]-Tabla1[[#This Row],[CANTIDAD SEGÚN CONTEO]]</f>
        <v>-7</v>
      </c>
      <c r="I974" s="13">
        <f>1-ABS((Tabla1[[#This Row],[CANTIDAD SEGÚN SISTEMA]]-Tabla1[[#This Row],[CANTIDAD SEGÚN CONTEO]])/Tabla1[[#This Row],[CANTIDAD SEGÚN SISTEMA]])</f>
        <v>0.9363636363636364</v>
      </c>
      <c r="J97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74" s="13" t="str">
        <f>VLOOKUP(Tabla1[[#This Row],[COD MATERIAL]],Tabla1345[#All],3,0)</f>
        <v>05 - COLISION</v>
      </c>
      <c r="L974" s="2" t="str">
        <f>VLOOKUP(MONTH(Tabla1[[#This Row],[FECHA DE CONTEO INVENTARIO]]),Tabla2[],2,0)</f>
        <v>May</v>
      </c>
      <c r="M974" s="1">
        <f>YEAR(Tabla1[[#This Row],[FECHA DE CONTEO INVENTARIO]])</f>
        <v>2018</v>
      </c>
    </row>
    <row r="975" spans="1:13" x14ac:dyDescent="0.2">
      <c r="A975" s="1">
        <v>368061</v>
      </c>
      <c r="B975" s="1" t="s">
        <v>105</v>
      </c>
      <c r="C975" s="1" t="s">
        <v>893</v>
      </c>
      <c r="D975" s="1" t="s">
        <v>864</v>
      </c>
      <c r="E975" s="2">
        <v>43164</v>
      </c>
      <c r="F975" s="1">
        <v>127</v>
      </c>
      <c r="G975" s="1">
        <v>127</v>
      </c>
      <c r="H975" s="1">
        <f>Tabla1[[#This Row],[CANTIDAD SEGÚN SISTEMA]]-Tabla1[[#This Row],[CANTIDAD SEGÚN CONTEO]]</f>
        <v>0</v>
      </c>
      <c r="I975" s="13">
        <f>1-ABS((Tabla1[[#This Row],[CANTIDAD SEGÚN SISTEMA]]-Tabla1[[#This Row],[CANTIDAD SEGÚN CONTEO]])/Tabla1[[#This Row],[CANTIDAD SEGÚN SISTEMA]])</f>
        <v>1</v>
      </c>
      <c r="J97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75" s="13" t="str">
        <f>VLOOKUP(Tabla1[[#This Row],[COD MATERIAL]],Tabla1345[#All],3,0)</f>
        <v>14 - LUCES</v>
      </c>
      <c r="L975" s="2" t="str">
        <f>VLOOKUP(MONTH(Tabla1[[#This Row],[FECHA DE CONTEO INVENTARIO]]),Tabla2[],2,0)</f>
        <v>Mar</v>
      </c>
      <c r="M975" s="1">
        <f>YEAR(Tabla1[[#This Row],[FECHA DE CONTEO INVENTARIO]])</f>
        <v>2018</v>
      </c>
    </row>
    <row r="976" spans="1:13" x14ac:dyDescent="0.2">
      <c r="A976" s="1">
        <v>348226</v>
      </c>
      <c r="B976" s="1" t="s">
        <v>151</v>
      </c>
      <c r="C976" s="1" t="s">
        <v>887</v>
      </c>
      <c r="D976" s="1" t="s">
        <v>858</v>
      </c>
      <c r="E976" s="2">
        <v>43280</v>
      </c>
      <c r="F976" s="1">
        <v>36</v>
      </c>
      <c r="G976" s="1">
        <v>36</v>
      </c>
      <c r="H976" s="1">
        <f>Tabla1[[#This Row],[CANTIDAD SEGÚN SISTEMA]]-Tabla1[[#This Row],[CANTIDAD SEGÚN CONTEO]]</f>
        <v>0</v>
      </c>
      <c r="I976" s="13">
        <f>1-ABS((Tabla1[[#This Row],[CANTIDAD SEGÚN SISTEMA]]-Tabla1[[#This Row],[CANTIDAD SEGÚN CONTEO]])/Tabla1[[#This Row],[CANTIDAD SEGÚN SISTEMA]])</f>
        <v>1</v>
      </c>
      <c r="J97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76" s="13" t="str">
        <f>VLOOKUP(Tabla1[[#This Row],[COD MATERIAL]],Tabla1345[#All],3,0)</f>
        <v>11 - LLANTAS Y HULES</v>
      </c>
      <c r="L976" s="2" t="str">
        <f>VLOOKUP(MONTH(Tabla1[[#This Row],[FECHA DE CONTEO INVENTARIO]]),Tabla2[],2,0)</f>
        <v>Jun</v>
      </c>
      <c r="M976" s="1">
        <f>YEAR(Tabla1[[#This Row],[FECHA DE CONTEO INVENTARIO]])</f>
        <v>2018</v>
      </c>
    </row>
    <row r="977" spans="1:13" x14ac:dyDescent="0.2">
      <c r="A977" s="1">
        <v>347700</v>
      </c>
      <c r="B977" s="1" t="s">
        <v>211</v>
      </c>
      <c r="C977" s="1" t="s">
        <v>891</v>
      </c>
      <c r="D977" s="1" t="s">
        <v>862</v>
      </c>
      <c r="E977" s="2">
        <v>43451</v>
      </c>
      <c r="F977" s="1">
        <v>6</v>
      </c>
      <c r="G977" s="1">
        <v>6</v>
      </c>
      <c r="H977" s="1">
        <f>Tabla1[[#This Row],[CANTIDAD SEGÚN SISTEMA]]-Tabla1[[#This Row],[CANTIDAD SEGÚN CONTEO]]</f>
        <v>0</v>
      </c>
      <c r="I977" s="13">
        <f>1-ABS((Tabla1[[#This Row],[CANTIDAD SEGÚN SISTEMA]]-Tabla1[[#This Row],[CANTIDAD SEGÚN CONTEO]])/Tabla1[[#This Row],[CANTIDAD SEGÚN SISTEMA]])</f>
        <v>1</v>
      </c>
      <c r="J97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77" s="13" t="str">
        <f>VLOOKUP(Tabla1[[#This Row],[COD MATERIAL]],Tabla1345[#All],3,0)</f>
        <v>04 - FRENOS Y EMBRAGUES</v>
      </c>
      <c r="L977" s="2" t="str">
        <f>VLOOKUP(MONTH(Tabla1[[#This Row],[FECHA DE CONTEO INVENTARIO]]),Tabla2[],2,0)</f>
        <v>Dic</v>
      </c>
      <c r="M977" s="1">
        <f>YEAR(Tabla1[[#This Row],[FECHA DE CONTEO INVENTARIO]])</f>
        <v>2018</v>
      </c>
    </row>
    <row r="978" spans="1:13" x14ac:dyDescent="0.2">
      <c r="A978" s="1">
        <v>362793</v>
      </c>
      <c r="B978" s="1" t="s">
        <v>521</v>
      </c>
      <c r="C978" s="1" t="s">
        <v>885</v>
      </c>
      <c r="D978" s="1" t="s">
        <v>865</v>
      </c>
      <c r="E978" s="2">
        <v>43246</v>
      </c>
      <c r="F978" s="1">
        <v>146</v>
      </c>
      <c r="G978" s="1">
        <v>159</v>
      </c>
      <c r="H978" s="1">
        <f>Tabla1[[#This Row],[CANTIDAD SEGÚN SISTEMA]]-Tabla1[[#This Row],[CANTIDAD SEGÚN CONTEO]]</f>
        <v>-13</v>
      </c>
      <c r="I978" s="13">
        <f>1-ABS((Tabla1[[#This Row],[CANTIDAD SEGÚN SISTEMA]]-Tabla1[[#This Row],[CANTIDAD SEGÚN CONTEO]])/Tabla1[[#This Row],[CANTIDAD SEGÚN SISTEMA]])</f>
        <v>0.91095890410958902</v>
      </c>
      <c r="J97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78" s="13" t="str">
        <f>VLOOKUP(Tabla1[[#This Row],[COD MATERIAL]],Tabla1345[#All],3,0)</f>
        <v>05 - COLISION</v>
      </c>
      <c r="L978" s="2" t="str">
        <f>VLOOKUP(MONTH(Tabla1[[#This Row],[FECHA DE CONTEO INVENTARIO]]),Tabla2[],2,0)</f>
        <v>May</v>
      </c>
      <c r="M978" s="1">
        <f>YEAR(Tabla1[[#This Row],[FECHA DE CONTEO INVENTARIO]])</f>
        <v>2018</v>
      </c>
    </row>
    <row r="979" spans="1:13" x14ac:dyDescent="0.2">
      <c r="A979" s="1">
        <v>347876</v>
      </c>
      <c r="B979" s="1" t="s">
        <v>83</v>
      </c>
      <c r="C979" s="1" t="s">
        <v>885</v>
      </c>
      <c r="D979" s="1" t="s">
        <v>865</v>
      </c>
      <c r="E979" s="2">
        <v>43163</v>
      </c>
      <c r="F979" s="1">
        <v>57</v>
      </c>
      <c r="G979" s="1">
        <v>57</v>
      </c>
      <c r="H979" s="1">
        <f>Tabla1[[#This Row],[CANTIDAD SEGÚN SISTEMA]]-Tabla1[[#This Row],[CANTIDAD SEGÚN CONTEO]]</f>
        <v>0</v>
      </c>
      <c r="I979" s="13">
        <f>1-ABS((Tabla1[[#This Row],[CANTIDAD SEGÚN SISTEMA]]-Tabla1[[#This Row],[CANTIDAD SEGÚN CONTEO]])/Tabla1[[#This Row],[CANTIDAD SEGÚN SISTEMA]])</f>
        <v>1</v>
      </c>
      <c r="J97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79" s="13" t="str">
        <f>VLOOKUP(Tabla1[[#This Row],[COD MATERIAL]],Tabla1345[#All],3,0)</f>
        <v>08 - ELECTRICO</v>
      </c>
      <c r="L979" s="2" t="str">
        <f>VLOOKUP(MONTH(Tabla1[[#This Row],[FECHA DE CONTEO INVENTARIO]]),Tabla2[],2,0)</f>
        <v>Mar</v>
      </c>
      <c r="M979" s="1">
        <f>YEAR(Tabla1[[#This Row],[FECHA DE CONTEO INVENTARIO]])</f>
        <v>2018</v>
      </c>
    </row>
    <row r="980" spans="1:13" x14ac:dyDescent="0.2">
      <c r="A980" s="1">
        <v>348422</v>
      </c>
      <c r="B980" s="1" t="s">
        <v>294</v>
      </c>
      <c r="C980" s="1" t="s">
        <v>892</v>
      </c>
      <c r="D980" s="1" t="s">
        <v>863</v>
      </c>
      <c r="E980" s="2">
        <v>43590</v>
      </c>
      <c r="F980" s="1">
        <v>133</v>
      </c>
      <c r="G980" s="1">
        <v>133</v>
      </c>
      <c r="H980" s="1">
        <f>Tabla1[[#This Row],[CANTIDAD SEGÚN SISTEMA]]-Tabla1[[#This Row],[CANTIDAD SEGÚN CONTEO]]</f>
        <v>0</v>
      </c>
      <c r="I980" s="13">
        <f>1-ABS((Tabla1[[#This Row],[CANTIDAD SEGÚN SISTEMA]]-Tabla1[[#This Row],[CANTIDAD SEGÚN CONTEO]])/Tabla1[[#This Row],[CANTIDAD SEGÚN SISTEMA]])</f>
        <v>1</v>
      </c>
      <c r="J98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80" s="13" t="str">
        <f>VLOOKUP(Tabla1[[#This Row],[COD MATERIAL]],Tabla1345[#All],3,0)</f>
        <v>11 - LLANTAS Y HULES</v>
      </c>
      <c r="L980" s="2" t="str">
        <f>VLOOKUP(MONTH(Tabla1[[#This Row],[FECHA DE CONTEO INVENTARIO]]),Tabla2[],2,0)</f>
        <v>May</v>
      </c>
      <c r="M980" s="1">
        <f>YEAR(Tabla1[[#This Row],[FECHA DE CONTEO INVENTARIO]])</f>
        <v>2019</v>
      </c>
    </row>
    <row r="981" spans="1:13" x14ac:dyDescent="0.2">
      <c r="A981" s="1">
        <v>348367</v>
      </c>
      <c r="B981" s="1" t="s">
        <v>205</v>
      </c>
      <c r="C981" s="1" t="s">
        <v>893</v>
      </c>
      <c r="D981" s="1" t="s">
        <v>864</v>
      </c>
      <c r="E981" s="2">
        <v>43560</v>
      </c>
      <c r="F981" s="1">
        <v>115</v>
      </c>
      <c r="G981" s="1">
        <v>123</v>
      </c>
      <c r="H981" s="1">
        <f>Tabla1[[#This Row],[CANTIDAD SEGÚN SISTEMA]]-Tabla1[[#This Row],[CANTIDAD SEGÚN CONTEO]]</f>
        <v>-8</v>
      </c>
      <c r="I981" s="13">
        <f>1-ABS((Tabla1[[#This Row],[CANTIDAD SEGÚN SISTEMA]]-Tabla1[[#This Row],[CANTIDAD SEGÚN CONTEO]])/Tabla1[[#This Row],[CANTIDAD SEGÚN SISTEMA]])</f>
        <v>0.93043478260869561</v>
      </c>
      <c r="J98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81" s="13" t="str">
        <f>VLOOKUP(Tabla1[[#This Row],[COD MATERIAL]],Tabla1345[#All],3,0)</f>
        <v>05 - COLISION</v>
      </c>
      <c r="L981" s="2" t="str">
        <f>VLOOKUP(MONTH(Tabla1[[#This Row],[FECHA DE CONTEO INVENTARIO]]),Tabla2[],2,0)</f>
        <v>Abr</v>
      </c>
      <c r="M981" s="1">
        <f>YEAR(Tabla1[[#This Row],[FECHA DE CONTEO INVENTARIO]])</f>
        <v>2019</v>
      </c>
    </row>
    <row r="982" spans="1:13" x14ac:dyDescent="0.2">
      <c r="A982" s="1">
        <v>348168</v>
      </c>
      <c r="B982" s="1" t="s">
        <v>406</v>
      </c>
      <c r="C982" s="1" t="s">
        <v>890</v>
      </c>
      <c r="D982" s="1" t="s">
        <v>861</v>
      </c>
      <c r="E982" s="2">
        <v>43422</v>
      </c>
      <c r="F982" s="1">
        <v>128</v>
      </c>
      <c r="G982" s="1">
        <v>128</v>
      </c>
      <c r="H982" s="1">
        <f>Tabla1[[#This Row],[CANTIDAD SEGÚN SISTEMA]]-Tabla1[[#This Row],[CANTIDAD SEGÚN CONTEO]]</f>
        <v>0</v>
      </c>
      <c r="I982" s="13">
        <f>1-ABS((Tabla1[[#This Row],[CANTIDAD SEGÚN SISTEMA]]-Tabla1[[#This Row],[CANTIDAD SEGÚN CONTEO]])/Tabla1[[#This Row],[CANTIDAD SEGÚN SISTEMA]])</f>
        <v>1</v>
      </c>
      <c r="J98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82" s="13" t="str">
        <f>VLOOKUP(Tabla1[[#This Row],[COD MATERIAL]],Tabla1345[#All],3,0)</f>
        <v>15 - MISCELANEOS</v>
      </c>
      <c r="L982" s="2" t="str">
        <f>VLOOKUP(MONTH(Tabla1[[#This Row],[FECHA DE CONTEO INVENTARIO]]),Tabla2[],2,0)</f>
        <v>Nov</v>
      </c>
      <c r="M982" s="1">
        <f>YEAR(Tabla1[[#This Row],[FECHA DE CONTEO INVENTARIO]])</f>
        <v>2018</v>
      </c>
    </row>
    <row r="983" spans="1:13" x14ac:dyDescent="0.2">
      <c r="A983" s="1">
        <v>347582</v>
      </c>
      <c r="B983" s="1" t="s">
        <v>611</v>
      </c>
      <c r="C983" s="1" t="s">
        <v>884</v>
      </c>
      <c r="D983" s="1" t="s">
        <v>856</v>
      </c>
      <c r="E983" s="2">
        <v>43350</v>
      </c>
      <c r="F983" s="1">
        <v>15</v>
      </c>
      <c r="G983" s="1">
        <v>15</v>
      </c>
      <c r="H983" s="1">
        <f>Tabla1[[#This Row],[CANTIDAD SEGÚN SISTEMA]]-Tabla1[[#This Row],[CANTIDAD SEGÚN CONTEO]]</f>
        <v>0</v>
      </c>
      <c r="I983" s="13">
        <f>1-ABS((Tabla1[[#This Row],[CANTIDAD SEGÚN SISTEMA]]-Tabla1[[#This Row],[CANTIDAD SEGÚN CONTEO]])/Tabla1[[#This Row],[CANTIDAD SEGÚN SISTEMA]])</f>
        <v>1</v>
      </c>
      <c r="J98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83" s="13" t="str">
        <f>VLOOKUP(Tabla1[[#This Row],[COD MATERIAL]],Tabla1345[#All],3,0)</f>
        <v>09 - PARTES DE MOTOR</v>
      </c>
      <c r="L983" s="2" t="str">
        <f>VLOOKUP(MONTH(Tabla1[[#This Row],[FECHA DE CONTEO INVENTARIO]]),Tabla2[],2,0)</f>
        <v>Set</v>
      </c>
      <c r="M983" s="1">
        <f>YEAR(Tabla1[[#This Row],[FECHA DE CONTEO INVENTARIO]])</f>
        <v>2018</v>
      </c>
    </row>
    <row r="984" spans="1:13" x14ac:dyDescent="0.2">
      <c r="A984" s="1">
        <v>348553</v>
      </c>
      <c r="B984" s="1" t="s">
        <v>397</v>
      </c>
      <c r="C984" s="1" t="s">
        <v>888</v>
      </c>
      <c r="D984" s="1" t="s">
        <v>859</v>
      </c>
      <c r="E984" s="2">
        <v>43351</v>
      </c>
      <c r="F984" s="1">
        <v>29</v>
      </c>
      <c r="G984" s="1">
        <v>27</v>
      </c>
      <c r="H984" s="1">
        <f>Tabla1[[#This Row],[CANTIDAD SEGÚN SISTEMA]]-Tabla1[[#This Row],[CANTIDAD SEGÚN CONTEO]]</f>
        <v>2</v>
      </c>
      <c r="I984" s="13">
        <f>1-ABS((Tabla1[[#This Row],[CANTIDAD SEGÚN SISTEMA]]-Tabla1[[#This Row],[CANTIDAD SEGÚN CONTEO]])/Tabla1[[#This Row],[CANTIDAD SEGÚN SISTEMA]])</f>
        <v>0.93103448275862066</v>
      </c>
      <c r="J98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984" s="13" t="str">
        <f>VLOOKUP(Tabla1[[#This Row],[COD MATERIAL]],Tabla1345[#All],3,0)</f>
        <v>15 - MISCELANEOS</v>
      </c>
      <c r="L984" s="2" t="str">
        <f>VLOOKUP(MONTH(Tabla1[[#This Row],[FECHA DE CONTEO INVENTARIO]]),Tabla2[],2,0)</f>
        <v>Set</v>
      </c>
      <c r="M984" s="1">
        <f>YEAR(Tabla1[[#This Row],[FECHA DE CONTEO INVENTARIO]])</f>
        <v>2018</v>
      </c>
    </row>
    <row r="985" spans="1:13" x14ac:dyDescent="0.2">
      <c r="A985" s="1">
        <v>348104</v>
      </c>
      <c r="B985" s="1" t="s">
        <v>716</v>
      </c>
      <c r="C985" s="1" t="s">
        <v>884</v>
      </c>
      <c r="D985" s="1" t="s">
        <v>856</v>
      </c>
      <c r="E985" s="2">
        <v>43585</v>
      </c>
      <c r="F985" s="1">
        <v>65</v>
      </c>
      <c r="G985" s="1">
        <v>70</v>
      </c>
      <c r="H985" s="1">
        <f>Tabla1[[#This Row],[CANTIDAD SEGÚN SISTEMA]]-Tabla1[[#This Row],[CANTIDAD SEGÚN CONTEO]]</f>
        <v>-5</v>
      </c>
      <c r="I985" s="13">
        <f>1-ABS((Tabla1[[#This Row],[CANTIDAD SEGÚN SISTEMA]]-Tabla1[[#This Row],[CANTIDAD SEGÚN CONTEO]])/Tabla1[[#This Row],[CANTIDAD SEGÚN SISTEMA]])</f>
        <v>0.92307692307692313</v>
      </c>
      <c r="J98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85" s="13" t="str">
        <f>VLOOKUP(Tabla1[[#This Row],[COD MATERIAL]],Tabla1345[#All],3,0)</f>
        <v>04 - FRENOS Y EMBRAGUES</v>
      </c>
      <c r="L985" s="2" t="str">
        <f>VLOOKUP(MONTH(Tabla1[[#This Row],[FECHA DE CONTEO INVENTARIO]]),Tabla2[],2,0)</f>
        <v>Abr</v>
      </c>
      <c r="M985" s="1">
        <f>YEAR(Tabla1[[#This Row],[FECHA DE CONTEO INVENTARIO]])</f>
        <v>2019</v>
      </c>
    </row>
    <row r="986" spans="1:13" x14ac:dyDescent="0.2">
      <c r="A986" s="1">
        <v>347686</v>
      </c>
      <c r="B986" s="1" t="s">
        <v>633</v>
      </c>
      <c r="C986" s="1" t="s">
        <v>893</v>
      </c>
      <c r="D986" s="1" t="s">
        <v>864</v>
      </c>
      <c r="E986" s="2">
        <v>43563</v>
      </c>
      <c r="F986" s="1">
        <v>159</v>
      </c>
      <c r="G986" s="1">
        <v>160</v>
      </c>
      <c r="H986" s="1">
        <f>Tabla1[[#This Row],[CANTIDAD SEGÚN SISTEMA]]-Tabla1[[#This Row],[CANTIDAD SEGÚN CONTEO]]</f>
        <v>-1</v>
      </c>
      <c r="I986" s="13">
        <f>1-ABS((Tabla1[[#This Row],[CANTIDAD SEGÚN SISTEMA]]-Tabla1[[#This Row],[CANTIDAD SEGÚN CONTEO]])/Tabla1[[#This Row],[CANTIDAD SEGÚN SISTEMA]])</f>
        <v>0.99371069182389937</v>
      </c>
      <c r="J98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86" s="13" t="str">
        <f>VLOOKUP(Tabla1[[#This Row],[COD MATERIAL]],Tabla1345[#All],3,0)</f>
        <v>03 - FILTROS</v>
      </c>
      <c r="L986" s="2" t="str">
        <f>VLOOKUP(MONTH(Tabla1[[#This Row],[FECHA DE CONTEO INVENTARIO]]),Tabla2[],2,0)</f>
        <v>Abr</v>
      </c>
      <c r="M986" s="1">
        <f>YEAR(Tabla1[[#This Row],[FECHA DE CONTEO INVENTARIO]])</f>
        <v>2019</v>
      </c>
    </row>
    <row r="987" spans="1:13" x14ac:dyDescent="0.2">
      <c r="A987" s="1">
        <v>348094</v>
      </c>
      <c r="B987" s="1" t="s">
        <v>124</v>
      </c>
      <c r="C987" s="1" t="s">
        <v>892</v>
      </c>
      <c r="D987" s="1" t="s">
        <v>863</v>
      </c>
      <c r="E987" s="2">
        <v>43224</v>
      </c>
      <c r="F987" s="1">
        <v>112</v>
      </c>
      <c r="G987" s="1">
        <v>129</v>
      </c>
      <c r="H987" s="1">
        <f>Tabla1[[#This Row],[CANTIDAD SEGÚN SISTEMA]]-Tabla1[[#This Row],[CANTIDAD SEGÚN CONTEO]]</f>
        <v>-17</v>
      </c>
      <c r="I987" s="13">
        <f>1-ABS((Tabla1[[#This Row],[CANTIDAD SEGÚN SISTEMA]]-Tabla1[[#This Row],[CANTIDAD SEGÚN CONTEO]])/Tabla1[[#This Row],[CANTIDAD SEGÚN SISTEMA]])</f>
        <v>0.8482142857142857</v>
      </c>
      <c r="J98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87" s="13" t="str">
        <f>VLOOKUP(Tabla1[[#This Row],[COD MATERIAL]],Tabla1345[#All],3,0)</f>
        <v>04 - FRENOS Y EMBRAGUES</v>
      </c>
      <c r="L987" s="2" t="str">
        <f>VLOOKUP(MONTH(Tabla1[[#This Row],[FECHA DE CONTEO INVENTARIO]]),Tabla2[],2,0)</f>
        <v>May</v>
      </c>
      <c r="M987" s="1">
        <f>YEAR(Tabla1[[#This Row],[FECHA DE CONTEO INVENTARIO]])</f>
        <v>2018</v>
      </c>
    </row>
    <row r="988" spans="1:13" x14ac:dyDescent="0.2">
      <c r="A988" s="1">
        <v>347797</v>
      </c>
      <c r="B988" s="1" t="s">
        <v>729</v>
      </c>
      <c r="C988" s="1" t="s">
        <v>884</v>
      </c>
      <c r="D988" s="1" t="s">
        <v>856</v>
      </c>
      <c r="E988" s="2">
        <v>43359</v>
      </c>
      <c r="F988" s="1">
        <v>41</v>
      </c>
      <c r="G988" s="1">
        <v>41</v>
      </c>
      <c r="H988" s="1">
        <f>Tabla1[[#This Row],[CANTIDAD SEGÚN SISTEMA]]-Tabla1[[#This Row],[CANTIDAD SEGÚN CONTEO]]</f>
        <v>0</v>
      </c>
      <c r="I988" s="13">
        <f>1-ABS((Tabla1[[#This Row],[CANTIDAD SEGÚN SISTEMA]]-Tabla1[[#This Row],[CANTIDAD SEGÚN CONTEO]])/Tabla1[[#This Row],[CANTIDAD SEGÚN SISTEMA]])</f>
        <v>1</v>
      </c>
      <c r="J98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88" s="13" t="str">
        <f>VLOOKUP(Tabla1[[#This Row],[COD MATERIAL]],Tabla1345[#All],3,0)</f>
        <v>15 - MISCELANEOS</v>
      </c>
      <c r="L988" s="2" t="str">
        <f>VLOOKUP(MONTH(Tabla1[[#This Row],[FECHA DE CONTEO INVENTARIO]]),Tabla2[],2,0)</f>
        <v>Set</v>
      </c>
      <c r="M988" s="1">
        <f>YEAR(Tabla1[[#This Row],[FECHA DE CONTEO INVENTARIO]])</f>
        <v>2018</v>
      </c>
    </row>
    <row r="989" spans="1:13" x14ac:dyDescent="0.2">
      <c r="A989" s="1">
        <v>347851</v>
      </c>
      <c r="B989" s="1" t="s">
        <v>43</v>
      </c>
      <c r="C989" s="1" t="s">
        <v>885</v>
      </c>
      <c r="D989" s="1" t="s">
        <v>865</v>
      </c>
      <c r="E989" s="2">
        <v>43358</v>
      </c>
      <c r="F989" s="1">
        <v>59</v>
      </c>
      <c r="G989" s="1">
        <v>70</v>
      </c>
      <c r="H989" s="1">
        <f>Tabla1[[#This Row],[CANTIDAD SEGÚN SISTEMA]]-Tabla1[[#This Row],[CANTIDAD SEGÚN CONTEO]]</f>
        <v>-11</v>
      </c>
      <c r="I989" s="13">
        <f>1-ABS((Tabla1[[#This Row],[CANTIDAD SEGÚN SISTEMA]]-Tabla1[[#This Row],[CANTIDAD SEGÚN CONTEO]])/Tabla1[[#This Row],[CANTIDAD SEGÚN SISTEMA]])</f>
        <v>0.81355932203389836</v>
      </c>
      <c r="J98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89" s="13" t="str">
        <f>VLOOKUP(Tabla1[[#This Row],[COD MATERIAL]],Tabla1345[#All],3,0)</f>
        <v>15 - MISCELANEOS</v>
      </c>
      <c r="L989" s="2" t="str">
        <f>VLOOKUP(MONTH(Tabla1[[#This Row],[FECHA DE CONTEO INVENTARIO]]),Tabla2[],2,0)</f>
        <v>Set</v>
      </c>
      <c r="M989" s="1">
        <f>YEAR(Tabla1[[#This Row],[FECHA DE CONTEO INVENTARIO]])</f>
        <v>2018</v>
      </c>
    </row>
    <row r="990" spans="1:13" x14ac:dyDescent="0.2">
      <c r="A990" s="1">
        <v>348145</v>
      </c>
      <c r="B990" s="1" t="s">
        <v>356</v>
      </c>
      <c r="C990" s="1" t="s">
        <v>885</v>
      </c>
      <c r="D990" s="1" t="s">
        <v>865</v>
      </c>
      <c r="E990" s="2">
        <v>43232</v>
      </c>
      <c r="F990" s="1">
        <v>97</v>
      </c>
      <c r="G990" s="1">
        <v>97</v>
      </c>
      <c r="H990" s="1">
        <f>Tabla1[[#This Row],[CANTIDAD SEGÚN SISTEMA]]-Tabla1[[#This Row],[CANTIDAD SEGÚN CONTEO]]</f>
        <v>0</v>
      </c>
      <c r="I990" s="13">
        <f>1-ABS((Tabla1[[#This Row],[CANTIDAD SEGÚN SISTEMA]]-Tabla1[[#This Row],[CANTIDAD SEGÚN CONTEO]])/Tabla1[[#This Row],[CANTIDAD SEGÚN SISTEMA]])</f>
        <v>1</v>
      </c>
      <c r="J99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90" s="13" t="str">
        <f>VLOOKUP(Tabla1[[#This Row],[COD MATERIAL]],Tabla1345[#All],3,0)</f>
        <v>11 - LLANTAS Y HULES</v>
      </c>
      <c r="L990" s="2" t="str">
        <f>VLOOKUP(MONTH(Tabla1[[#This Row],[FECHA DE CONTEO INVENTARIO]]),Tabla2[],2,0)</f>
        <v>May</v>
      </c>
      <c r="M990" s="1">
        <f>YEAR(Tabla1[[#This Row],[FECHA DE CONTEO INVENTARIO]])</f>
        <v>2018</v>
      </c>
    </row>
    <row r="991" spans="1:13" x14ac:dyDescent="0.2">
      <c r="A991" s="1">
        <v>362720</v>
      </c>
      <c r="B991" s="1" t="s">
        <v>494</v>
      </c>
      <c r="C991" s="1" t="s">
        <v>885</v>
      </c>
      <c r="D991" s="1" t="s">
        <v>865</v>
      </c>
      <c r="E991" s="2">
        <v>43524</v>
      </c>
      <c r="F991" s="1">
        <v>103</v>
      </c>
      <c r="G991" s="1">
        <v>103</v>
      </c>
      <c r="H991" s="1">
        <f>Tabla1[[#This Row],[CANTIDAD SEGÚN SISTEMA]]-Tabla1[[#This Row],[CANTIDAD SEGÚN CONTEO]]</f>
        <v>0</v>
      </c>
      <c r="I991" s="13">
        <f>1-ABS((Tabla1[[#This Row],[CANTIDAD SEGÚN SISTEMA]]-Tabla1[[#This Row],[CANTIDAD SEGÚN CONTEO]])/Tabla1[[#This Row],[CANTIDAD SEGÚN SISTEMA]])</f>
        <v>1</v>
      </c>
      <c r="J99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91" s="13" t="str">
        <f>VLOOKUP(Tabla1[[#This Row],[COD MATERIAL]],Tabla1345[#All],3,0)</f>
        <v>05 - COLISION</v>
      </c>
      <c r="L991" s="2" t="str">
        <f>VLOOKUP(MONTH(Tabla1[[#This Row],[FECHA DE CONTEO INVENTARIO]]),Tabla2[],2,0)</f>
        <v>Feb</v>
      </c>
      <c r="M991" s="1">
        <f>YEAR(Tabla1[[#This Row],[FECHA DE CONTEO INVENTARIO]])</f>
        <v>2019</v>
      </c>
    </row>
    <row r="992" spans="1:13" x14ac:dyDescent="0.2">
      <c r="A992" s="1">
        <v>348858</v>
      </c>
      <c r="B992" s="1" t="s">
        <v>389</v>
      </c>
      <c r="C992" s="1" t="s">
        <v>890</v>
      </c>
      <c r="D992" s="1" t="s">
        <v>861</v>
      </c>
      <c r="E992" s="2">
        <v>43549</v>
      </c>
      <c r="F992" s="1">
        <v>131</v>
      </c>
      <c r="G992" s="1">
        <v>133</v>
      </c>
      <c r="H992" s="1">
        <f>Tabla1[[#This Row],[CANTIDAD SEGÚN SISTEMA]]-Tabla1[[#This Row],[CANTIDAD SEGÚN CONTEO]]</f>
        <v>-2</v>
      </c>
      <c r="I992" s="13">
        <f>1-ABS((Tabla1[[#This Row],[CANTIDAD SEGÚN SISTEMA]]-Tabla1[[#This Row],[CANTIDAD SEGÚN CONTEO]])/Tabla1[[#This Row],[CANTIDAD SEGÚN SISTEMA]])</f>
        <v>0.98473282442748089</v>
      </c>
      <c r="J99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92" s="13" t="str">
        <f>VLOOKUP(Tabla1[[#This Row],[COD MATERIAL]],Tabla1345[#All],3,0)</f>
        <v>05 - COLISION</v>
      </c>
      <c r="L992" s="2" t="str">
        <f>VLOOKUP(MONTH(Tabla1[[#This Row],[FECHA DE CONTEO INVENTARIO]]),Tabla2[],2,0)</f>
        <v>Mar</v>
      </c>
      <c r="M992" s="1">
        <f>YEAR(Tabla1[[#This Row],[FECHA DE CONTEO INVENTARIO]])</f>
        <v>2019</v>
      </c>
    </row>
    <row r="993" spans="1:13" x14ac:dyDescent="0.2">
      <c r="A993" s="1">
        <v>348372</v>
      </c>
      <c r="B993" s="1" t="s">
        <v>352</v>
      </c>
      <c r="C993" s="1" t="s">
        <v>885</v>
      </c>
      <c r="D993" s="1" t="s">
        <v>865</v>
      </c>
      <c r="E993" s="2">
        <v>43169</v>
      </c>
      <c r="F993" s="1">
        <v>119</v>
      </c>
      <c r="G993" s="1">
        <v>107</v>
      </c>
      <c r="H993" s="1">
        <f>Tabla1[[#This Row],[CANTIDAD SEGÚN SISTEMA]]-Tabla1[[#This Row],[CANTIDAD SEGÚN CONTEO]]</f>
        <v>12</v>
      </c>
      <c r="I993" s="13">
        <f>1-ABS((Tabla1[[#This Row],[CANTIDAD SEGÚN SISTEMA]]-Tabla1[[#This Row],[CANTIDAD SEGÚN CONTEO]])/Tabla1[[#This Row],[CANTIDAD SEGÚN SISTEMA]])</f>
        <v>0.89915966386554624</v>
      </c>
      <c r="J99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993" s="13" t="str">
        <f>VLOOKUP(Tabla1[[#This Row],[COD MATERIAL]],Tabla1345[#All],3,0)</f>
        <v>05 - COLISION</v>
      </c>
      <c r="L993" s="2" t="str">
        <f>VLOOKUP(MONTH(Tabla1[[#This Row],[FECHA DE CONTEO INVENTARIO]]),Tabla2[],2,0)</f>
        <v>Mar</v>
      </c>
      <c r="M993" s="1">
        <f>YEAR(Tabla1[[#This Row],[FECHA DE CONTEO INVENTARIO]])</f>
        <v>2018</v>
      </c>
    </row>
    <row r="994" spans="1:13" x14ac:dyDescent="0.2">
      <c r="A994" s="1">
        <v>362702</v>
      </c>
      <c r="B994" s="1" t="s">
        <v>456</v>
      </c>
      <c r="C994" s="1" t="s">
        <v>888</v>
      </c>
      <c r="D994" s="1" t="s">
        <v>859</v>
      </c>
      <c r="E994" s="2">
        <v>43392</v>
      </c>
      <c r="F994" s="1">
        <v>25</v>
      </c>
      <c r="G994" s="1">
        <v>25</v>
      </c>
      <c r="H994" s="1">
        <f>Tabla1[[#This Row],[CANTIDAD SEGÚN SISTEMA]]-Tabla1[[#This Row],[CANTIDAD SEGÚN CONTEO]]</f>
        <v>0</v>
      </c>
      <c r="I994" s="13">
        <f>1-ABS((Tabla1[[#This Row],[CANTIDAD SEGÚN SISTEMA]]-Tabla1[[#This Row],[CANTIDAD SEGÚN CONTEO]])/Tabla1[[#This Row],[CANTIDAD SEGÚN SISTEMA]])</f>
        <v>1</v>
      </c>
      <c r="J99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994" s="13" t="str">
        <f>VLOOKUP(Tabla1[[#This Row],[COD MATERIAL]],Tabla1345[#All],3,0)</f>
        <v>06 - AMORTIGUADORES</v>
      </c>
      <c r="L994" s="2" t="str">
        <f>VLOOKUP(MONTH(Tabla1[[#This Row],[FECHA DE CONTEO INVENTARIO]]),Tabla2[],2,0)</f>
        <v>Oct</v>
      </c>
      <c r="M994" s="1">
        <f>YEAR(Tabla1[[#This Row],[FECHA DE CONTEO INVENTARIO]])</f>
        <v>2018</v>
      </c>
    </row>
    <row r="995" spans="1:13" x14ac:dyDescent="0.2">
      <c r="A995" s="1">
        <v>348565</v>
      </c>
      <c r="B995" s="1" t="s">
        <v>367</v>
      </c>
      <c r="C995" s="1" t="s">
        <v>893</v>
      </c>
      <c r="D995" s="1" t="s">
        <v>864</v>
      </c>
      <c r="E995" s="2">
        <v>43477</v>
      </c>
      <c r="F995" s="1">
        <v>112</v>
      </c>
      <c r="G995" s="1">
        <v>104</v>
      </c>
      <c r="H995" s="1">
        <f>Tabla1[[#This Row],[CANTIDAD SEGÚN SISTEMA]]-Tabla1[[#This Row],[CANTIDAD SEGÚN CONTEO]]</f>
        <v>8</v>
      </c>
      <c r="I995" s="13">
        <f>1-ABS((Tabla1[[#This Row],[CANTIDAD SEGÚN SISTEMA]]-Tabla1[[#This Row],[CANTIDAD SEGÚN CONTEO]])/Tabla1[[#This Row],[CANTIDAD SEGÚN SISTEMA]])</f>
        <v>0.9285714285714286</v>
      </c>
      <c r="J99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995" s="13" t="str">
        <f>VLOOKUP(Tabla1[[#This Row],[COD MATERIAL]],Tabla1345[#All],3,0)</f>
        <v>09 - PARTES DE MOTOR</v>
      </c>
      <c r="L995" s="2" t="str">
        <f>VLOOKUP(MONTH(Tabla1[[#This Row],[FECHA DE CONTEO INVENTARIO]]),Tabla2[],2,0)</f>
        <v>Ene</v>
      </c>
      <c r="M995" s="1">
        <f>YEAR(Tabla1[[#This Row],[FECHA DE CONTEO INVENTARIO]])</f>
        <v>2019</v>
      </c>
    </row>
    <row r="996" spans="1:13" x14ac:dyDescent="0.2">
      <c r="A996" s="1">
        <v>348531</v>
      </c>
      <c r="B996" s="1" t="s">
        <v>194</v>
      </c>
      <c r="C996" s="1" t="s">
        <v>884</v>
      </c>
      <c r="D996" s="1" t="s">
        <v>856</v>
      </c>
      <c r="E996" s="2">
        <v>43349</v>
      </c>
      <c r="F996" s="1">
        <v>92</v>
      </c>
      <c r="G996" s="1">
        <v>100</v>
      </c>
      <c r="H996" s="1">
        <f>Tabla1[[#This Row],[CANTIDAD SEGÚN SISTEMA]]-Tabla1[[#This Row],[CANTIDAD SEGÚN CONTEO]]</f>
        <v>-8</v>
      </c>
      <c r="I996" s="13">
        <f>1-ABS((Tabla1[[#This Row],[CANTIDAD SEGÚN SISTEMA]]-Tabla1[[#This Row],[CANTIDAD SEGÚN CONTEO]])/Tabla1[[#This Row],[CANTIDAD SEGÚN SISTEMA]])</f>
        <v>0.91304347826086962</v>
      </c>
      <c r="J99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96" s="13" t="str">
        <f>VLOOKUP(Tabla1[[#This Row],[COD MATERIAL]],Tabla1345[#All],3,0)</f>
        <v>09 - PARTES DE MOTOR</v>
      </c>
      <c r="L996" s="2" t="str">
        <f>VLOOKUP(MONTH(Tabla1[[#This Row],[FECHA DE CONTEO INVENTARIO]]),Tabla2[],2,0)</f>
        <v>Set</v>
      </c>
      <c r="M996" s="1">
        <f>YEAR(Tabla1[[#This Row],[FECHA DE CONTEO INVENTARIO]])</f>
        <v>2018</v>
      </c>
    </row>
    <row r="997" spans="1:13" x14ac:dyDescent="0.2">
      <c r="A997" s="1">
        <v>348493</v>
      </c>
      <c r="B997" s="1" t="s">
        <v>193</v>
      </c>
      <c r="C997" s="1" t="s">
        <v>885</v>
      </c>
      <c r="D997" s="1" t="s">
        <v>865</v>
      </c>
      <c r="E997" s="2">
        <v>43371</v>
      </c>
      <c r="F997" s="1">
        <v>91</v>
      </c>
      <c r="G997" s="1">
        <v>105</v>
      </c>
      <c r="H997" s="1">
        <f>Tabla1[[#This Row],[CANTIDAD SEGÚN SISTEMA]]-Tabla1[[#This Row],[CANTIDAD SEGÚN CONTEO]]</f>
        <v>-14</v>
      </c>
      <c r="I997" s="13">
        <f>1-ABS((Tabla1[[#This Row],[CANTIDAD SEGÚN SISTEMA]]-Tabla1[[#This Row],[CANTIDAD SEGÚN CONTEO]])/Tabla1[[#This Row],[CANTIDAD SEGÚN SISTEMA]])</f>
        <v>0.84615384615384615</v>
      </c>
      <c r="J99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97" s="13" t="str">
        <f>VLOOKUP(Tabla1[[#This Row],[COD MATERIAL]],Tabla1345[#All],3,0)</f>
        <v>09 - PARTES DE MOTOR</v>
      </c>
      <c r="L997" s="2" t="str">
        <f>VLOOKUP(MONTH(Tabla1[[#This Row],[FECHA DE CONTEO INVENTARIO]]),Tabla2[],2,0)</f>
        <v>Set</v>
      </c>
      <c r="M997" s="1">
        <f>YEAR(Tabla1[[#This Row],[FECHA DE CONTEO INVENTARIO]])</f>
        <v>2018</v>
      </c>
    </row>
    <row r="998" spans="1:13" x14ac:dyDescent="0.2">
      <c r="A998" s="1">
        <v>348770</v>
      </c>
      <c r="B998" s="1" t="s">
        <v>155</v>
      </c>
      <c r="C998" s="1" t="s">
        <v>884</v>
      </c>
      <c r="D998" s="1" t="s">
        <v>856</v>
      </c>
      <c r="E998" s="2">
        <v>43110</v>
      </c>
      <c r="F998" s="1">
        <v>22</v>
      </c>
      <c r="G998" s="1">
        <v>25</v>
      </c>
      <c r="H998" s="1">
        <f>Tabla1[[#This Row],[CANTIDAD SEGÚN SISTEMA]]-Tabla1[[#This Row],[CANTIDAD SEGÚN CONTEO]]</f>
        <v>-3</v>
      </c>
      <c r="I998" s="13">
        <f>1-ABS((Tabla1[[#This Row],[CANTIDAD SEGÚN SISTEMA]]-Tabla1[[#This Row],[CANTIDAD SEGÚN CONTEO]])/Tabla1[[#This Row],[CANTIDAD SEGÚN SISTEMA]])</f>
        <v>0.86363636363636365</v>
      </c>
      <c r="J99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98" s="13" t="str">
        <f>VLOOKUP(Tabla1[[#This Row],[COD MATERIAL]],Tabla1345[#All],3,0)</f>
        <v>05 - COLISION</v>
      </c>
      <c r="L998" s="2" t="str">
        <f>VLOOKUP(MONTH(Tabla1[[#This Row],[FECHA DE CONTEO INVENTARIO]]),Tabla2[],2,0)</f>
        <v>Ene</v>
      </c>
      <c r="M998" s="1">
        <f>YEAR(Tabla1[[#This Row],[FECHA DE CONTEO INVENTARIO]])</f>
        <v>2018</v>
      </c>
    </row>
    <row r="999" spans="1:13" x14ac:dyDescent="0.2">
      <c r="A999" s="1">
        <v>348761</v>
      </c>
      <c r="B999" s="1" t="s">
        <v>354</v>
      </c>
      <c r="C999" s="1" t="s">
        <v>884</v>
      </c>
      <c r="D999" s="1" t="s">
        <v>856</v>
      </c>
      <c r="E999" s="2">
        <v>43230</v>
      </c>
      <c r="F999" s="1">
        <v>33</v>
      </c>
      <c r="G999" s="1">
        <v>36</v>
      </c>
      <c r="H999" s="1">
        <f>Tabla1[[#This Row],[CANTIDAD SEGÚN SISTEMA]]-Tabla1[[#This Row],[CANTIDAD SEGÚN CONTEO]]</f>
        <v>-3</v>
      </c>
      <c r="I999" s="13">
        <f>1-ABS((Tabla1[[#This Row],[CANTIDAD SEGÚN SISTEMA]]-Tabla1[[#This Row],[CANTIDAD SEGÚN CONTEO]])/Tabla1[[#This Row],[CANTIDAD SEGÚN SISTEMA]])</f>
        <v>0.90909090909090906</v>
      </c>
      <c r="J99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999" s="13" t="str">
        <f>VLOOKUP(Tabla1[[#This Row],[COD MATERIAL]],Tabla1345[#All],3,0)</f>
        <v>05 - COLISION</v>
      </c>
      <c r="L999" s="2" t="str">
        <f>VLOOKUP(MONTH(Tabla1[[#This Row],[FECHA DE CONTEO INVENTARIO]]),Tabla2[],2,0)</f>
        <v>May</v>
      </c>
      <c r="M999" s="1">
        <f>YEAR(Tabla1[[#This Row],[FECHA DE CONTEO INVENTARIO]])</f>
        <v>2018</v>
      </c>
    </row>
    <row r="1000" spans="1:13" x14ac:dyDescent="0.2">
      <c r="A1000" s="1">
        <v>367707</v>
      </c>
      <c r="B1000" s="1" t="s">
        <v>189</v>
      </c>
      <c r="C1000" s="1" t="s">
        <v>889</v>
      </c>
      <c r="D1000" s="1" t="s">
        <v>860</v>
      </c>
      <c r="E1000" s="2">
        <v>43577</v>
      </c>
      <c r="F1000" s="1">
        <v>147</v>
      </c>
      <c r="G1000" s="1">
        <v>164</v>
      </c>
      <c r="H1000" s="1">
        <f>Tabla1[[#This Row],[CANTIDAD SEGÚN SISTEMA]]-Tabla1[[#This Row],[CANTIDAD SEGÚN CONTEO]]</f>
        <v>-17</v>
      </c>
      <c r="I1000" s="13">
        <f>1-ABS((Tabla1[[#This Row],[CANTIDAD SEGÚN SISTEMA]]-Tabla1[[#This Row],[CANTIDAD SEGÚN CONTEO]])/Tabla1[[#This Row],[CANTIDAD SEGÚN SISTEMA]])</f>
        <v>0.88435374149659862</v>
      </c>
      <c r="J100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00" s="13" t="str">
        <f>VLOOKUP(Tabla1[[#This Row],[COD MATERIAL]],Tabla1345[#All],3,0)</f>
        <v>07 - PEDALES Y POSAPIES</v>
      </c>
      <c r="L1000" s="2" t="str">
        <f>VLOOKUP(MONTH(Tabla1[[#This Row],[FECHA DE CONTEO INVENTARIO]]),Tabla2[],2,0)</f>
        <v>Abr</v>
      </c>
      <c r="M1000" s="1">
        <f>YEAR(Tabla1[[#This Row],[FECHA DE CONTEO INVENTARIO]])</f>
        <v>2019</v>
      </c>
    </row>
    <row r="1001" spans="1:13" x14ac:dyDescent="0.2">
      <c r="A1001" s="1">
        <v>347741</v>
      </c>
      <c r="B1001" s="1" t="s">
        <v>430</v>
      </c>
      <c r="C1001" s="1" t="s">
        <v>891</v>
      </c>
      <c r="D1001" s="1" t="s">
        <v>862</v>
      </c>
      <c r="E1001" s="2">
        <v>43139</v>
      </c>
      <c r="F1001" s="1">
        <v>13</v>
      </c>
      <c r="G1001" s="1">
        <v>13</v>
      </c>
      <c r="H1001" s="1">
        <f>Tabla1[[#This Row],[CANTIDAD SEGÚN SISTEMA]]-Tabla1[[#This Row],[CANTIDAD SEGÚN CONTEO]]</f>
        <v>0</v>
      </c>
      <c r="I1001" s="13">
        <f>1-ABS((Tabla1[[#This Row],[CANTIDAD SEGÚN SISTEMA]]-Tabla1[[#This Row],[CANTIDAD SEGÚN CONTEO]])/Tabla1[[#This Row],[CANTIDAD SEGÚN SISTEMA]])</f>
        <v>1</v>
      </c>
      <c r="J100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01" s="13" t="str">
        <f>VLOOKUP(Tabla1[[#This Row],[COD MATERIAL]],Tabla1345[#All],3,0)</f>
        <v>09 - PARTES DE MOTOR</v>
      </c>
      <c r="L1001" s="2" t="str">
        <f>VLOOKUP(MONTH(Tabla1[[#This Row],[FECHA DE CONTEO INVENTARIO]]),Tabla2[],2,0)</f>
        <v>Feb</v>
      </c>
      <c r="M1001" s="1">
        <f>YEAR(Tabla1[[#This Row],[FECHA DE CONTEO INVENTARIO]])</f>
        <v>2018</v>
      </c>
    </row>
    <row r="1002" spans="1:13" x14ac:dyDescent="0.2">
      <c r="A1002" s="1">
        <v>367840</v>
      </c>
      <c r="B1002" s="1" t="s">
        <v>699</v>
      </c>
      <c r="C1002" s="1" t="s">
        <v>892</v>
      </c>
      <c r="D1002" s="1" t="s">
        <v>863</v>
      </c>
      <c r="E1002" s="2">
        <v>43217</v>
      </c>
      <c r="F1002" s="1">
        <v>111</v>
      </c>
      <c r="G1002" s="1">
        <v>111</v>
      </c>
      <c r="H1002" s="1">
        <f>Tabla1[[#This Row],[CANTIDAD SEGÚN SISTEMA]]-Tabla1[[#This Row],[CANTIDAD SEGÚN CONTEO]]</f>
        <v>0</v>
      </c>
      <c r="I1002" s="13">
        <f>1-ABS((Tabla1[[#This Row],[CANTIDAD SEGÚN SISTEMA]]-Tabla1[[#This Row],[CANTIDAD SEGÚN CONTEO]])/Tabla1[[#This Row],[CANTIDAD SEGÚN SISTEMA]])</f>
        <v>1</v>
      </c>
      <c r="J100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02" s="13" t="str">
        <f>VLOOKUP(Tabla1[[#This Row],[COD MATERIAL]],Tabla1345[#All],3,0)</f>
        <v>05 - COLISION</v>
      </c>
      <c r="L1002" s="2" t="str">
        <f>VLOOKUP(MONTH(Tabla1[[#This Row],[FECHA DE CONTEO INVENTARIO]]),Tabla2[],2,0)</f>
        <v>Abr</v>
      </c>
      <c r="M1002" s="1">
        <f>YEAR(Tabla1[[#This Row],[FECHA DE CONTEO INVENTARIO]])</f>
        <v>2018</v>
      </c>
    </row>
    <row r="1003" spans="1:13" x14ac:dyDescent="0.2">
      <c r="A1003" s="1">
        <v>348411</v>
      </c>
      <c r="B1003" s="1" t="s">
        <v>242</v>
      </c>
      <c r="C1003" s="1" t="s">
        <v>892</v>
      </c>
      <c r="D1003" s="1" t="s">
        <v>863</v>
      </c>
      <c r="E1003" s="2">
        <v>43390</v>
      </c>
      <c r="F1003" s="1">
        <v>169</v>
      </c>
      <c r="G1003" s="1">
        <v>196</v>
      </c>
      <c r="H1003" s="1">
        <f>Tabla1[[#This Row],[CANTIDAD SEGÚN SISTEMA]]-Tabla1[[#This Row],[CANTIDAD SEGÚN CONTEO]]</f>
        <v>-27</v>
      </c>
      <c r="I1003" s="13">
        <f>1-ABS((Tabla1[[#This Row],[CANTIDAD SEGÚN SISTEMA]]-Tabla1[[#This Row],[CANTIDAD SEGÚN CONTEO]])/Tabla1[[#This Row],[CANTIDAD SEGÚN SISTEMA]])</f>
        <v>0.84023668639053251</v>
      </c>
      <c r="J100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03" s="13" t="str">
        <f>VLOOKUP(Tabla1[[#This Row],[COD MATERIAL]],Tabla1345[#All],3,0)</f>
        <v>05 - COLISION</v>
      </c>
      <c r="L1003" s="2" t="str">
        <f>VLOOKUP(MONTH(Tabla1[[#This Row],[FECHA DE CONTEO INVENTARIO]]),Tabla2[],2,0)</f>
        <v>Oct</v>
      </c>
      <c r="M1003" s="1">
        <f>YEAR(Tabla1[[#This Row],[FECHA DE CONTEO INVENTARIO]])</f>
        <v>2018</v>
      </c>
    </row>
    <row r="1004" spans="1:13" x14ac:dyDescent="0.2">
      <c r="A1004" s="1">
        <v>347994</v>
      </c>
      <c r="B1004" s="1" t="s">
        <v>94</v>
      </c>
      <c r="C1004" s="1" t="s">
        <v>891</v>
      </c>
      <c r="D1004" s="1" t="s">
        <v>862</v>
      </c>
      <c r="E1004" s="2">
        <v>43455</v>
      </c>
      <c r="F1004" s="1">
        <v>117</v>
      </c>
      <c r="G1004" s="1">
        <v>120</v>
      </c>
      <c r="H1004" s="1">
        <f>Tabla1[[#This Row],[CANTIDAD SEGÚN SISTEMA]]-Tabla1[[#This Row],[CANTIDAD SEGÚN CONTEO]]</f>
        <v>-3</v>
      </c>
      <c r="I1004" s="13">
        <f>1-ABS((Tabla1[[#This Row],[CANTIDAD SEGÚN SISTEMA]]-Tabla1[[#This Row],[CANTIDAD SEGÚN CONTEO]])/Tabla1[[#This Row],[CANTIDAD SEGÚN SISTEMA]])</f>
        <v>0.97435897435897434</v>
      </c>
      <c r="J100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04" s="13" t="str">
        <f>VLOOKUP(Tabla1[[#This Row],[COD MATERIAL]],Tabla1345[#All],3,0)</f>
        <v>10 - PALANCAS Y CHICOTES</v>
      </c>
      <c r="L1004" s="2" t="str">
        <f>VLOOKUP(MONTH(Tabla1[[#This Row],[FECHA DE CONTEO INVENTARIO]]),Tabla2[],2,0)</f>
        <v>Dic</v>
      </c>
      <c r="M1004" s="1">
        <f>YEAR(Tabla1[[#This Row],[FECHA DE CONTEO INVENTARIO]])</f>
        <v>2018</v>
      </c>
    </row>
    <row r="1005" spans="1:13" x14ac:dyDescent="0.2">
      <c r="A1005" s="1">
        <v>347995</v>
      </c>
      <c r="B1005" s="1" t="s">
        <v>142</v>
      </c>
      <c r="C1005" s="1" t="s">
        <v>890</v>
      </c>
      <c r="D1005" s="1" t="s">
        <v>861</v>
      </c>
      <c r="E1005" s="2">
        <v>43260</v>
      </c>
      <c r="F1005" s="1">
        <v>11</v>
      </c>
      <c r="G1005" s="1">
        <v>12</v>
      </c>
      <c r="H1005" s="1">
        <f>Tabla1[[#This Row],[CANTIDAD SEGÚN SISTEMA]]-Tabla1[[#This Row],[CANTIDAD SEGÚN CONTEO]]</f>
        <v>-1</v>
      </c>
      <c r="I1005" s="13">
        <f>1-ABS((Tabla1[[#This Row],[CANTIDAD SEGÚN SISTEMA]]-Tabla1[[#This Row],[CANTIDAD SEGÚN CONTEO]])/Tabla1[[#This Row],[CANTIDAD SEGÚN SISTEMA]])</f>
        <v>0.90909090909090906</v>
      </c>
      <c r="J100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05" s="13" t="str">
        <f>VLOOKUP(Tabla1[[#This Row],[COD MATERIAL]],Tabla1345[#All],3,0)</f>
        <v>10 - PALANCAS Y CHICOTES</v>
      </c>
      <c r="L1005" s="2" t="str">
        <f>VLOOKUP(MONTH(Tabla1[[#This Row],[FECHA DE CONTEO INVENTARIO]]),Tabla2[],2,0)</f>
        <v>Jun</v>
      </c>
      <c r="M1005" s="1">
        <f>YEAR(Tabla1[[#This Row],[FECHA DE CONTEO INVENTARIO]])</f>
        <v>2018</v>
      </c>
    </row>
    <row r="1006" spans="1:13" x14ac:dyDescent="0.2">
      <c r="A1006" s="1">
        <v>353540</v>
      </c>
      <c r="B1006" s="1" t="s">
        <v>393</v>
      </c>
      <c r="C1006" s="1" t="s">
        <v>891</v>
      </c>
      <c r="D1006" s="1" t="s">
        <v>862</v>
      </c>
      <c r="E1006" s="2">
        <v>43165</v>
      </c>
      <c r="F1006" s="1">
        <v>178</v>
      </c>
      <c r="G1006" s="1">
        <v>163</v>
      </c>
      <c r="H1006" s="1">
        <f>Tabla1[[#This Row],[CANTIDAD SEGÚN SISTEMA]]-Tabla1[[#This Row],[CANTIDAD SEGÚN CONTEO]]</f>
        <v>15</v>
      </c>
      <c r="I1006" s="13">
        <f>1-ABS((Tabla1[[#This Row],[CANTIDAD SEGÚN SISTEMA]]-Tabla1[[#This Row],[CANTIDAD SEGÚN CONTEO]])/Tabla1[[#This Row],[CANTIDAD SEGÚN SISTEMA]])</f>
        <v>0.9157303370786517</v>
      </c>
      <c r="J100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06" s="13" t="str">
        <f>VLOOKUP(Tabla1[[#This Row],[COD MATERIAL]],Tabla1345[#All],3,0)</f>
        <v>15 - MISCELANEOS</v>
      </c>
      <c r="L1006" s="2" t="str">
        <f>VLOOKUP(MONTH(Tabla1[[#This Row],[FECHA DE CONTEO INVENTARIO]]),Tabla2[],2,0)</f>
        <v>Mar</v>
      </c>
      <c r="M1006" s="1">
        <f>YEAR(Tabla1[[#This Row],[FECHA DE CONTEO INVENTARIO]])</f>
        <v>2018</v>
      </c>
    </row>
    <row r="1007" spans="1:13" x14ac:dyDescent="0.2">
      <c r="A1007" s="1">
        <v>348256</v>
      </c>
      <c r="B1007" s="1" t="s">
        <v>344</v>
      </c>
      <c r="C1007" s="1" t="s">
        <v>886</v>
      </c>
      <c r="D1007" s="1" t="s">
        <v>857</v>
      </c>
      <c r="E1007" s="2">
        <v>43237</v>
      </c>
      <c r="F1007" s="1">
        <v>116</v>
      </c>
      <c r="G1007" s="1">
        <v>131</v>
      </c>
      <c r="H1007" s="1">
        <f>Tabla1[[#This Row],[CANTIDAD SEGÚN SISTEMA]]-Tabla1[[#This Row],[CANTIDAD SEGÚN CONTEO]]</f>
        <v>-15</v>
      </c>
      <c r="I1007" s="13">
        <f>1-ABS((Tabla1[[#This Row],[CANTIDAD SEGÚN SISTEMA]]-Tabla1[[#This Row],[CANTIDAD SEGÚN CONTEO]])/Tabla1[[#This Row],[CANTIDAD SEGÚN SISTEMA]])</f>
        <v>0.87068965517241381</v>
      </c>
      <c r="J100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07" s="13" t="str">
        <f>VLOOKUP(Tabla1[[#This Row],[COD MATERIAL]],Tabla1345[#All],3,0)</f>
        <v>07 - PEDALES Y POSAPIES</v>
      </c>
      <c r="L1007" s="2" t="str">
        <f>VLOOKUP(MONTH(Tabla1[[#This Row],[FECHA DE CONTEO INVENTARIO]]),Tabla2[],2,0)</f>
        <v>May</v>
      </c>
      <c r="M1007" s="1">
        <f>YEAR(Tabla1[[#This Row],[FECHA DE CONTEO INVENTARIO]])</f>
        <v>2018</v>
      </c>
    </row>
    <row r="1008" spans="1:13" x14ac:dyDescent="0.2">
      <c r="A1008" s="1">
        <v>347953</v>
      </c>
      <c r="B1008" s="1" t="s">
        <v>172</v>
      </c>
      <c r="C1008" s="1" t="s">
        <v>893</v>
      </c>
      <c r="D1008" s="1" t="s">
        <v>864</v>
      </c>
      <c r="E1008" s="2">
        <v>43440</v>
      </c>
      <c r="F1008" s="1">
        <v>46</v>
      </c>
      <c r="G1008" s="1">
        <v>51</v>
      </c>
      <c r="H1008" s="1">
        <f>Tabla1[[#This Row],[CANTIDAD SEGÚN SISTEMA]]-Tabla1[[#This Row],[CANTIDAD SEGÚN CONTEO]]</f>
        <v>-5</v>
      </c>
      <c r="I1008" s="13">
        <f>1-ABS((Tabla1[[#This Row],[CANTIDAD SEGÚN SISTEMA]]-Tabla1[[#This Row],[CANTIDAD SEGÚN CONTEO]])/Tabla1[[#This Row],[CANTIDAD SEGÚN SISTEMA]])</f>
        <v>0.89130434782608692</v>
      </c>
      <c r="J100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08" s="13" t="str">
        <f>VLOOKUP(Tabla1[[#This Row],[COD MATERIAL]],Tabla1345[#All],3,0)</f>
        <v>08 - ELECTRICO</v>
      </c>
      <c r="L1008" s="2" t="str">
        <f>VLOOKUP(MONTH(Tabla1[[#This Row],[FECHA DE CONTEO INVENTARIO]]),Tabla2[],2,0)</f>
        <v>Dic</v>
      </c>
      <c r="M1008" s="1">
        <f>YEAR(Tabla1[[#This Row],[FECHA DE CONTEO INVENTARIO]])</f>
        <v>2018</v>
      </c>
    </row>
    <row r="1009" spans="1:13" x14ac:dyDescent="0.2">
      <c r="A1009" s="1">
        <v>364299</v>
      </c>
      <c r="B1009" s="1" t="s">
        <v>537</v>
      </c>
      <c r="C1009" s="1" t="s">
        <v>885</v>
      </c>
      <c r="D1009" s="1" t="s">
        <v>865</v>
      </c>
      <c r="E1009" s="2">
        <v>43593</v>
      </c>
      <c r="F1009" s="1">
        <v>102</v>
      </c>
      <c r="G1009" s="1">
        <v>104</v>
      </c>
      <c r="H1009" s="1">
        <f>Tabla1[[#This Row],[CANTIDAD SEGÚN SISTEMA]]-Tabla1[[#This Row],[CANTIDAD SEGÚN CONTEO]]</f>
        <v>-2</v>
      </c>
      <c r="I1009" s="13">
        <f>1-ABS((Tabla1[[#This Row],[CANTIDAD SEGÚN SISTEMA]]-Tabla1[[#This Row],[CANTIDAD SEGÚN CONTEO]])/Tabla1[[#This Row],[CANTIDAD SEGÚN SISTEMA]])</f>
        <v>0.98039215686274506</v>
      </c>
      <c r="J100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09" s="13" t="str">
        <f>VLOOKUP(Tabla1[[#This Row],[COD MATERIAL]],Tabla1345[#All],3,0)</f>
        <v>11 - LLANTAS Y HULES</v>
      </c>
      <c r="L1009" s="2" t="str">
        <f>VLOOKUP(MONTH(Tabla1[[#This Row],[FECHA DE CONTEO INVENTARIO]]),Tabla2[],2,0)</f>
        <v>May</v>
      </c>
      <c r="M1009" s="1">
        <f>YEAR(Tabla1[[#This Row],[FECHA DE CONTEO INVENTARIO]])</f>
        <v>2019</v>
      </c>
    </row>
    <row r="1010" spans="1:13" x14ac:dyDescent="0.2">
      <c r="A1010" s="1">
        <v>348872</v>
      </c>
      <c r="B1010" s="1" t="s">
        <v>300</v>
      </c>
      <c r="C1010" s="1" t="s">
        <v>887</v>
      </c>
      <c r="D1010" s="1" t="s">
        <v>858</v>
      </c>
      <c r="E1010" s="2">
        <v>43341</v>
      </c>
      <c r="F1010" s="1">
        <v>4</v>
      </c>
      <c r="G1010" s="1">
        <v>3</v>
      </c>
      <c r="H1010" s="1">
        <f>Tabla1[[#This Row],[CANTIDAD SEGÚN SISTEMA]]-Tabla1[[#This Row],[CANTIDAD SEGÚN CONTEO]]</f>
        <v>1</v>
      </c>
      <c r="I1010" s="13">
        <f>1-ABS((Tabla1[[#This Row],[CANTIDAD SEGÚN SISTEMA]]-Tabla1[[#This Row],[CANTIDAD SEGÚN CONTEO]])/Tabla1[[#This Row],[CANTIDAD SEGÚN SISTEMA]])</f>
        <v>0.75</v>
      </c>
      <c r="J101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10" s="13" t="str">
        <f>VLOOKUP(Tabla1[[#This Row],[COD MATERIAL]],Tabla1345[#All],3,0)</f>
        <v>05 - COLISION</v>
      </c>
      <c r="L1010" s="2" t="str">
        <f>VLOOKUP(MONTH(Tabla1[[#This Row],[FECHA DE CONTEO INVENTARIO]]),Tabla2[],2,0)</f>
        <v>Ago</v>
      </c>
      <c r="M1010" s="1">
        <f>YEAR(Tabla1[[#This Row],[FECHA DE CONTEO INVENTARIO]])</f>
        <v>2018</v>
      </c>
    </row>
    <row r="1011" spans="1:13" x14ac:dyDescent="0.2">
      <c r="A1011" s="1">
        <v>347596</v>
      </c>
      <c r="B1011" s="1" t="s">
        <v>162</v>
      </c>
      <c r="C1011" s="1" t="s">
        <v>889</v>
      </c>
      <c r="D1011" s="1" t="s">
        <v>860</v>
      </c>
      <c r="E1011" s="2">
        <v>43458</v>
      </c>
      <c r="F1011" s="1">
        <v>193</v>
      </c>
      <c r="G1011" s="1">
        <v>193</v>
      </c>
      <c r="H1011" s="1">
        <f>Tabla1[[#This Row],[CANTIDAD SEGÚN SISTEMA]]-Tabla1[[#This Row],[CANTIDAD SEGÚN CONTEO]]</f>
        <v>0</v>
      </c>
      <c r="I1011" s="13">
        <f>1-ABS((Tabla1[[#This Row],[CANTIDAD SEGÚN SISTEMA]]-Tabla1[[#This Row],[CANTIDAD SEGÚN CONTEO]])/Tabla1[[#This Row],[CANTIDAD SEGÚN SISTEMA]])</f>
        <v>1</v>
      </c>
      <c r="J101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11" s="13" t="str">
        <f>VLOOKUP(Tabla1[[#This Row],[COD MATERIAL]],Tabla1345[#All],3,0)</f>
        <v>09 - PARTES DE MOTOR</v>
      </c>
      <c r="L1011" s="2" t="str">
        <f>VLOOKUP(MONTH(Tabla1[[#This Row],[FECHA DE CONTEO INVENTARIO]]),Tabla2[],2,0)</f>
        <v>Dic</v>
      </c>
      <c r="M1011" s="1">
        <f>YEAR(Tabla1[[#This Row],[FECHA DE CONTEO INVENTARIO]])</f>
        <v>2018</v>
      </c>
    </row>
    <row r="1012" spans="1:13" x14ac:dyDescent="0.2">
      <c r="A1012" s="1">
        <v>347859</v>
      </c>
      <c r="B1012" s="1" t="s">
        <v>99</v>
      </c>
      <c r="C1012" s="1" t="s">
        <v>893</v>
      </c>
      <c r="D1012" s="1" t="s">
        <v>864</v>
      </c>
      <c r="E1012" s="2">
        <v>43575</v>
      </c>
      <c r="F1012" s="1">
        <v>70</v>
      </c>
      <c r="G1012" s="1">
        <v>70</v>
      </c>
      <c r="H1012" s="1">
        <f>Tabla1[[#This Row],[CANTIDAD SEGÚN SISTEMA]]-Tabla1[[#This Row],[CANTIDAD SEGÚN CONTEO]]</f>
        <v>0</v>
      </c>
      <c r="I1012" s="13">
        <f>1-ABS((Tabla1[[#This Row],[CANTIDAD SEGÚN SISTEMA]]-Tabla1[[#This Row],[CANTIDAD SEGÚN CONTEO]])/Tabla1[[#This Row],[CANTIDAD SEGÚN SISTEMA]])</f>
        <v>1</v>
      </c>
      <c r="J101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12" s="13" t="str">
        <f>VLOOKUP(Tabla1[[#This Row],[COD MATERIAL]],Tabla1345[#All],3,0)</f>
        <v>08 - ELECTRICO</v>
      </c>
      <c r="L1012" s="2" t="str">
        <f>VLOOKUP(MONTH(Tabla1[[#This Row],[FECHA DE CONTEO INVENTARIO]]),Tabla2[],2,0)</f>
        <v>Abr</v>
      </c>
      <c r="M1012" s="1">
        <f>YEAR(Tabla1[[#This Row],[FECHA DE CONTEO INVENTARIO]])</f>
        <v>2019</v>
      </c>
    </row>
    <row r="1013" spans="1:13" x14ac:dyDescent="0.2">
      <c r="A1013" s="1">
        <v>348432</v>
      </c>
      <c r="B1013" s="1" t="s">
        <v>299</v>
      </c>
      <c r="C1013" s="1" t="s">
        <v>891</v>
      </c>
      <c r="D1013" s="1" t="s">
        <v>862</v>
      </c>
      <c r="E1013" s="2">
        <v>43327</v>
      </c>
      <c r="F1013" s="1">
        <v>200</v>
      </c>
      <c r="G1013" s="1">
        <v>200</v>
      </c>
      <c r="H1013" s="1">
        <f>Tabla1[[#This Row],[CANTIDAD SEGÚN SISTEMA]]-Tabla1[[#This Row],[CANTIDAD SEGÚN CONTEO]]</f>
        <v>0</v>
      </c>
      <c r="I1013" s="13">
        <f>1-ABS((Tabla1[[#This Row],[CANTIDAD SEGÚN SISTEMA]]-Tabla1[[#This Row],[CANTIDAD SEGÚN CONTEO]])/Tabla1[[#This Row],[CANTIDAD SEGÚN SISTEMA]])</f>
        <v>1</v>
      </c>
      <c r="J101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13" s="13" t="str">
        <f>VLOOKUP(Tabla1[[#This Row],[COD MATERIAL]],Tabla1345[#All],3,0)</f>
        <v>05 - COLISION</v>
      </c>
      <c r="L1013" s="2" t="str">
        <f>VLOOKUP(MONTH(Tabla1[[#This Row],[FECHA DE CONTEO INVENTARIO]]),Tabla2[],2,0)</f>
        <v>Ago</v>
      </c>
      <c r="M1013" s="1">
        <f>YEAR(Tabla1[[#This Row],[FECHA DE CONTEO INVENTARIO]])</f>
        <v>2018</v>
      </c>
    </row>
    <row r="1014" spans="1:13" x14ac:dyDescent="0.2">
      <c r="A1014" s="1">
        <v>348281</v>
      </c>
      <c r="B1014" s="1" t="s">
        <v>263</v>
      </c>
      <c r="C1014" s="1" t="s">
        <v>888</v>
      </c>
      <c r="D1014" s="1" t="s">
        <v>859</v>
      </c>
      <c r="E1014" s="2">
        <v>43277</v>
      </c>
      <c r="F1014" s="1">
        <v>91</v>
      </c>
      <c r="G1014" s="1">
        <v>93</v>
      </c>
      <c r="H1014" s="1">
        <f>Tabla1[[#This Row],[CANTIDAD SEGÚN SISTEMA]]-Tabla1[[#This Row],[CANTIDAD SEGÚN CONTEO]]</f>
        <v>-2</v>
      </c>
      <c r="I1014" s="13">
        <f>1-ABS((Tabla1[[#This Row],[CANTIDAD SEGÚN SISTEMA]]-Tabla1[[#This Row],[CANTIDAD SEGÚN CONTEO]])/Tabla1[[#This Row],[CANTIDAD SEGÚN SISTEMA]])</f>
        <v>0.97802197802197799</v>
      </c>
      <c r="J101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14" s="13" t="str">
        <f>VLOOKUP(Tabla1[[#This Row],[COD MATERIAL]],Tabla1345[#All],3,0)</f>
        <v>11 - LLANTAS Y HULES</v>
      </c>
      <c r="L1014" s="2" t="str">
        <f>VLOOKUP(MONTH(Tabla1[[#This Row],[FECHA DE CONTEO INVENTARIO]]),Tabla2[],2,0)</f>
        <v>Jun</v>
      </c>
      <c r="M1014" s="1">
        <f>YEAR(Tabla1[[#This Row],[FECHA DE CONTEO INVENTARIO]])</f>
        <v>2018</v>
      </c>
    </row>
    <row r="1015" spans="1:13" x14ac:dyDescent="0.2">
      <c r="A1015" s="1">
        <v>348571</v>
      </c>
      <c r="B1015" s="1" t="s">
        <v>647</v>
      </c>
      <c r="C1015" s="1" t="s">
        <v>893</v>
      </c>
      <c r="D1015" s="1" t="s">
        <v>864</v>
      </c>
      <c r="E1015" s="2">
        <v>43395</v>
      </c>
      <c r="F1015" s="1">
        <v>107</v>
      </c>
      <c r="G1015" s="1">
        <v>102</v>
      </c>
      <c r="H1015" s="1">
        <f>Tabla1[[#This Row],[CANTIDAD SEGÚN SISTEMA]]-Tabla1[[#This Row],[CANTIDAD SEGÚN CONTEO]]</f>
        <v>5</v>
      </c>
      <c r="I1015" s="13">
        <f>1-ABS((Tabla1[[#This Row],[CANTIDAD SEGÚN SISTEMA]]-Tabla1[[#This Row],[CANTIDAD SEGÚN CONTEO]])/Tabla1[[#This Row],[CANTIDAD SEGÚN SISTEMA]])</f>
        <v>0.95327102803738317</v>
      </c>
      <c r="J101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15" s="13" t="str">
        <f>VLOOKUP(Tabla1[[#This Row],[COD MATERIAL]],Tabla1345[#All],3,0)</f>
        <v>11 - LLANTAS Y HULES</v>
      </c>
      <c r="L1015" s="2" t="str">
        <f>VLOOKUP(MONTH(Tabla1[[#This Row],[FECHA DE CONTEO INVENTARIO]]),Tabla2[],2,0)</f>
        <v>Oct</v>
      </c>
      <c r="M1015" s="1">
        <f>YEAR(Tabla1[[#This Row],[FECHA DE CONTEO INVENTARIO]])</f>
        <v>2018</v>
      </c>
    </row>
    <row r="1016" spans="1:13" x14ac:dyDescent="0.2">
      <c r="A1016" s="1">
        <v>368004</v>
      </c>
      <c r="B1016" s="1" t="s">
        <v>750</v>
      </c>
      <c r="C1016" s="1" t="s">
        <v>888</v>
      </c>
      <c r="D1016" s="1" t="s">
        <v>859</v>
      </c>
      <c r="E1016" s="2">
        <v>43310</v>
      </c>
      <c r="F1016" s="1">
        <v>63</v>
      </c>
      <c r="G1016" s="1">
        <v>69</v>
      </c>
      <c r="H1016" s="1">
        <f>Tabla1[[#This Row],[CANTIDAD SEGÚN SISTEMA]]-Tabla1[[#This Row],[CANTIDAD SEGÚN CONTEO]]</f>
        <v>-6</v>
      </c>
      <c r="I1016" s="13">
        <f>1-ABS((Tabla1[[#This Row],[CANTIDAD SEGÚN SISTEMA]]-Tabla1[[#This Row],[CANTIDAD SEGÚN CONTEO]])/Tabla1[[#This Row],[CANTIDAD SEGÚN SISTEMA]])</f>
        <v>0.90476190476190477</v>
      </c>
      <c r="J101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16" s="13" t="str">
        <f>VLOOKUP(Tabla1[[#This Row],[COD MATERIAL]],Tabla1345[#All],3,0)</f>
        <v>15 - MISCELANEOS</v>
      </c>
      <c r="L1016" s="2" t="str">
        <f>VLOOKUP(MONTH(Tabla1[[#This Row],[FECHA DE CONTEO INVENTARIO]]),Tabla2[],2,0)</f>
        <v>Jul</v>
      </c>
      <c r="M1016" s="1">
        <f>YEAR(Tabla1[[#This Row],[FECHA DE CONTEO INVENTARIO]])</f>
        <v>2018</v>
      </c>
    </row>
    <row r="1017" spans="1:13" x14ac:dyDescent="0.2">
      <c r="A1017" s="1">
        <v>348171</v>
      </c>
      <c r="B1017" s="1" t="s">
        <v>661</v>
      </c>
      <c r="C1017" s="1" t="s">
        <v>885</v>
      </c>
      <c r="D1017" s="1" t="s">
        <v>865</v>
      </c>
      <c r="E1017" s="2">
        <v>43481</v>
      </c>
      <c r="F1017" s="1">
        <v>145</v>
      </c>
      <c r="G1017" s="1">
        <v>136</v>
      </c>
      <c r="H1017" s="1">
        <f>Tabla1[[#This Row],[CANTIDAD SEGÚN SISTEMA]]-Tabla1[[#This Row],[CANTIDAD SEGÚN CONTEO]]</f>
        <v>9</v>
      </c>
      <c r="I1017" s="13">
        <f>1-ABS((Tabla1[[#This Row],[CANTIDAD SEGÚN SISTEMA]]-Tabla1[[#This Row],[CANTIDAD SEGÚN CONTEO]])/Tabla1[[#This Row],[CANTIDAD SEGÚN SISTEMA]])</f>
        <v>0.93793103448275861</v>
      </c>
      <c r="J101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17" s="13" t="str">
        <f>VLOOKUP(Tabla1[[#This Row],[COD MATERIAL]],Tabla1345[#All],3,0)</f>
        <v>15 - MISCELANEOS</v>
      </c>
      <c r="L1017" s="2" t="str">
        <f>VLOOKUP(MONTH(Tabla1[[#This Row],[FECHA DE CONTEO INVENTARIO]]),Tabla2[],2,0)</f>
        <v>Ene</v>
      </c>
      <c r="M1017" s="1">
        <f>YEAR(Tabla1[[#This Row],[FECHA DE CONTEO INVENTARIO]])</f>
        <v>2019</v>
      </c>
    </row>
    <row r="1018" spans="1:13" x14ac:dyDescent="0.2">
      <c r="A1018" s="1">
        <v>348276</v>
      </c>
      <c r="B1018" s="1" t="s">
        <v>778</v>
      </c>
      <c r="C1018" s="1" t="s">
        <v>892</v>
      </c>
      <c r="D1018" s="1" t="s">
        <v>863</v>
      </c>
      <c r="E1018" s="2">
        <v>43400</v>
      </c>
      <c r="F1018" s="1">
        <v>92</v>
      </c>
      <c r="G1018" s="1">
        <v>86</v>
      </c>
      <c r="H1018" s="1">
        <f>Tabla1[[#This Row],[CANTIDAD SEGÚN SISTEMA]]-Tabla1[[#This Row],[CANTIDAD SEGÚN CONTEO]]</f>
        <v>6</v>
      </c>
      <c r="I1018" s="13">
        <f>1-ABS((Tabla1[[#This Row],[CANTIDAD SEGÚN SISTEMA]]-Tabla1[[#This Row],[CANTIDAD SEGÚN CONTEO]])/Tabla1[[#This Row],[CANTIDAD SEGÚN SISTEMA]])</f>
        <v>0.93478260869565222</v>
      </c>
      <c r="J101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18" s="13" t="str">
        <f>VLOOKUP(Tabla1[[#This Row],[COD MATERIAL]],Tabla1345[#All],3,0)</f>
        <v>05 - COLISION</v>
      </c>
      <c r="L1018" s="2" t="str">
        <f>VLOOKUP(MONTH(Tabla1[[#This Row],[FECHA DE CONTEO INVENTARIO]]),Tabla2[],2,0)</f>
        <v>Oct</v>
      </c>
      <c r="M1018" s="1">
        <f>YEAR(Tabla1[[#This Row],[FECHA DE CONTEO INVENTARIO]])</f>
        <v>2018</v>
      </c>
    </row>
    <row r="1019" spans="1:13" x14ac:dyDescent="0.2">
      <c r="A1019" s="1">
        <v>348624</v>
      </c>
      <c r="B1019" s="1" t="s">
        <v>686</v>
      </c>
      <c r="C1019" s="1" t="s">
        <v>884</v>
      </c>
      <c r="D1019" s="1" t="s">
        <v>856</v>
      </c>
      <c r="E1019" s="2">
        <v>43458</v>
      </c>
      <c r="F1019" s="1">
        <v>131</v>
      </c>
      <c r="G1019" s="1">
        <v>140</v>
      </c>
      <c r="H1019" s="1">
        <f>Tabla1[[#This Row],[CANTIDAD SEGÚN SISTEMA]]-Tabla1[[#This Row],[CANTIDAD SEGÚN CONTEO]]</f>
        <v>-9</v>
      </c>
      <c r="I1019" s="13">
        <f>1-ABS((Tabla1[[#This Row],[CANTIDAD SEGÚN SISTEMA]]-Tabla1[[#This Row],[CANTIDAD SEGÚN CONTEO]])/Tabla1[[#This Row],[CANTIDAD SEGÚN SISTEMA]])</f>
        <v>0.93129770992366412</v>
      </c>
      <c r="J101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19" s="13" t="str">
        <f>VLOOKUP(Tabla1[[#This Row],[COD MATERIAL]],Tabla1345[#All],3,0)</f>
        <v>15 - MISCELANEOS</v>
      </c>
      <c r="L1019" s="2" t="str">
        <f>VLOOKUP(MONTH(Tabla1[[#This Row],[FECHA DE CONTEO INVENTARIO]]),Tabla2[],2,0)</f>
        <v>Dic</v>
      </c>
      <c r="M1019" s="1">
        <f>YEAR(Tabla1[[#This Row],[FECHA DE CONTEO INVENTARIO]])</f>
        <v>2018</v>
      </c>
    </row>
    <row r="1020" spans="1:13" x14ac:dyDescent="0.2">
      <c r="A1020" s="1">
        <v>348289</v>
      </c>
      <c r="B1020" s="1" t="s">
        <v>187</v>
      </c>
      <c r="C1020" s="1" t="s">
        <v>887</v>
      </c>
      <c r="D1020" s="1" t="s">
        <v>858</v>
      </c>
      <c r="E1020" s="2">
        <v>43325</v>
      </c>
      <c r="F1020" s="1">
        <v>14</v>
      </c>
      <c r="G1020" s="1">
        <v>14</v>
      </c>
      <c r="H1020" s="1">
        <f>Tabla1[[#This Row],[CANTIDAD SEGÚN SISTEMA]]-Tabla1[[#This Row],[CANTIDAD SEGÚN CONTEO]]</f>
        <v>0</v>
      </c>
      <c r="I1020" s="13">
        <f>1-ABS((Tabla1[[#This Row],[CANTIDAD SEGÚN SISTEMA]]-Tabla1[[#This Row],[CANTIDAD SEGÚN CONTEO]])/Tabla1[[#This Row],[CANTIDAD SEGÚN SISTEMA]])</f>
        <v>1</v>
      </c>
      <c r="J102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20" s="13" t="str">
        <f>VLOOKUP(Tabla1[[#This Row],[COD MATERIAL]],Tabla1345[#All],3,0)</f>
        <v>10 - PALANCAS Y CHICOTES</v>
      </c>
      <c r="L1020" s="2" t="str">
        <f>VLOOKUP(MONTH(Tabla1[[#This Row],[FECHA DE CONTEO INVENTARIO]]),Tabla2[],2,0)</f>
        <v>Ago</v>
      </c>
      <c r="M1020" s="1">
        <f>YEAR(Tabla1[[#This Row],[FECHA DE CONTEO INVENTARIO]])</f>
        <v>2018</v>
      </c>
    </row>
    <row r="1021" spans="1:13" x14ac:dyDescent="0.2">
      <c r="A1021" s="1">
        <v>362721</v>
      </c>
      <c r="B1021" s="1" t="s">
        <v>495</v>
      </c>
      <c r="C1021" s="1" t="s">
        <v>893</v>
      </c>
      <c r="D1021" s="1" t="s">
        <v>864</v>
      </c>
      <c r="E1021" s="2">
        <v>43340</v>
      </c>
      <c r="F1021" s="1">
        <v>86</v>
      </c>
      <c r="G1021" s="1">
        <v>86</v>
      </c>
      <c r="H1021" s="1">
        <f>Tabla1[[#This Row],[CANTIDAD SEGÚN SISTEMA]]-Tabla1[[#This Row],[CANTIDAD SEGÚN CONTEO]]</f>
        <v>0</v>
      </c>
      <c r="I1021" s="13">
        <f>1-ABS((Tabla1[[#This Row],[CANTIDAD SEGÚN SISTEMA]]-Tabla1[[#This Row],[CANTIDAD SEGÚN CONTEO]])/Tabla1[[#This Row],[CANTIDAD SEGÚN SISTEMA]])</f>
        <v>1</v>
      </c>
      <c r="J102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21" s="13" t="str">
        <f>VLOOKUP(Tabla1[[#This Row],[COD MATERIAL]],Tabla1345[#All],3,0)</f>
        <v>05 - COLISION</v>
      </c>
      <c r="L1021" s="2" t="str">
        <f>VLOOKUP(MONTH(Tabla1[[#This Row],[FECHA DE CONTEO INVENTARIO]]),Tabla2[],2,0)</f>
        <v>Ago</v>
      </c>
      <c r="M1021" s="1">
        <f>YEAR(Tabla1[[#This Row],[FECHA DE CONTEO INVENTARIO]])</f>
        <v>2018</v>
      </c>
    </row>
    <row r="1022" spans="1:13" x14ac:dyDescent="0.2">
      <c r="A1022" s="1">
        <v>348450</v>
      </c>
      <c r="B1022" s="1" t="s">
        <v>542</v>
      </c>
      <c r="C1022" s="1" t="s">
        <v>891</v>
      </c>
      <c r="D1022" s="1" t="s">
        <v>862</v>
      </c>
      <c r="E1022" s="2">
        <v>43583</v>
      </c>
      <c r="F1022" s="1">
        <v>7</v>
      </c>
      <c r="G1022" s="1">
        <v>6</v>
      </c>
      <c r="H1022" s="1">
        <f>Tabla1[[#This Row],[CANTIDAD SEGÚN SISTEMA]]-Tabla1[[#This Row],[CANTIDAD SEGÚN CONTEO]]</f>
        <v>1</v>
      </c>
      <c r="I1022" s="13">
        <f>1-ABS((Tabla1[[#This Row],[CANTIDAD SEGÚN SISTEMA]]-Tabla1[[#This Row],[CANTIDAD SEGÚN CONTEO]])/Tabla1[[#This Row],[CANTIDAD SEGÚN SISTEMA]])</f>
        <v>0.85714285714285721</v>
      </c>
      <c r="J102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22" s="13" t="str">
        <f>VLOOKUP(Tabla1[[#This Row],[COD MATERIAL]],Tabla1345[#All],3,0)</f>
        <v>07 - PEDALES Y POSAPIES</v>
      </c>
      <c r="L1022" s="2" t="str">
        <f>VLOOKUP(MONTH(Tabla1[[#This Row],[FECHA DE CONTEO INVENTARIO]]),Tabla2[],2,0)</f>
        <v>Abr</v>
      </c>
      <c r="M1022" s="1">
        <f>YEAR(Tabla1[[#This Row],[FECHA DE CONTEO INVENTARIO]])</f>
        <v>2019</v>
      </c>
    </row>
    <row r="1023" spans="1:13" x14ac:dyDescent="0.2">
      <c r="A1023" s="1">
        <v>348245</v>
      </c>
      <c r="B1023" s="1" t="s">
        <v>342</v>
      </c>
      <c r="C1023" s="1" t="s">
        <v>885</v>
      </c>
      <c r="D1023" s="1" t="s">
        <v>865</v>
      </c>
      <c r="E1023" s="2">
        <v>43292</v>
      </c>
      <c r="F1023" s="1">
        <v>147</v>
      </c>
      <c r="G1023" s="1">
        <v>147</v>
      </c>
      <c r="H1023" s="1">
        <f>Tabla1[[#This Row],[CANTIDAD SEGÚN SISTEMA]]-Tabla1[[#This Row],[CANTIDAD SEGÚN CONTEO]]</f>
        <v>0</v>
      </c>
      <c r="I1023" s="13">
        <f>1-ABS((Tabla1[[#This Row],[CANTIDAD SEGÚN SISTEMA]]-Tabla1[[#This Row],[CANTIDAD SEGÚN CONTEO]])/Tabla1[[#This Row],[CANTIDAD SEGÚN SISTEMA]])</f>
        <v>1</v>
      </c>
      <c r="J102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23" s="13" t="str">
        <f>VLOOKUP(Tabla1[[#This Row],[COD MATERIAL]],Tabla1345[#All],3,0)</f>
        <v>07 - PEDALES Y POSAPIES</v>
      </c>
      <c r="L1023" s="2" t="str">
        <f>VLOOKUP(MONTH(Tabla1[[#This Row],[FECHA DE CONTEO INVENTARIO]]),Tabla2[],2,0)</f>
        <v>Jul</v>
      </c>
      <c r="M1023" s="1">
        <f>YEAR(Tabla1[[#This Row],[FECHA DE CONTEO INVENTARIO]])</f>
        <v>2018</v>
      </c>
    </row>
    <row r="1024" spans="1:13" x14ac:dyDescent="0.2">
      <c r="A1024" s="1">
        <v>348780</v>
      </c>
      <c r="B1024" s="1" t="s">
        <v>144</v>
      </c>
      <c r="C1024" s="1" t="s">
        <v>892</v>
      </c>
      <c r="D1024" s="1" t="s">
        <v>863</v>
      </c>
      <c r="E1024" s="2">
        <v>43115</v>
      </c>
      <c r="F1024" s="1">
        <v>137</v>
      </c>
      <c r="G1024" s="1">
        <v>137</v>
      </c>
      <c r="H1024" s="1">
        <f>Tabla1[[#This Row],[CANTIDAD SEGÚN SISTEMA]]-Tabla1[[#This Row],[CANTIDAD SEGÚN CONTEO]]</f>
        <v>0</v>
      </c>
      <c r="I1024" s="13">
        <f>1-ABS((Tabla1[[#This Row],[CANTIDAD SEGÚN SISTEMA]]-Tabla1[[#This Row],[CANTIDAD SEGÚN CONTEO]])/Tabla1[[#This Row],[CANTIDAD SEGÚN SISTEMA]])</f>
        <v>1</v>
      </c>
      <c r="J102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24" s="13" t="str">
        <f>VLOOKUP(Tabla1[[#This Row],[COD MATERIAL]],Tabla1345[#All],3,0)</f>
        <v>05 - COLISION</v>
      </c>
      <c r="L1024" s="2" t="str">
        <f>VLOOKUP(MONTH(Tabla1[[#This Row],[FECHA DE CONTEO INVENTARIO]]),Tabla2[],2,0)</f>
        <v>Ene</v>
      </c>
      <c r="M1024" s="1">
        <f>YEAR(Tabla1[[#This Row],[FECHA DE CONTEO INVENTARIO]])</f>
        <v>2018</v>
      </c>
    </row>
    <row r="1025" spans="1:13" x14ac:dyDescent="0.2">
      <c r="A1025" s="1">
        <v>347946</v>
      </c>
      <c r="B1025" s="1" t="s">
        <v>102</v>
      </c>
      <c r="C1025" s="1" t="s">
        <v>887</v>
      </c>
      <c r="D1025" s="1" t="s">
        <v>858</v>
      </c>
      <c r="E1025" s="2">
        <v>43246</v>
      </c>
      <c r="F1025" s="1">
        <v>169</v>
      </c>
      <c r="G1025" s="1">
        <v>169</v>
      </c>
      <c r="H1025" s="1">
        <f>Tabla1[[#This Row],[CANTIDAD SEGÚN SISTEMA]]-Tabla1[[#This Row],[CANTIDAD SEGÚN CONTEO]]</f>
        <v>0</v>
      </c>
      <c r="I1025" s="13">
        <f>1-ABS((Tabla1[[#This Row],[CANTIDAD SEGÚN SISTEMA]]-Tabla1[[#This Row],[CANTIDAD SEGÚN CONTEO]])/Tabla1[[#This Row],[CANTIDAD SEGÚN SISTEMA]])</f>
        <v>1</v>
      </c>
      <c r="J102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25" s="13" t="str">
        <f>VLOOKUP(Tabla1[[#This Row],[COD MATERIAL]],Tabla1345[#All],3,0)</f>
        <v>14 - LUCES</v>
      </c>
      <c r="L1025" s="2" t="str">
        <f>VLOOKUP(MONTH(Tabla1[[#This Row],[FECHA DE CONTEO INVENTARIO]]),Tabla2[],2,0)</f>
        <v>May</v>
      </c>
      <c r="M1025" s="1">
        <f>YEAR(Tabla1[[#This Row],[FECHA DE CONTEO INVENTARIO]])</f>
        <v>2018</v>
      </c>
    </row>
    <row r="1026" spans="1:13" x14ac:dyDescent="0.2">
      <c r="A1026" s="1">
        <v>347755</v>
      </c>
      <c r="B1026" s="1" t="s">
        <v>676</v>
      </c>
      <c r="C1026" s="1" t="s">
        <v>884</v>
      </c>
      <c r="D1026" s="1" t="s">
        <v>856</v>
      </c>
      <c r="E1026" s="2">
        <v>43293</v>
      </c>
      <c r="F1026" s="1">
        <v>165</v>
      </c>
      <c r="G1026" s="1">
        <v>153</v>
      </c>
      <c r="H1026" s="1">
        <f>Tabla1[[#This Row],[CANTIDAD SEGÚN SISTEMA]]-Tabla1[[#This Row],[CANTIDAD SEGÚN CONTEO]]</f>
        <v>12</v>
      </c>
      <c r="I1026" s="13">
        <f>1-ABS((Tabla1[[#This Row],[CANTIDAD SEGÚN SISTEMA]]-Tabla1[[#This Row],[CANTIDAD SEGÚN CONTEO]])/Tabla1[[#This Row],[CANTIDAD SEGÚN SISTEMA]])</f>
        <v>0.92727272727272725</v>
      </c>
      <c r="J102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26" s="13" t="str">
        <f>VLOOKUP(Tabla1[[#This Row],[COD MATERIAL]],Tabla1345[#All],3,0)</f>
        <v>09 - PARTES DE MOTOR</v>
      </c>
      <c r="L1026" s="2" t="str">
        <f>VLOOKUP(MONTH(Tabla1[[#This Row],[FECHA DE CONTEO INVENTARIO]]),Tabla2[],2,0)</f>
        <v>Jul</v>
      </c>
      <c r="M1026" s="1">
        <f>YEAR(Tabla1[[#This Row],[FECHA DE CONTEO INVENTARIO]])</f>
        <v>2018</v>
      </c>
    </row>
    <row r="1027" spans="1:13" x14ac:dyDescent="0.2">
      <c r="A1027" s="1">
        <v>348562</v>
      </c>
      <c r="B1027" s="1" t="s">
        <v>476</v>
      </c>
      <c r="C1027" s="1" t="s">
        <v>892</v>
      </c>
      <c r="D1027" s="1" t="s">
        <v>863</v>
      </c>
      <c r="E1027" s="2">
        <v>43418</v>
      </c>
      <c r="F1027" s="1">
        <v>46</v>
      </c>
      <c r="G1027" s="1">
        <v>46</v>
      </c>
      <c r="H1027" s="1">
        <f>Tabla1[[#This Row],[CANTIDAD SEGÚN SISTEMA]]-Tabla1[[#This Row],[CANTIDAD SEGÚN CONTEO]]</f>
        <v>0</v>
      </c>
      <c r="I1027" s="13">
        <f>1-ABS((Tabla1[[#This Row],[CANTIDAD SEGÚN SISTEMA]]-Tabla1[[#This Row],[CANTIDAD SEGÚN CONTEO]])/Tabla1[[#This Row],[CANTIDAD SEGÚN SISTEMA]])</f>
        <v>1</v>
      </c>
      <c r="J102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27" s="13" t="str">
        <f>VLOOKUP(Tabla1[[#This Row],[COD MATERIAL]],Tabla1345[#All],3,0)</f>
        <v>09 - PARTES DE MOTOR</v>
      </c>
      <c r="L1027" s="2" t="str">
        <f>VLOOKUP(MONTH(Tabla1[[#This Row],[FECHA DE CONTEO INVENTARIO]]),Tabla2[],2,0)</f>
        <v>Nov</v>
      </c>
      <c r="M1027" s="1">
        <f>YEAR(Tabla1[[#This Row],[FECHA DE CONTEO INVENTARIO]])</f>
        <v>2018</v>
      </c>
    </row>
    <row r="1028" spans="1:13" x14ac:dyDescent="0.2">
      <c r="A1028" s="1">
        <v>347917</v>
      </c>
      <c r="B1028" s="1" t="s">
        <v>210</v>
      </c>
      <c r="C1028" s="1" t="s">
        <v>893</v>
      </c>
      <c r="D1028" s="1" t="s">
        <v>864</v>
      </c>
      <c r="E1028" s="2">
        <v>43612</v>
      </c>
      <c r="F1028" s="1">
        <v>146</v>
      </c>
      <c r="G1028" s="1">
        <v>172</v>
      </c>
      <c r="H1028" s="1">
        <f>Tabla1[[#This Row],[CANTIDAD SEGÚN SISTEMA]]-Tabla1[[#This Row],[CANTIDAD SEGÚN CONTEO]]</f>
        <v>-26</v>
      </c>
      <c r="I1028" s="13">
        <f>1-ABS((Tabla1[[#This Row],[CANTIDAD SEGÚN SISTEMA]]-Tabla1[[#This Row],[CANTIDAD SEGÚN CONTEO]])/Tabla1[[#This Row],[CANTIDAD SEGÚN SISTEMA]])</f>
        <v>0.82191780821917804</v>
      </c>
      <c r="J102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28" s="13" t="str">
        <f>VLOOKUP(Tabla1[[#This Row],[COD MATERIAL]],Tabla1345[#All],3,0)</f>
        <v>14 - LUCES</v>
      </c>
      <c r="L1028" s="2" t="str">
        <f>VLOOKUP(MONTH(Tabla1[[#This Row],[FECHA DE CONTEO INVENTARIO]]),Tabla2[],2,0)</f>
        <v>May</v>
      </c>
      <c r="M1028" s="1">
        <f>YEAR(Tabla1[[#This Row],[FECHA DE CONTEO INVENTARIO]])</f>
        <v>2019</v>
      </c>
    </row>
    <row r="1029" spans="1:13" x14ac:dyDescent="0.2">
      <c r="A1029" s="1">
        <v>348622</v>
      </c>
      <c r="B1029" s="1" t="s">
        <v>473</v>
      </c>
      <c r="C1029" s="1" t="s">
        <v>885</v>
      </c>
      <c r="D1029" s="1" t="s">
        <v>865</v>
      </c>
      <c r="E1029" s="2">
        <v>43274</v>
      </c>
      <c r="F1029" s="1">
        <v>111</v>
      </c>
      <c r="G1029" s="1">
        <v>111</v>
      </c>
      <c r="H1029" s="1">
        <f>Tabla1[[#This Row],[CANTIDAD SEGÚN SISTEMA]]-Tabla1[[#This Row],[CANTIDAD SEGÚN CONTEO]]</f>
        <v>0</v>
      </c>
      <c r="I1029" s="13">
        <f>1-ABS((Tabla1[[#This Row],[CANTIDAD SEGÚN SISTEMA]]-Tabla1[[#This Row],[CANTIDAD SEGÚN CONTEO]])/Tabla1[[#This Row],[CANTIDAD SEGÚN SISTEMA]])</f>
        <v>1</v>
      </c>
      <c r="J102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29" s="13" t="str">
        <f>VLOOKUP(Tabla1[[#This Row],[COD MATERIAL]],Tabla1345[#All],3,0)</f>
        <v>15 - MISCELANEOS</v>
      </c>
      <c r="L1029" s="2" t="str">
        <f>VLOOKUP(MONTH(Tabla1[[#This Row],[FECHA DE CONTEO INVENTARIO]]),Tabla2[],2,0)</f>
        <v>Jun</v>
      </c>
      <c r="M1029" s="1">
        <f>YEAR(Tabla1[[#This Row],[FECHA DE CONTEO INVENTARIO]])</f>
        <v>2018</v>
      </c>
    </row>
    <row r="1030" spans="1:13" x14ac:dyDescent="0.2">
      <c r="A1030" s="1">
        <v>348863</v>
      </c>
      <c r="B1030" s="1" t="s">
        <v>107</v>
      </c>
      <c r="C1030" s="1" t="s">
        <v>886</v>
      </c>
      <c r="D1030" s="1" t="s">
        <v>857</v>
      </c>
      <c r="E1030" s="2">
        <v>43134</v>
      </c>
      <c r="F1030" s="1">
        <v>124</v>
      </c>
      <c r="G1030" s="1">
        <v>140</v>
      </c>
      <c r="H1030" s="1">
        <f>Tabla1[[#This Row],[CANTIDAD SEGÚN SISTEMA]]-Tabla1[[#This Row],[CANTIDAD SEGÚN CONTEO]]</f>
        <v>-16</v>
      </c>
      <c r="I1030" s="13">
        <f>1-ABS((Tabla1[[#This Row],[CANTIDAD SEGÚN SISTEMA]]-Tabla1[[#This Row],[CANTIDAD SEGÚN CONTEO]])/Tabla1[[#This Row],[CANTIDAD SEGÚN SISTEMA]])</f>
        <v>0.87096774193548387</v>
      </c>
      <c r="J103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30" s="13" t="str">
        <f>VLOOKUP(Tabla1[[#This Row],[COD MATERIAL]],Tabla1345[#All],3,0)</f>
        <v>05 - COLISION</v>
      </c>
      <c r="L1030" s="2" t="str">
        <f>VLOOKUP(MONTH(Tabla1[[#This Row],[FECHA DE CONTEO INVENTARIO]]),Tabla2[],2,0)</f>
        <v>Feb</v>
      </c>
      <c r="M1030" s="1">
        <f>YEAR(Tabla1[[#This Row],[FECHA DE CONTEO INVENTARIO]])</f>
        <v>2018</v>
      </c>
    </row>
    <row r="1031" spans="1:13" x14ac:dyDescent="0.2">
      <c r="A1031" s="1">
        <v>348373</v>
      </c>
      <c r="B1031" s="1" t="s">
        <v>531</v>
      </c>
      <c r="C1031" s="1" t="s">
        <v>893</v>
      </c>
      <c r="D1031" s="1" t="s">
        <v>864</v>
      </c>
      <c r="E1031" s="2">
        <v>43587</v>
      </c>
      <c r="F1031" s="1">
        <v>37</v>
      </c>
      <c r="G1031" s="1">
        <v>33</v>
      </c>
      <c r="H1031" s="1">
        <f>Tabla1[[#This Row],[CANTIDAD SEGÚN SISTEMA]]-Tabla1[[#This Row],[CANTIDAD SEGÚN CONTEO]]</f>
        <v>4</v>
      </c>
      <c r="I1031" s="13">
        <f>1-ABS((Tabla1[[#This Row],[CANTIDAD SEGÚN SISTEMA]]-Tabla1[[#This Row],[CANTIDAD SEGÚN CONTEO]])/Tabla1[[#This Row],[CANTIDAD SEGÚN SISTEMA]])</f>
        <v>0.89189189189189189</v>
      </c>
      <c r="J103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31" s="13" t="str">
        <f>VLOOKUP(Tabla1[[#This Row],[COD MATERIAL]],Tabla1345[#All],3,0)</f>
        <v>05 - COLISION</v>
      </c>
      <c r="L1031" s="2" t="str">
        <f>VLOOKUP(MONTH(Tabla1[[#This Row],[FECHA DE CONTEO INVENTARIO]]),Tabla2[],2,0)</f>
        <v>May</v>
      </c>
      <c r="M1031" s="1">
        <f>YEAR(Tabla1[[#This Row],[FECHA DE CONTEO INVENTARIO]])</f>
        <v>2019</v>
      </c>
    </row>
    <row r="1032" spans="1:13" x14ac:dyDescent="0.2">
      <c r="A1032" s="1">
        <v>348376</v>
      </c>
      <c r="B1032" s="1" t="s">
        <v>291</v>
      </c>
      <c r="C1032" s="1" t="s">
        <v>892</v>
      </c>
      <c r="D1032" s="1" t="s">
        <v>863</v>
      </c>
      <c r="E1032" s="2">
        <v>43374</v>
      </c>
      <c r="F1032" s="1">
        <v>105</v>
      </c>
      <c r="G1032" s="1">
        <v>121</v>
      </c>
      <c r="H1032" s="1">
        <f>Tabla1[[#This Row],[CANTIDAD SEGÚN SISTEMA]]-Tabla1[[#This Row],[CANTIDAD SEGÚN CONTEO]]</f>
        <v>-16</v>
      </c>
      <c r="I1032" s="13">
        <f>1-ABS((Tabla1[[#This Row],[CANTIDAD SEGÚN SISTEMA]]-Tabla1[[#This Row],[CANTIDAD SEGÚN CONTEO]])/Tabla1[[#This Row],[CANTIDAD SEGÚN SISTEMA]])</f>
        <v>0.84761904761904761</v>
      </c>
      <c r="J103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32" s="13" t="str">
        <f>VLOOKUP(Tabla1[[#This Row],[COD MATERIAL]],Tabla1345[#All],3,0)</f>
        <v>05 - COLISION</v>
      </c>
      <c r="L1032" s="2" t="str">
        <f>VLOOKUP(MONTH(Tabla1[[#This Row],[FECHA DE CONTEO INVENTARIO]]),Tabla2[],2,0)</f>
        <v>Oct</v>
      </c>
      <c r="M1032" s="1">
        <f>YEAR(Tabla1[[#This Row],[FECHA DE CONTEO INVENTARIO]])</f>
        <v>2018</v>
      </c>
    </row>
    <row r="1033" spans="1:13" x14ac:dyDescent="0.2">
      <c r="A1033" s="1">
        <v>348899</v>
      </c>
      <c r="B1033" s="1" t="s">
        <v>143</v>
      </c>
      <c r="C1033" s="1" t="s">
        <v>888</v>
      </c>
      <c r="D1033" s="1" t="s">
        <v>859</v>
      </c>
      <c r="E1033" s="2">
        <v>43376</v>
      </c>
      <c r="F1033" s="1">
        <v>147</v>
      </c>
      <c r="G1033" s="1">
        <v>138</v>
      </c>
      <c r="H1033" s="1">
        <f>Tabla1[[#This Row],[CANTIDAD SEGÚN SISTEMA]]-Tabla1[[#This Row],[CANTIDAD SEGÚN CONTEO]]</f>
        <v>9</v>
      </c>
      <c r="I1033" s="13">
        <f>1-ABS((Tabla1[[#This Row],[CANTIDAD SEGÚN SISTEMA]]-Tabla1[[#This Row],[CANTIDAD SEGÚN CONTEO]])/Tabla1[[#This Row],[CANTIDAD SEGÚN SISTEMA]])</f>
        <v>0.93877551020408168</v>
      </c>
      <c r="J103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33" s="13" t="str">
        <f>VLOOKUP(Tabla1[[#This Row],[COD MATERIAL]],Tabla1345[#All],3,0)</f>
        <v>05 - COLISION</v>
      </c>
      <c r="L1033" s="2" t="str">
        <f>VLOOKUP(MONTH(Tabla1[[#This Row],[FECHA DE CONTEO INVENTARIO]]),Tabla2[],2,0)</f>
        <v>Oct</v>
      </c>
      <c r="M1033" s="1">
        <f>YEAR(Tabla1[[#This Row],[FECHA DE CONTEO INVENTARIO]])</f>
        <v>2018</v>
      </c>
    </row>
    <row r="1034" spans="1:13" x14ac:dyDescent="0.2">
      <c r="A1034" s="1">
        <v>348016</v>
      </c>
      <c r="B1034" s="1" t="s">
        <v>570</v>
      </c>
      <c r="C1034" s="1" t="s">
        <v>885</v>
      </c>
      <c r="D1034" s="1" t="s">
        <v>865</v>
      </c>
      <c r="E1034" s="2">
        <v>43496</v>
      </c>
      <c r="F1034" s="1">
        <v>38</v>
      </c>
      <c r="G1034" s="1">
        <v>38</v>
      </c>
      <c r="H1034" s="1">
        <f>Tabla1[[#This Row],[CANTIDAD SEGÚN SISTEMA]]-Tabla1[[#This Row],[CANTIDAD SEGÚN CONTEO]]</f>
        <v>0</v>
      </c>
      <c r="I1034" s="13">
        <f>1-ABS((Tabla1[[#This Row],[CANTIDAD SEGÚN SISTEMA]]-Tabla1[[#This Row],[CANTIDAD SEGÚN CONTEO]])/Tabla1[[#This Row],[CANTIDAD SEGÚN SISTEMA]])</f>
        <v>1</v>
      </c>
      <c r="J103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34" s="13" t="str">
        <f>VLOOKUP(Tabla1[[#This Row],[COD MATERIAL]],Tabla1345[#All],3,0)</f>
        <v>15 - MISCELANEOS</v>
      </c>
      <c r="L1034" s="2" t="str">
        <f>VLOOKUP(MONTH(Tabla1[[#This Row],[FECHA DE CONTEO INVENTARIO]]),Tabla2[],2,0)</f>
        <v>Ene</v>
      </c>
      <c r="M1034" s="1">
        <f>YEAR(Tabla1[[#This Row],[FECHA DE CONTEO INVENTARIO]])</f>
        <v>2019</v>
      </c>
    </row>
    <row r="1035" spans="1:13" x14ac:dyDescent="0.2">
      <c r="A1035" s="1">
        <v>348367</v>
      </c>
      <c r="B1035" s="1" t="s">
        <v>205</v>
      </c>
      <c r="C1035" s="1" t="s">
        <v>889</v>
      </c>
      <c r="D1035" s="1" t="s">
        <v>860</v>
      </c>
      <c r="E1035" s="2">
        <v>43383</v>
      </c>
      <c r="F1035" s="1">
        <v>19</v>
      </c>
      <c r="G1035" s="1">
        <v>19</v>
      </c>
      <c r="H1035" s="1">
        <f>Tabla1[[#This Row],[CANTIDAD SEGÚN SISTEMA]]-Tabla1[[#This Row],[CANTIDAD SEGÚN CONTEO]]</f>
        <v>0</v>
      </c>
      <c r="I1035" s="13">
        <f>1-ABS((Tabla1[[#This Row],[CANTIDAD SEGÚN SISTEMA]]-Tabla1[[#This Row],[CANTIDAD SEGÚN CONTEO]])/Tabla1[[#This Row],[CANTIDAD SEGÚN SISTEMA]])</f>
        <v>1</v>
      </c>
      <c r="J103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35" s="13" t="str">
        <f>VLOOKUP(Tabla1[[#This Row],[COD MATERIAL]],Tabla1345[#All],3,0)</f>
        <v>05 - COLISION</v>
      </c>
      <c r="L1035" s="2" t="str">
        <f>VLOOKUP(MONTH(Tabla1[[#This Row],[FECHA DE CONTEO INVENTARIO]]),Tabla2[],2,0)</f>
        <v>Oct</v>
      </c>
      <c r="M1035" s="1">
        <f>YEAR(Tabla1[[#This Row],[FECHA DE CONTEO INVENTARIO]])</f>
        <v>2018</v>
      </c>
    </row>
    <row r="1036" spans="1:13" x14ac:dyDescent="0.2">
      <c r="A1036" s="1">
        <v>347765</v>
      </c>
      <c r="B1036" s="1" t="s">
        <v>436</v>
      </c>
      <c r="C1036" s="1" t="s">
        <v>890</v>
      </c>
      <c r="D1036" s="1" t="s">
        <v>861</v>
      </c>
      <c r="E1036" s="2">
        <v>43237</v>
      </c>
      <c r="F1036" s="1">
        <v>186</v>
      </c>
      <c r="G1036" s="1">
        <v>213</v>
      </c>
      <c r="H1036" s="1">
        <f>Tabla1[[#This Row],[CANTIDAD SEGÚN SISTEMA]]-Tabla1[[#This Row],[CANTIDAD SEGÚN CONTEO]]</f>
        <v>-27</v>
      </c>
      <c r="I1036" s="13">
        <f>1-ABS((Tabla1[[#This Row],[CANTIDAD SEGÚN SISTEMA]]-Tabla1[[#This Row],[CANTIDAD SEGÚN CONTEO]])/Tabla1[[#This Row],[CANTIDAD SEGÚN SISTEMA]])</f>
        <v>0.85483870967741937</v>
      </c>
      <c r="J103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36" s="13" t="str">
        <f>VLOOKUP(Tabla1[[#This Row],[COD MATERIAL]],Tabla1345[#All],3,0)</f>
        <v>09 - PARTES DE MOTOR</v>
      </c>
      <c r="L1036" s="2" t="str">
        <f>VLOOKUP(MONTH(Tabla1[[#This Row],[FECHA DE CONTEO INVENTARIO]]),Tabla2[],2,0)</f>
        <v>May</v>
      </c>
      <c r="M1036" s="1">
        <f>YEAR(Tabla1[[#This Row],[FECHA DE CONTEO INVENTARIO]])</f>
        <v>2018</v>
      </c>
    </row>
    <row r="1037" spans="1:13" x14ac:dyDescent="0.2">
      <c r="A1037" s="1">
        <v>348586</v>
      </c>
      <c r="B1037" s="1" t="s">
        <v>368</v>
      </c>
      <c r="C1037" s="1" t="s">
        <v>893</v>
      </c>
      <c r="D1037" s="1" t="s">
        <v>864</v>
      </c>
      <c r="E1037" s="2">
        <v>43579</v>
      </c>
      <c r="F1037" s="1">
        <v>192</v>
      </c>
      <c r="G1037" s="1">
        <v>190</v>
      </c>
      <c r="H1037" s="1">
        <f>Tabla1[[#This Row],[CANTIDAD SEGÚN SISTEMA]]-Tabla1[[#This Row],[CANTIDAD SEGÚN CONTEO]]</f>
        <v>2</v>
      </c>
      <c r="I1037" s="13">
        <f>1-ABS((Tabla1[[#This Row],[CANTIDAD SEGÚN SISTEMA]]-Tabla1[[#This Row],[CANTIDAD SEGÚN CONTEO]])/Tabla1[[#This Row],[CANTIDAD SEGÚN SISTEMA]])</f>
        <v>0.98958333333333337</v>
      </c>
      <c r="J103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37" s="13" t="str">
        <f>VLOOKUP(Tabla1[[#This Row],[COD MATERIAL]],Tabla1345[#All],3,0)</f>
        <v>09 - PARTES DE MOTOR</v>
      </c>
      <c r="L1037" s="2" t="str">
        <f>VLOOKUP(MONTH(Tabla1[[#This Row],[FECHA DE CONTEO INVENTARIO]]),Tabla2[],2,0)</f>
        <v>Abr</v>
      </c>
      <c r="M1037" s="1">
        <f>YEAR(Tabla1[[#This Row],[FECHA DE CONTEO INVENTARIO]])</f>
        <v>2019</v>
      </c>
    </row>
    <row r="1038" spans="1:13" x14ac:dyDescent="0.2">
      <c r="A1038" s="1">
        <v>348245</v>
      </c>
      <c r="B1038" s="1" t="s">
        <v>342</v>
      </c>
      <c r="C1038" s="1" t="s">
        <v>887</v>
      </c>
      <c r="D1038" s="1" t="s">
        <v>858</v>
      </c>
      <c r="E1038" s="2">
        <v>43351</v>
      </c>
      <c r="F1038" s="1">
        <v>151</v>
      </c>
      <c r="G1038" s="1">
        <v>161</v>
      </c>
      <c r="H1038" s="1">
        <f>Tabla1[[#This Row],[CANTIDAD SEGÚN SISTEMA]]-Tabla1[[#This Row],[CANTIDAD SEGÚN CONTEO]]</f>
        <v>-10</v>
      </c>
      <c r="I1038" s="13">
        <f>1-ABS((Tabla1[[#This Row],[CANTIDAD SEGÚN SISTEMA]]-Tabla1[[#This Row],[CANTIDAD SEGÚN CONTEO]])/Tabla1[[#This Row],[CANTIDAD SEGÚN SISTEMA]])</f>
        <v>0.93377483443708609</v>
      </c>
      <c r="J103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38" s="13" t="str">
        <f>VLOOKUP(Tabla1[[#This Row],[COD MATERIAL]],Tabla1345[#All],3,0)</f>
        <v>07 - PEDALES Y POSAPIES</v>
      </c>
      <c r="L1038" s="2" t="str">
        <f>VLOOKUP(MONTH(Tabla1[[#This Row],[FECHA DE CONTEO INVENTARIO]]),Tabla2[],2,0)</f>
        <v>Set</v>
      </c>
      <c r="M1038" s="1">
        <f>YEAR(Tabla1[[#This Row],[FECHA DE CONTEO INVENTARIO]])</f>
        <v>2018</v>
      </c>
    </row>
    <row r="1039" spans="1:13" x14ac:dyDescent="0.2">
      <c r="A1039" s="1">
        <v>348501</v>
      </c>
      <c r="B1039" s="1" t="s">
        <v>785</v>
      </c>
      <c r="C1039" s="1" t="s">
        <v>884</v>
      </c>
      <c r="D1039" s="1" t="s">
        <v>856</v>
      </c>
      <c r="E1039" s="2">
        <v>43146</v>
      </c>
      <c r="F1039" s="1">
        <v>127</v>
      </c>
      <c r="G1039" s="1">
        <v>119</v>
      </c>
      <c r="H1039" s="1">
        <f>Tabla1[[#This Row],[CANTIDAD SEGÚN SISTEMA]]-Tabla1[[#This Row],[CANTIDAD SEGÚN CONTEO]]</f>
        <v>8</v>
      </c>
      <c r="I1039" s="13">
        <f>1-ABS((Tabla1[[#This Row],[CANTIDAD SEGÚN SISTEMA]]-Tabla1[[#This Row],[CANTIDAD SEGÚN CONTEO]])/Tabla1[[#This Row],[CANTIDAD SEGÚN SISTEMA]])</f>
        <v>0.93700787401574803</v>
      </c>
      <c r="J103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39" s="13" t="str">
        <f>VLOOKUP(Tabla1[[#This Row],[COD MATERIAL]],Tabla1345[#All],3,0)</f>
        <v>09 - PARTES DE MOTOR</v>
      </c>
      <c r="L1039" s="2" t="str">
        <f>VLOOKUP(MONTH(Tabla1[[#This Row],[FECHA DE CONTEO INVENTARIO]]),Tabla2[],2,0)</f>
        <v>Feb</v>
      </c>
      <c r="M1039" s="1">
        <f>YEAR(Tabla1[[#This Row],[FECHA DE CONTEO INVENTARIO]])</f>
        <v>2018</v>
      </c>
    </row>
    <row r="1040" spans="1:13" x14ac:dyDescent="0.2">
      <c r="A1040" s="1">
        <v>348634</v>
      </c>
      <c r="B1040" s="1" t="s">
        <v>373</v>
      </c>
      <c r="C1040" s="1" t="s">
        <v>893</v>
      </c>
      <c r="D1040" s="1" t="s">
        <v>864</v>
      </c>
      <c r="E1040" s="2">
        <v>43295</v>
      </c>
      <c r="F1040" s="1">
        <v>130</v>
      </c>
      <c r="G1040" s="1">
        <v>146</v>
      </c>
      <c r="H1040" s="1">
        <f>Tabla1[[#This Row],[CANTIDAD SEGÚN SISTEMA]]-Tabla1[[#This Row],[CANTIDAD SEGÚN CONTEO]]</f>
        <v>-16</v>
      </c>
      <c r="I1040" s="13">
        <f>1-ABS((Tabla1[[#This Row],[CANTIDAD SEGÚN SISTEMA]]-Tabla1[[#This Row],[CANTIDAD SEGÚN CONTEO]])/Tabla1[[#This Row],[CANTIDAD SEGÚN SISTEMA]])</f>
        <v>0.87692307692307692</v>
      </c>
      <c r="J104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40" s="13" t="str">
        <f>VLOOKUP(Tabla1[[#This Row],[COD MATERIAL]],Tabla1345[#All],3,0)</f>
        <v>09 - PARTES DE MOTOR</v>
      </c>
      <c r="L1040" s="2" t="str">
        <f>VLOOKUP(MONTH(Tabla1[[#This Row],[FECHA DE CONTEO INVENTARIO]]),Tabla2[],2,0)</f>
        <v>Jul</v>
      </c>
      <c r="M1040" s="1">
        <f>YEAR(Tabla1[[#This Row],[FECHA DE CONTEO INVENTARIO]])</f>
        <v>2018</v>
      </c>
    </row>
    <row r="1041" spans="1:13" x14ac:dyDescent="0.2">
      <c r="A1041" s="1">
        <v>367772</v>
      </c>
      <c r="B1041" s="1" t="s">
        <v>342</v>
      </c>
      <c r="C1041" s="1" t="s">
        <v>890</v>
      </c>
      <c r="D1041" s="1" t="s">
        <v>861</v>
      </c>
      <c r="E1041" s="2">
        <v>43368</v>
      </c>
      <c r="F1041" s="1">
        <v>93</v>
      </c>
      <c r="G1041" s="1">
        <v>93</v>
      </c>
      <c r="H1041" s="1">
        <f>Tabla1[[#This Row],[CANTIDAD SEGÚN SISTEMA]]-Tabla1[[#This Row],[CANTIDAD SEGÚN CONTEO]]</f>
        <v>0</v>
      </c>
      <c r="I1041" s="13">
        <f>1-ABS((Tabla1[[#This Row],[CANTIDAD SEGÚN SISTEMA]]-Tabla1[[#This Row],[CANTIDAD SEGÚN CONTEO]])/Tabla1[[#This Row],[CANTIDAD SEGÚN SISTEMA]])</f>
        <v>1</v>
      </c>
      <c r="J104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41" s="13" t="str">
        <f>VLOOKUP(Tabla1[[#This Row],[COD MATERIAL]],Tabla1345[#All],3,0)</f>
        <v>07 - PEDALES Y POSAPIES</v>
      </c>
      <c r="L1041" s="2" t="str">
        <f>VLOOKUP(MONTH(Tabla1[[#This Row],[FECHA DE CONTEO INVENTARIO]]),Tabla2[],2,0)</f>
        <v>Set</v>
      </c>
      <c r="M1041" s="1">
        <f>YEAR(Tabla1[[#This Row],[FECHA DE CONTEO INVENTARIO]])</f>
        <v>2018</v>
      </c>
    </row>
    <row r="1042" spans="1:13" x14ac:dyDescent="0.2">
      <c r="A1042" s="1">
        <v>347575</v>
      </c>
      <c r="B1042" s="1" t="s">
        <v>393</v>
      </c>
      <c r="C1042" s="1" t="s">
        <v>892</v>
      </c>
      <c r="D1042" s="1" t="s">
        <v>863</v>
      </c>
      <c r="E1042" s="2">
        <v>43138</v>
      </c>
      <c r="F1042" s="1">
        <v>116</v>
      </c>
      <c r="G1042" s="1">
        <v>111</v>
      </c>
      <c r="H1042" s="1">
        <f>Tabla1[[#This Row],[CANTIDAD SEGÚN SISTEMA]]-Tabla1[[#This Row],[CANTIDAD SEGÚN CONTEO]]</f>
        <v>5</v>
      </c>
      <c r="I1042" s="13">
        <f>1-ABS((Tabla1[[#This Row],[CANTIDAD SEGÚN SISTEMA]]-Tabla1[[#This Row],[CANTIDAD SEGÚN CONTEO]])/Tabla1[[#This Row],[CANTIDAD SEGÚN SISTEMA]])</f>
        <v>0.9568965517241379</v>
      </c>
      <c r="J104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42" s="13" t="str">
        <f>VLOOKUP(Tabla1[[#This Row],[COD MATERIAL]],Tabla1345[#All],3,0)</f>
        <v>15 - MISCELANEOS</v>
      </c>
      <c r="L1042" s="2" t="str">
        <f>VLOOKUP(MONTH(Tabla1[[#This Row],[FECHA DE CONTEO INVENTARIO]]),Tabla2[],2,0)</f>
        <v>Feb</v>
      </c>
      <c r="M1042" s="1">
        <f>YEAR(Tabla1[[#This Row],[FECHA DE CONTEO INVENTARIO]])</f>
        <v>2018</v>
      </c>
    </row>
    <row r="1043" spans="1:13" x14ac:dyDescent="0.2">
      <c r="A1043" s="1">
        <v>348441</v>
      </c>
      <c r="B1043" s="1" t="s">
        <v>642</v>
      </c>
      <c r="C1043" s="1" t="s">
        <v>888</v>
      </c>
      <c r="D1043" s="1" t="s">
        <v>859</v>
      </c>
      <c r="E1043" s="2">
        <v>43434</v>
      </c>
      <c r="F1043" s="1">
        <v>191</v>
      </c>
      <c r="G1043" s="1">
        <v>223</v>
      </c>
      <c r="H1043" s="1">
        <f>Tabla1[[#This Row],[CANTIDAD SEGÚN SISTEMA]]-Tabla1[[#This Row],[CANTIDAD SEGÚN CONTEO]]</f>
        <v>-32</v>
      </c>
      <c r="I1043" s="13">
        <f>1-ABS((Tabla1[[#This Row],[CANTIDAD SEGÚN SISTEMA]]-Tabla1[[#This Row],[CANTIDAD SEGÚN CONTEO]])/Tabla1[[#This Row],[CANTIDAD SEGÚN SISTEMA]])</f>
        <v>0.83246073298429324</v>
      </c>
      <c r="J104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43" s="13" t="str">
        <f>VLOOKUP(Tabla1[[#This Row],[COD MATERIAL]],Tabla1345[#All],3,0)</f>
        <v>13 - TRACCION</v>
      </c>
      <c r="L1043" s="2" t="str">
        <f>VLOOKUP(MONTH(Tabla1[[#This Row],[FECHA DE CONTEO INVENTARIO]]),Tabla2[],2,0)</f>
        <v>Nov</v>
      </c>
      <c r="M1043" s="1">
        <f>YEAR(Tabla1[[#This Row],[FECHA DE CONTEO INVENTARIO]])</f>
        <v>2018</v>
      </c>
    </row>
    <row r="1044" spans="1:13" x14ac:dyDescent="0.2">
      <c r="A1044" s="1">
        <v>348035</v>
      </c>
      <c r="B1044" s="1" t="s">
        <v>637</v>
      </c>
      <c r="C1044" s="1" t="s">
        <v>889</v>
      </c>
      <c r="D1044" s="1" t="s">
        <v>860</v>
      </c>
      <c r="E1044" s="2">
        <v>43566</v>
      </c>
      <c r="F1044" s="1">
        <v>42</v>
      </c>
      <c r="G1044" s="1">
        <v>47</v>
      </c>
      <c r="H1044" s="1">
        <f>Tabla1[[#This Row],[CANTIDAD SEGÚN SISTEMA]]-Tabla1[[#This Row],[CANTIDAD SEGÚN CONTEO]]</f>
        <v>-5</v>
      </c>
      <c r="I1044" s="13">
        <f>1-ABS((Tabla1[[#This Row],[CANTIDAD SEGÚN SISTEMA]]-Tabla1[[#This Row],[CANTIDAD SEGÚN CONTEO]])/Tabla1[[#This Row],[CANTIDAD SEGÚN SISTEMA]])</f>
        <v>0.88095238095238093</v>
      </c>
      <c r="J104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44" s="13" t="str">
        <f>VLOOKUP(Tabla1[[#This Row],[COD MATERIAL]],Tabla1345[#All],3,0)</f>
        <v>11 - LLANTAS Y HULES</v>
      </c>
      <c r="L1044" s="2" t="str">
        <f>VLOOKUP(MONTH(Tabla1[[#This Row],[FECHA DE CONTEO INVENTARIO]]),Tabla2[],2,0)</f>
        <v>Abr</v>
      </c>
      <c r="M1044" s="1">
        <f>YEAR(Tabla1[[#This Row],[FECHA DE CONTEO INVENTARIO]])</f>
        <v>2019</v>
      </c>
    </row>
    <row r="1045" spans="1:13" x14ac:dyDescent="0.2">
      <c r="A1045" s="1">
        <v>348063</v>
      </c>
      <c r="B1045" s="1" t="s">
        <v>65</v>
      </c>
      <c r="C1045" s="1" t="s">
        <v>892</v>
      </c>
      <c r="D1045" s="1" t="s">
        <v>863</v>
      </c>
      <c r="E1045" s="2">
        <v>43168</v>
      </c>
      <c r="F1045" s="1">
        <v>181</v>
      </c>
      <c r="G1045" s="1">
        <v>191</v>
      </c>
      <c r="H1045" s="1">
        <f>Tabla1[[#This Row],[CANTIDAD SEGÚN SISTEMA]]-Tabla1[[#This Row],[CANTIDAD SEGÚN CONTEO]]</f>
        <v>-10</v>
      </c>
      <c r="I1045" s="13">
        <f>1-ABS((Tabla1[[#This Row],[CANTIDAD SEGÚN SISTEMA]]-Tabla1[[#This Row],[CANTIDAD SEGÚN CONTEO]])/Tabla1[[#This Row],[CANTIDAD SEGÚN SISTEMA]])</f>
        <v>0.94475138121546964</v>
      </c>
      <c r="J104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45" s="13" t="str">
        <f>VLOOKUP(Tabla1[[#This Row],[COD MATERIAL]],Tabla1345[#All],3,0)</f>
        <v>13 - TRACCION</v>
      </c>
      <c r="L1045" s="2" t="str">
        <f>VLOOKUP(MONTH(Tabla1[[#This Row],[FECHA DE CONTEO INVENTARIO]]),Tabla2[],2,0)</f>
        <v>Mar</v>
      </c>
      <c r="M1045" s="1">
        <f>YEAR(Tabla1[[#This Row],[FECHA DE CONTEO INVENTARIO]])</f>
        <v>2018</v>
      </c>
    </row>
    <row r="1046" spans="1:13" x14ac:dyDescent="0.2">
      <c r="A1046" s="1">
        <v>347969</v>
      </c>
      <c r="B1046" s="1" t="s">
        <v>158</v>
      </c>
      <c r="C1046" s="1" t="s">
        <v>887</v>
      </c>
      <c r="D1046" s="1" t="s">
        <v>858</v>
      </c>
      <c r="E1046" s="2">
        <v>43442</v>
      </c>
      <c r="F1046" s="1">
        <v>61</v>
      </c>
      <c r="G1046" s="1">
        <v>67</v>
      </c>
      <c r="H1046" s="1">
        <f>Tabla1[[#This Row],[CANTIDAD SEGÚN SISTEMA]]-Tabla1[[#This Row],[CANTIDAD SEGÚN CONTEO]]</f>
        <v>-6</v>
      </c>
      <c r="I1046" s="13">
        <f>1-ABS((Tabla1[[#This Row],[CANTIDAD SEGÚN SISTEMA]]-Tabla1[[#This Row],[CANTIDAD SEGÚN CONTEO]])/Tabla1[[#This Row],[CANTIDAD SEGÚN SISTEMA]])</f>
        <v>0.90163934426229508</v>
      </c>
      <c r="J104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46" s="13" t="str">
        <f>VLOOKUP(Tabla1[[#This Row],[COD MATERIAL]],Tabla1345[#All],3,0)</f>
        <v>03 - FILTROS</v>
      </c>
      <c r="L1046" s="2" t="str">
        <f>VLOOKUP(MONTH(Tabla1[[#This Row],[FECHA DE CONTEO INVENTARIO]]),Tabla2[],2,0)</f>
        <v>Dic</v>
      </c>
      <c r="M1046" s="1">
        <f>YEAR(Tabla1[[#This Row],[FECHA DE CONTEO INVENTARIO]])</f>
        <v>2018</v>
      </c>
    </row>
    <row r="1047" spans="1:13" x14ac:dyDescent="0.2">
      <c r="A1047" s="1">
        <v>348630</v>
      </c>
      <c r="B1047" s="1" t="s">
        <v>193</v>
      </c>
      <c r="C1047" s="1" t="s">
        <v>893</v>
      </c>
      <c r="D1047" s="1" t="s">
        <v>864</v>
      </c>
      <c r="E1047" s="2">
        <v>43195</v>
      </c>
      <c r="F1047" s="1">
        <v>152</v>
      </c>
      <c r="G1047" s="1">
        <v>173</v>
      </c>
      <c r="H1047" s="1">
        <f>Tabla1[[#This Row],[CANTIDAD SEGÚN SISTEMA]]-Tabla1[[#This Row],[CANTIDAD SEGÚN CONTEO]]</f>
        <v>-21</v>
      </c>
      <c r="I1047" s="13">
        <f>1-ABS((Tabla1[[#This Row],[CANTIDAD SEGÚN SISTEMA]]-Tabla1[[#This Row],[CANTIDAD SEGÚN CONTEO]])/Tabla1[[#This Row],[CANTIDAD SEGÚN SISTEMA]])</f>
        <v>0.86184210526315785</v>
      </c>
      <c r="J104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47" s="13" t="str">
        <f>VLOOKUP(Tabla1[[#This Row],[COD MATERIAL]],Tabla1345[#All],3,0)</f>
        <v>09 - PARTES DE MOTOR</v>
      </c>
      <c r="L1047" s="2" t="str">
        <f>VLOOKUP(MONTH(Tabla1[[#This Row],[FECHA DE CONTEO INVENTARIO]]),Tabla2[],2,0)</f>
        <v>Abr</v>
      </c>
      <c r="M1047" s="1">
        <f>YEAR(Tabla1[[#This Row],[FECHA DE CONTEO INVENTARIO]])</f>
        <v>2018</v>
      </c>
    </row>
    <row r="1048" spans="1:13" x14ac:dyDescent="0.2">
      <c r="A1048" s="1">
        <v>348120</v>
      </c>
      <c r="B1048" s="1" t="s">
        <v>555</v>
      </c>
      <c r="C1048" s="1" t="s">
        <v>890</v>
      </c>
      <c r="D1048" s="1" t="s">
        <v>861</v>
      </c>
      <c r="E1048" s="2">
        <v>43187</v>
      </c>
      <c r="F1048" s="1">
        <v>71</v>
      </c>
      <c r="G1048" s="1">
        <v>68</v>
      </c>
      <c r="H1048" s="1">
        <f>Tabla1[[#This Row],[CANTIDAD SEGÚN SISTEMA]]-Tabla1[[#This Row],[CANTIDAD SEGÚN CONTEO]]</f>
        <v>3</v>
      </c>
      <c r="I1048" s="13">
        <f>1-ABS((Tabla1[[#This Row],[CANTIDAD SEGÚN SISTEMA]]-Tabla1[[#This Row],[CANTIDAD SEGÚN CONTEO]])/Tabla1[[#This Row],[CANTIDAD SEGÚN SISTEMA]])</f>
        <v>0.95774647887323949</v>
      </c>
      <c r="J104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48" s="13" t="str">
        <f>VLOOKUP(Tabla1[[#This Row],[COD MATERIAL]],Tabla1345[#All],3,0)</f>
        <v>07 - PEDALES Y POSAPIES</v>
      </c>
      <c r="L1048" s="2" t="str">
        <f>VLOOKUP(MONTH(Tabla1[[#This Row],[FECHA DE CONTEO INVENTARIO]]),Tabla2[],2,0)</f>
        <v>Mar</v>
      </c>
      <c r="M1048" s="1">
        <f>YEAR(Tabla1[[#This Row],[FECHA DE CONTEO INVENTARIO]])</f>
        <v>2018</v>
      </c>
    </row>
    <row r="1049" spans="1:13" x14ac:dyDescent="0.2">
      <c r="A1049" s="1">
        <v>348531</v>
      </c>
      <c r="B1049" s="1" t="s">
        <v>194</v>
      </c>
      <c r="C1049" s="1" t="s">
        <v>893</v>
      </c>
      <c r="D1049" s="1" t="s">
        <v>864</v>
      </c>
      <c r="E1049" s="2">
        <v>43307</v>
      </c>
      <c r="F1049" s="1">
        <v>50</v>
      </c>
      <c r="G1049" s="1">
        <v>56</v>
      </c>
      <c r="H1049" s="1">
        <f>Tabla1[[#This Row],[CANTIDAD SEGÚN SISTEMA]]-Tabla1[[#This Row],[CANTIDAD SEGÚN CONTEO]]</f>
        <v>-6</v>
      </c>
      <c r="I1049" s="13">
        <f>1-ABS((Tabla1[[#This Row],[CANTIDAD SEGÚN SISTEMA]]-Tabla1[[#This Row],[CANTIDAD SEGÚN CONTEO]])/Tabla1[[#This Row],[CANTIDAD SEGÚN SISTEMA]])</f>
        <v>0.88</v>
      </c>
      <c r="J104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49" s="13" t="str">
        <f>VLOOKUP(Tabla1[[#This Row],[COD MATERIAL]],Tabla1345[#All],3,0)</f>
        <v>09 - PARTES DE MOTOR</v>
      </c>
      <c r="L1049" s="2" t="str">
        <f>VLOOKUP(MONTH(Tabla1[[#This Row],[FECHA DE CONTEO INVENTARIO]]),Tabla2[],2,0)</f>
        <v>Jul</v>
      </c>
      <c r="M1049" s="1">
        <f>YEAR(Tabla1[[#This Row],[FECHA DE CONTEO INVENTARIO]])</f>
        <v>2018</v>
      </c>
    </row>
    <row r="1050" spans="1:13" x14ac:dyDescent="0.2">
      <c r="A1050" s="1">
        <v>348621</v>
      </c>
      <c r="B1050" s="1" t="s">
        <v>685</v>
      </c>
      <c r="C1050" s="1" t="s">
        <v>893</v>
      </c>
      <c r="D1050" s="1" t="s">
        <v>864</v>
      </c>
      <c r="E1050" s="2">
        <v>43124</v>
      </c>
      <c r="F1050" s="1">
        <v>155</v>
      </c>
      <c r="G1050" s="1">
        <v>156</v>
      </c>
      <c r="H1050" s="1">
        <f>Tabla1[[#This Row],[CANTIDAD SEGÚN SISTEMA]]-Tabla1[[#This Row],[CANTIDAD SEGÚN CONTEO]]</f>
        <v>-1</v>
      </c>
      <c r="I1050" s="13">
        <f>1-ABS((Tabla1[[#This Row],[CANTIDAD SEGÚN SISTEMA]]-Tabla1[[#This Row],[CANTIDAD SEGÚN CONTEO]])/Tabla1[[#This Row],[CANTIDAD SEGÚN SISTEMA]])</f>
        <v>0.99354838709677418</v>
      </c>
      <c r="J105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50" s="13" t="str">
        <f>VLOOKUP(Tabla1[[#This Row],[COD MATERIAL]],Tabla1345[#All],3,0)</f>
        <v>15 - MISCELANEOS</v>
      </c>
      <c r="L1050" s="2" t="str">
        <f>VLOOKUP(MONTH(Tabla1[[#This Row],[FECHA DE CONTEO INVENTARIO]]),Tabla2[],2,0)</f>
        <v>Ene</v>
      </c>
      <c r="M1050" s="1">
        <f>YEAR(Tabla1[[#This Row],[FECHA DE CONTEO INVENTARIO]])</f>
        <v>2018</v>
      </c>
    </row>
    <row r="1051" spans="1:13" x14ac:dyDescent="0.2">
      <c r="A1051" s="1">
        <v>367756</v>
      </c>
      <c r="B1051" s="1" t="s">
        <v>771</v>
      </c>
      <c r="C1051" s="1" t="s">
        <v>888</v>
      </c>
      <c r="D1051" s="1" t="s">
        <v>859</v>
      </c>
      <c r="E1051" s="2">
        <v>43515</v>
      </c>
      <c r="F1051" s="1">
        <v>9</v>
      </c>
      <c r="G1051" s="1">
        <v>9</v>
      </c>
      <c r="H1051" s="1">
        <f>Tabla1[[#This Row],[CANTIDAD SEGÚN SISTEMA]]-Tabla1[[#This Row],[CANTIDAD SEGÚN CONTEO]]</f>
        <v>0</v>
      </c>
      <c r="I1051" s="13">
        <f>1-ABS((Tabla1[[#This Row],[CANTIDAD SEGÚN SISTEMA]]-Tabla1[[#This Row],[CANTIDAD SEGÚN CONTEO]])/Tabla1[[#This Row],[CANTIDAD SEGÚN SISTEMA]])</f>
        <v>1</v>
      </c>
      <c r="J105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51" s="13" t="str">
        <f>VLOOKUP(Tabla1[[#This Row],[COD MATERIAL]],Tabla1345[#All],3,0)</f>
        <v>06 - AMORTIGUADORES</v>
      </c>
      <c r="L1051" s="2" t="str">
        <f>VLOOKUP(MONTH(Tabla1[[#This Row],[FECHA DE CONTEO INVENTARIO]]),Tabla2[],2,0)</f>
        <v>Feb</v>
      </c>
      <c r="M1051" s="1">
        <f>YEAR(Tabla1[[#This Row],[FECHA DE CONTEO INVENTARIO]])</f>
        <v>2019</v>
      </c>
    </row>
    <row r="1052" spans="1:13" x14ac:dyDescent="0.2">
      <c r="A1052" s="1">
        <v>348448</v>
      </c>
      <c r="B1052" s="1" t="s">
        <v>120</v>
      </c>
      <c r="C1052" s="1" t="s">
        <v>893</v>
      </c>
      <c r="D1052" s="1" t="s">
        <v>864</v>
      </c>
      <c r="E1052" s="2">
        <v>43610</v>
      </c>
      <c r="F1052" s="1">
        <v>48</v>
      </c>
      <c r="G1052" s="1">
        <v>48</v>
      </c>
      <c r="H1052" s="1">
        <f>Tabla1[[#This Row],[CANTIDAD SEGÚN SISTEMA]]-Tabla1[[#This Row],[CANTIDAD SEGÚN CONTEO]]</f>
        <v>0</v>
      </c>
      <c r="I1052" s="13">
        <f>1-ABS((Tabla1[[#This Row],[CANTIDAD SEGÚN SISTEMA]]-Tabla1[[#This Row],[CANTIDAD SEGÚN CONTEO]])/Tabla1[[#This Row],[CANTIDAD SEGÚN SISTEMA]])</f>
        <v>1</v>
      </c>
      <c r="J105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52" s="13" t="str">
        <f>VLOOKUP(Tabla1[[#This Row],[COD MATERIAL]],Tabla1345[#All],3,0)</f>
        <v>06 - AMORTIGUADORES</v>
      </c>
      <c r="L1052" s="2" t="str">
        <f>VLOOKUP(MONTH(Tabla1[[#This Row],[FECHA DE CONTEO INVENTARIO]]),Tabla2[],2,0)</f>
        <v>May</v>
      </c>
      <c r="M1052" s="1">
        <f>YEAR(Tabla1[[#This Row],[FECHA DE CONTEO INVENTARIO]])</f>
        <v>2019</v>
      </c>
    </row>
    <row r="1053" spans="1:13" x14ac:dyDescent="0.2">
      <c r="A1053" s="1">
        <v>347619</v>
      </c>
      <c r="B1053" s="1" t="s">
        <v>610</v>
      </c>
      <c r="C1053" s="1" t="s">
        <v>885</v>
      </c>
      <c r="D1053" s="1" t="s">
        <v>865</v>
      </c>
      <c r="E1053" s="2">
        <v>43159</v>
      </c>
      <c r="F1053" s="1">
        <v>153</v>
      </c>
      <c r="G1053" s="1">
        <v>165</v>
      </c>
      <c r="H1053" s="1">
        <f>Tabla1[[#This Row],[CANTIDAD SEGÚN SISTEMA]]-Tabla1[[#This Row],[CANTIDAD SEGÚN CONTEO]]</f>
        <v>-12</v>
      </c>
      <c r="I1053" s="13">
        <f>1-ABS((Tabla1[[#This Row],[CANTIDAD SEGÚN SISTEMA]]-Tabla1[[#This Row],[CANTIDAD SEGÚN CONTEO]])/Tabla1[[#This Row],[CANTIDAD SEGÚN SISTEMA]])</f>
        <v>0.92156862745098045</v>
      </c>
      <c r="J105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53" s="13" t="str">
        <f>VLOOKUP(Tabla1[[#This Row],[COD MATERIAL]],Tabla1345[#All],3,0)</f>
        <v>09 - PARTES DE MOTOR</v>
      </c>
      <c r="L1053" s="2" t="str">
        <f>VLOOKUP(MONTH(Tabla1[[#This Row],[FECHA DE CONTEO INVENTARIO]]),Tabla2[],2,0)</f>
        <v>Feb</v>
      </c>
      <c r="M1053" s="1">
        <f>YEAR(Tabla1[[#This Row],[FECHA DE CONTEO INVENTARIO]])</f>
        <v>2018</v>
      </c>
    </row>
    <row r="1054" spans="1:13" x14ac:dyDescent="0.2">
      <c r="A1054" s="1">
        <v>348880</v>
      </c>
      <c r="B1054" s="1" t="s">
        <v>523</v>
      </c>
      <c r="C1054" s="1" t="s">
        <v>886</v>
      </c>
      <c r="D1054" s="1" t="s">
        <v>857</v>
      </c>
      <c r="E1054" s="2">
        <v>43306</v>
      </c>
      <c r="F1054" s="1">
        <v>44</v>
      </c>
      <c r="G1054" s="1">
        <v>44</v>
      </c>
      <c r="H1054" s="1">
        <f>Tabla1[[#This Row],[CANTIDAD SEGÚN SISTEMA]]-Tabla1[[#This Row],[CANTIDAD SEGÚN CONTEO]]</f>
        <v>0</v>
      </c>
      <c r="I1054" s="13">
        <f>1-ABS((Tabla1[[#This Row],[CANTIDAD SEGÚN SISTEMA]]-Tabla1[[#This Row],[CANTIDAD SEGÚN CONTEO]])/Tabla1[[#This Row],[CANTIDAD SEGÚN SISTEMA]])</f>
        <v>1</v>
      </c>
      <c r="J105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54" s="13" t="str">
        <f>VLOOKUP(Tabla1[[#This Row],[COD MATERIAL]],Tabla1345[#All],3,0)</f>
        <v>05 - COLISION</v>
      </c>
      <c r="L1054" s="2" t="str">
        <f>VLOOKUP(MONTH(Tabla1[[#This Row],[FECHA DE CONTEO INVENTARIO]]),Tabla2[],2,0)</f>
        <v>Jul</v>
      </c>
      <c r="M1054" s="1">
        <f>YEAR(Tabla1[[#This Row],[FECHA DE CONTEO INVENTARIO]])</f>
        <v>2018</v>
      </c>
    </row>
    <row r="1055" spans="1:13" x14ac:dyDescent="0.2">
      <c r="A1055" s="1">
        <v>348301</v>
      </c>
      <c r="B1055" s="1" t="s">
        <v>331</v>
      </c>
      <c r="C1055" s="1" t="s">
        <v>893</v>
      </c>
      <c r="D1055" s="1" t="s">
        <v>864</v>
      </c>
      <c r="E1055" s="2">
        <v>43359</v>
      </c>
      <c r="F1055" s="1">
        <v>88</v>
      </c>
      <c r="G1055" s="1">
        <v>90</v>
      </c>
      <c r="H1055" s="1">
        <f>Tabla1[[#This Row],[CANTIDAD SEGÚN SISTEMA]]-Tabla1[[#This Row],[CANTIDAD SEGÚN CONTEO]]</f>
        <v>-2</v>
      </c>
      <c r="I1055" s="13">
        <f>1-ABS((Tabla1[[#This Row],[CANTIDAD SEGÚN SISTEMA]]-Tabla1[[#This Row],[CANTIDAD SEGÚN CONTEO]])/Tabla1[[#This Row],[CANTIDAD SEGÚN SISTEMA]])</f>
        <v>0.97727272727272729</v>
      </c>
      <c r="J105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55" s="13" t="str">
        <f>VLOOKUP(Tabla1[[#This Row],[COD MATERIAL]],Tabla1345[#All],3,0)</f>
        <v>10 - PALANCAS Y CHICOTES</v>
      </c>
      <c r="L1055" s="2" t="str">
        <f>VLOOKUP(MONTH(Tabla1[[#This Row],[FECHA DE CONTEO INVENTARIO]]),Tabla2[],2,0)</f>
        <v>Set</v>
      </c>
      <c r="M1055" s="1">
        <f>YEAR(Tabla1[[#This Row],[FECHA DE CONTEO INVENTARIO]])</f>
        <v>2018</v>
      </c>
    </row>
    <row r="1056" spans="1:13" x14ac:dyDescent="0.2">
      <c r="A1056" s="1">
        <v>348808</v>
      </c>
      <c r="B1056" s="1" t="s">
        <v>75</v>
      </c>
      <c r="C1056" s="1" t="s">
        <v>884</v>
      </c>
      <c r="D1056" s="1" t="s">
        <v>856</v>
      </c>
      <c r="E1056" s="2">
        <v>43496</v>
      </c>
      <c r="F1056" s="1">
        <v>85</v>
      </c>
      <c r="G1056" s="1">
        <v>90</v>
      </c>
      <c r="H1056" s="1">
        <f>Tabla1[[#This Row],[CANTIDAD SEGÚN SISTEMA]]-Tabla1[[#This Row],[CANTIDAD SEGÚN CONTEO]]</f>
        <v>-5</v>
      </c>
      <c r="I1056" s="13">
        <f>1-ABS((Tabla1[[#This Row],[CANTIDAD SEGÚN SISTEMA]]-Tabla1[[#This Row],[CANTIDAD SEGÚN CONTEO]])/Tabla1[[#This Row],[CANTIDAD SEGÚN SISTEMA]])</f>
        <v>0.94117647058823528</v>
      </c>
      <c r="J105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56" s="13" t="str">
        <f>VLOOKUP(Tabla1[[#This Row],[COD MATERIAL]],Tabla1345[#All],3,0)</f>
        <v>05 - COLISION</v>
      </c>
      <c r="L1056" s="2" t="str">
        <f>VLOOKUP(MONTH(Tabla1[[#This Row],[FECHA DE CONTEO INVENTARIO]]),Tabla2[],2,0)</f>
        <v>Ene</v>
      </c>
      <c r="M1056" s="1">
        <f>YEAR(Tabla1[[#This Row],[FECHA DE CONTEO INVENTARIO]])</f>
        <v>2019</v>
      </c>
    </row>
    <row r="1057" spans="1:13" x14ac:dyDescent="0.2">
      <c r="A1057" s="1">
        <v>348413</v>
      </c>
      <c r="B1057" s="1" t="s">
        <v>243</v>
      </c>
      <c r="C1057" s="1" t="s">
        <v>887</v>
      </c>
      <c r="D1057" s="1" t="s">
        <v>858</v>
      </c>
      <c r="E1057" s="2">
        <v>43203</v>
      </c>
      <c r="F1057" s="1">
        <v>74</v>
      </c>
      <c r="G1057" s="1">
        <v>74</v>
      </c>
      <c r="H1057" s="1">
        <f>Tabla1[[#This Row],[CANTIDAD SEGÚN SISTEMA]]-Tabla1[[#This Row],[CANTIDAD SEGÚN CONTEO]]</f>
        <v>0</v>
      </c>
      <c r="I1057" s="13">
        <f>1-ABS((Tabla1[[#This Row],[CANTIDAD SEGÚN SISTEMA]]-Tabla1[[#This Row],[CANTIDAD SEGÚN CONTEO]])/Tabla1[[#This Row],[CANTIDAD SEGÚN SISTEMA]])</f>
        <v>1</v>
      </c>
      <c r="J105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57" s="13" t="str">
        <f>VLOOKUP(Tabla1[[#This Row],[COD MATERIAL]],Tabla1345[#All],3,0)</f>
        <v>05 - COLISION</v>
      </c>
      <c r="L1057" s="2" t="str">
        <f>VLOOKUP(MONTH(Tabla1[[#This Row],[FECHA DE CONTEO INVENTARIO]]),Tabla2[],2,0)</f>
        <v>Abr</v>
      </c>
      <c r="M1057" s="1">
        <f>YEAR(Tabla1[[#This Row],[FECHA DE CONTEO INVENTARIO]])</f>
        <v>2018</v>
      </c>
    </row>
    <row r="1058" spans="1:13" x14ac:dyDescent="0.2">
      <c r="A1058" s="1">
        <v>348212</v>
      </c>
      <c r="B1058" s="1" t="s">
        <v>307</v>
      </c>
      <c r="C1058" s="1" t="s">
        <v>884</v>
      </c>
      <c r="D1058" s="1" t="s">
        <v>856</v>
      </c>
      <c r="E1058" s="2">
        <v>43594</v>
      </c>
      <c r="F1058" s="1">
        <v>62</v>
      </c>
      <c r="G1058" s="1">
        <v>62</v>
      </c>
      <c r="H1058" s="1">
        <f>Tabla1[[#This Row],[CANTIDAD SEGÚN SISTEMA]]-Tabla1[[#This Row],[CANTIDAD SEGÚN CONTEO]]</f>
        <v>0</v>
      </c>
      <c r="I1058" s="13">
        <f>1-ABS((Tabla1[[#This Row],[CANTIDAD SEGÚN SISTEMA]]-Tabla1[[#This Row],[CANTIDAD SEGÚN CONTEO]])/Tabla1[[#This Row],[CANTIDAD SEGÚN SISTEMA]])</f>
        <v>1</v>
      </c>
      <c r="J105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58" s="13" t="str">
        <f>VLOOKUP(Tabla1[[#This Row],[COD MATERIAL]],Tabla1345[#All],3,0)</f>
        <v>06 - AMORTIGUADORES</v>
      </c>
      <c r="L1058" s="2" t="str">
        <f>VLOOKUP(MONTH(Tabla1[[#This Row],[FECHA DE CONTEO INVENTARIO]]),Tabla2[],2,0)</f>
        <v>May</v>
      </c>
      <c r="M1058" s="1">
        <f>YEAR(Tabla1[[#This Row],[FECHA DE CONTEO INVENTARIO]])</f>
        <v>2019</v>
      </c>
    </row>
    <row r="1059" spans="1:13" x14ac:dyDescent="0.2">
      <c r="A1059" s="1">
        <v>348520</v>
      </c>
      <c r="B1059" s="1" t="s">
        <v>226</v>
      </c>
      <c r="C1059" s="1" t="s">
        <v>886</v>
      </c>
      <c r="D1059" s="1" t="s">
        <v>857</v>
      </c>
      <c r="E1059" s="2">
        <v>43351</v>
      </c>
      <c r="F1059" s="1">
        <v>36</v>
      </c>
      <c r="G1059" s="1">
        <v>37</v>
      </c>
      <c r="H1059" s="1">
        <f>Tabla1[[#This Row],[CANTIDAD SEGÚN SISTEMA]]-Tabla1[[#This Row],[CANTIDAD SEGÚN CONTEO]]</f>
        <v>-1</v>
      </c>
      <c r="I1059" s="13">
        <f>1-ABS((Tabla1[[#This Row],[CANTIDAD SEGÚN SISTEMA]]-Tabla1[[#This Row],[CANTIDAD SEGÚN CONTEO]])/Tabla1[[#This Row],[CANTIDAD SEGÚN SISTEMA]])</f>
        <v>0.97222222222222221</v>
      </c>
      <c r="J105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59" s="13" t="str">
        <f>VLOOKUP(Tabla1[[#This Row],[COD MATERIAL]],Tabla1345[#All],3,0)</f>
        <v>09 - PARTES DE MOTOR</v>
      </c>
      <c r="L1059" s="2" t="str">
        <f>VLOOKUP(MONTH(Tabla1[[#This Row],[FECHA DE CONTEO INVENTARIO]]),Tabla2[],2,0)</f>
        <v>Set</v>
      </c>
      <c r="M1059" s="1">
        <f>YEAR(Tabla1[[#This Row],[FECHA DE CONTEO INVENTARIO]])</f>
        <v>2018</v>
      </c>
    </row>
    <row r="1060" spans="1:13" x14ac:dyDescent="0.2">
      <c r="A1060" s="1">
        <v>348856</v>
      </c>
      <c r="B1060" s="1" t="s">
        <v>388</v>
      </c>
      <c r="C1060" s="1" t="s">
        <v>886</v>
      </c>
      <c r="D1060" s="1" t="s">
        <v>857</v>
      </c>
      <c r="E1060" s="2">
        <v>43213</v>
      </c>
      <c r="F1060" s="1">
        <v>141</v>
      </c>
      <c r="G1060" s="1">
        <v>141</v>
      </c>
      <c r="H1060" s="1">
        <f>Tabla1[[#This Row],[CANTIDAD SEGÚN SISTEMA]]-Tabla1[[#This Row],[CANTIDAD SEGÚN CONTEO]]</f>
        <v>0</v>
      </c>
      <c r="I1060" s="13">
        <f>1-ABS((Tabla1[[#This Row],[CANTIDAD SEGÚN SISTEMA]]-Tabla1[[#This Row],[CANTIDAD SEGÚN CONTEO]])/Tabla1[[#This Row],[CANTIDAD SEGÚN SISTEMA]])</f>
        <v>1</v>
      </c>
      <c r="J106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60" s="13" t="str">
        <f>VLOOKUP(Tabla1[[#This Row],[COD MATERIAL]],Tabla1345[#All],3,0)</f>
        <v>05 - COLISION</v>
      </c>
      <c r="L1060" s="2" t="str">
        <f>VLOOKUP(MONTH(Tabla1[[#This Row],[FECHA DE CONTEO INVENTARIO]]),Tabla2[],2,0)</f>
        <v>Abr</v>
      </c>
      <c r="M1060" s="1">
        <f>YEAR(Tabla1[[#This Row],[FECHA DE CONTEO INVENTARIO]])</f>
        <v>2018</v>
      </c>
    </row>
    <row r="1061" spans="1:13" x14ac:dyDescent="0.2">
      <c r="A1061" s="1">
        <v>347900</v>
      </c>
      <c r="B1061" s="1" t="s">
        <v>49</v>
      </c>
      <c r="C1061" s="1" t="s">
        <v>886</v>
      </c>
      <c r="D1061" s="1" t="s">
        <v>857</v>
      </c>
      <c r="E1061" s="2">
        <v>43146</v>
      </c>
      <c r="F1061" s="1">
        <v>183</v>
      </c>
      <c r="G1061" s="1">
        <v>168</v>
      </c>
      <c r="H1061" s="1">
        <f>Tabla1[[#This Row],[CANTIDAD SEGÚN SISTEMA]]-Tabla1[[#This Row],[CANTIDAD SEGÚN CONTEO]]</f>
        <v>15</v>
      </c>
      <c r="I1061" s="13">
        <f>1-ABS((Tabla1[[#This Row],[CANTIDAD SEGÚN SISTEMA]]-Tabla1[[#This Row],[CANTIDAD SEGÚN CONTEO]])/Tabla1[[#This Row],[CANTIDAD SEGÚN SISTEMA]])</f>
        <v>0.91803278688524592</v>
      </c>
      <c r="J106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61" s="13" t="str">
        <f>VLOOKUP(Tabla1[[#This Row],[COD MATERIAL]],Tabla1345[#All],3,0)</f>
        <v>14 - LUCES</v>
      </c>
      <c r="L1061" s="2" t="str">
        <f>VLOOKUP(MONTH(Tabla1[[#This Row],[FECHA DE CONTEO INVENTARIO]]),Tabla2[],2,0)</f>
        <v>Feb</v>
      </c>
      <c r="M1061" s="1">
        <f>YEAR(Tabla1[[#This Row],[FECHA DE CONTEO INVENTARIO]])</f>
        <v>2018</v>
      </c>
    </row>
    <row r="1062" spans="1:13" x14ac:dyDescent="0.2">
      <c r="A1062" s="1">
        <v>368073</v>
      </c>
      <c r="B1062" s="1" t="s">
        <v>635</v>
      </c>
      <c r="C1062" s="1" t="s">
        <v>890</v>
      </c>
      <c r="D1062" s="1" t="s">
        <v>861</v>
      </c>
      <c r="E1062" s="2">
        <v>43470</v>
      </c>
      <c r="F1062" s="1">
        <v>71</v>
      </c>
      <c r="G1062" s="1">
        <v>63</v>
      </c>
      <c r="H1062" s="1">
        <f>Tabla1[[#This Row],[CANTIDAD SEGÚN SISTEMA]]-Tabla1[[#This Row],[CANTIDAD SEGÚN CONTEO]]</f>
        <v>8</v>
      </c>
      <c r="I1062" s="13">
        <f>1-ABS((Tabla1[[#This Row],[CANTIDAD SEGÚN SISTEMA]]-Tabla1[[#This Row],[CANTIDAD SEGÚN CONTEO]])/Tabla1[[#This Row],[CANTIDAD SEGÚN SISTEMA]])</f>
        <v>0.88732394366197187</v>
      </c>
      <c r="J106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62" s="13" t="str">
        <f>VLOOKUP(Tabla1[[#This Row],[COD MATERIAL]],Tabla1345[#All],3,0)</f>
        <v>14 - LUCES</v>
      </c>
      <c r="L1062" s="2" t="str">
        <f>VLOOKUP(MONTH(Tabla1[[#This Row],[FECHA DE CONTEO INVENTARIO]]),Tabla2[],2,0)</f>
        <v>Ene</v>
      </c>
      <c r="M1062" s="1">
        <f>YEAR(Tabla1[[#This Row],[FECHA DE CONTEO INVENTARIO]])</f>
        <v>2019</v>
      </c>
    </row>
    <row r="1063" spans="1:13" x14ac:dyDescent="0.2">
      <c r="A1063" s="1">
        <v>348087</v>
      </c>
      <c r="B1063" s="1" t="s">
        <v>340</v>
      </c>
      <c r="C1063" s="1" t="s">
        <v>884</v>
      </c>
      <c r="D1063" s="1" t="s">
        <v>856</v>
      </c>
      <c r="E1063" s="2">
        <v>43302</v>
      </c>
      <c r="F1063" s="1">
        <v>153</v>
      </c>
      <c r="G1063" s="1">
        <v>154</v>
      </c>
      <c r="H1063" s="1">
        <f>Tabla1[[#This Row],[CANTIDAD SEGÚN SISTEMA]]-Tabla1[[#This Row],[CANTIDAD SEGÚN CONTEO]]</f>
        <v>-1</v>
      </c>
      <c r="I1063" s="13">
        <f>1-ABS((Tabla1[[#This Row],[CANTIDAD SEGÚN SISTEMA]]-Tabla1[[#This Row],[CANTIDAD SEGÚN CONTEO]])/Tabla1[[#This Row],[CANTIDAD SEGÚN SISTEMA]])</f>
        <v>0.99346405228758172</v>
      </c>
      <c r="J106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63" s="13" t="str">
        <f>VLOOKUP(Tabla1[[#This Row],[COD MATERIAL]],Tabla1345[#All],3,0)</f>
        <v>13 - TRACCION</v>
      </c>
      <c r="L1063" s="2" t="str">
        <f>VLOOKUP(MONTH(Tabla1[[#This Row],[FECHA DE CONTEO INVENTARIO]]),Tabla2[],2,0)</f>
        <v>Jul</v>
      </c>
      <c r="M1063" s="1">
        <f>YEAR(Tabla1[[#This Row],[FECHA DE CONTEO INVENTARIO]])</f>
        <v>2018</v>
      </c>
    </row>
    <row r="1064" spans="1:13" x14ac:dyDescent="0.2">
      <c r="A1064" s="1">
        <v>348817</v>
      </c>
      <c r="B1064" s="1" t="s">
        <v>230</v>
      </c>
      <c r="C1064" s="1" t="s">
        <v>890</v>
      </c>
      <c r="D1064" s="1" t="s">
        <v>861</v>
      </c>
      <c r="E1064" s="2">
        <v>43598</v>
      </c>
      <c r="F1064" s="1">
        <v>75</v>
      </c>
      <c r="G1064" s="1">
        <v>67</v>
      </c>
      <c r="H1064" s="1">
        <f>Tabla1[[#This Row],[CANTIDAD SEGÚN SISTEMA]]-Tabla1[[#This Row],[CANTIDAD SEGÚN CONTEO]]</f>
        <v>8</v>
      </c>
      <c r="I1064" s="13">
        <f>1-ABS((Tabla1[[#This Row],[CANTIDAD SEGÚN SISTEMA]]-Tabla1[[#This Row],[CANTIDAD SEGÚN CONTEO]])/Tabla1[[#This Row],[CANTIDAD SEGÚN SISTEMA]])</f>
        <v>0.89333333333333331</v>
      </c>
      <c r="J106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64" s="13" t="str">
        <f>VLOOKUP(Tabla1[[#This Row],[COD MATERIAL]],Tabla1345[#All],3,0)</f>
        <v>05 - COLISION</v>
      </c>
      <c r="L1064" s="2" t="str">
        <f>VLOOKUP(MONTH(Tabla1[[#This Row],[FECHA DE CONTEO INVENTARIO]]),Tabla2[],2,0)</f>
        <v>May</v>
      </c>
      <c r="M1064" s="1">
        <f>YEAR(Tabla1[[#This Row],[FECHA DE CONTEO INVENTARIO]])</f>
        <v>2019</v>
      </c>
    </row>
    <row r="1065" spans="1:13" x14ac:dyDescent="0.2">
      <c r="A1065" s="1">
        <v>348762</v>
      </c>
      <c r="B1065" s="1" t="s">
        <v>332</v>
      </c>
      <c r="C1065" s="1" t="s">
        <v>884</v>
      </c>
      <c r="D1065" s="1" t="s">
        <v>856</v>
      </c>
      <c r="E1065" s="2">
        <v>43272</v>
      </c>
      <c r="F1065" s="1">
        <v>167</v>
      </c>
      <c r="G1065" s="1">
        <v>167</v>
      </c>
      <c r="H1065" s="1">
        <f>Tabla1[[#This Row],[CANTIDAD SEGÚN SISTEMA]]-Tabla1[[#This Row],[CANTIDAD SEGÚN CONTEO]]</f>
        <v>0</v>
      </c>
      <c r="I1065" s="13">
        <f>1-ABS((Tabla1[[#This Row],[CANTIDAD SEGÚN SISTEMA]]-Tabla1[[#This Row],[CANTIDAD SEGÚN CONTEO]])/Tabla1[[#This Row],[CANTIDAD SEGÚN SISTEMA]])</f>
        <v>1</v>
      </c>
      <c r="J106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65" s="13" t="str">
        <f>VLOOKUP(Tabla1[[#This Row],[COD MATERIAL]],Tabla1345[#All],3,0)</f>
        <v>05 - COLISION</v>
      </c>
      <c r="L1065" s="2" t="str">
        <f>VLOOKUP(MONTH(Tabla1[[#This Row],[FECHA DE CONTEO INVENTARIO]]),Tabla2[],2,0)</f>
        <v>Jun</v>
      </c>
      <c r="M1065" s="1">
        <f>YEAR(Tabla1[[#This Row],[FECHA DE CONTEO INVENTARIO]])</f>
        <v>2018</v>
      </c>
    </row>
    <row r="1066" spans="1:13" x14ac:dyDescent="0.2">
      <c r="A1066" s="1">
        <v>348039</v>
      </c>
      <c r="B1066" s="1" t="s">
        <v>231</v>
      </c>
      <c r="C1066" s="1" t="s">
        <v>890</v>
      </c>
      <c r="D1066" s="1" t="s">
        <v>861</v>
      </c>
      <c r="E1066" s="2">
        <v>43323</v>
      </c>
      <c r="F1066" s="1">
        <v>157</v>
      </c>
      <c r="G1066" s="1">
        <v>144</v>
      </c>
      <c r="H1066" s="1">
        <f>Tabla1[[#This Row],[CANTIDAD SEGÚN SISTEMA]]-Tabla1[[#This Row],[CANTIDAD SEGÚN CONTEO]]</f>
        <v>13</v>
      </c>
      <c r="I1066" s="13">
        <f>1-ABS((Tabla1[[#This Row],[CANTIDAD SEGÚN SISTEMA]]-Tabla1[[#This Row],[CANTIDAD SEGÚN CONTEO]])/Tabla1[[#This Row],[CANTIDAD SEGÚN SISTEMA]])</f>
        <v>0.91719745222929938</v>
      </c>
      <c r="J106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66" s="13" t="str">
        <f>VLOOKUP(Tabla1[[#This Row],[COD MATERIAL]],Tabla1345[#All],3,0)</f>
        <v>11 - LLANTAS Y HULES</v>
      </c>
      <c r="L1066" s="2" t="str">
        <f>VLOOKUP(MONTH(Tabla1[[#This Row],[FECHA DE CONTEO INVENTARIO]]),Tabla2[],2,0)</f>
        <v>Ago</v>
      </c>
      <c r="M1066" s="1">
        <f>YEAR(Tabla1[[#This Row],[FECHA DE CONTEO INVENTARIO]])</f>
        <v>2018</v>
      </c>
    </row>
    <row r="1067" spans="1:13" x14ac:dyDescent="0.2">
      <c r="A1067" s="1">
        <v>347672</v>
      </c>
      <c r="B1067" s="1" t="s">
        <v>547</v>
      </c>
      <c r="C1067" s="1" t="s">
        <v>887</v>
      </c>
      <c r="D1067" s="1" t="s">
        <v>858</v>
      </c>
      <c r="E1067" s="2">
        <v>43537</v>
      </c>
      <c r="F1067" s="1">
        <v>185</v>
      </c>
      <c r="G1067" s="1">
        <v>181</v>
      </c>
      <c r="H1067" s="1">
        <f>Tabla1[[#This Row],[CANTIDAD SEGÚN SISTEMA]]-Tabla1[[#This Row],[CANTIDAD SEGÚN CONTEO]]</f>
        <v>4</v>
      </c>
      <c r="I1067" s="13">
        <f>1-ABS((Tabla1[[#This Row],[CANTIDAD SEGÚN SISTEMA]]-Tabla1[[#This Row],[CANTIDAD SEGÚN CONTEO]])/Tabla1[[#This Row],[CANTIDAD SEGÚN SISTEMA]])</f>
        <v>0.97837837837837838</v>
      </c>
      <c r="J106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67" s="13" t="str">
        <f>VLOOKUP(Tabla1[[#This Row],[COD MATERIAL]],Tabla1345[#All],3,0)</f>
        <v>09 - PARTES DE MOTOR</v>
      </c>
      <c r="L1067" s="2" t="str">
        <f>VLOOKUP(MONTH(Tabla1[[#This Row],[FECHA DE CONTEO INVENTARIO]]),Tabla2[],2,0)</f>
        <v>Mar</v>
      </c>
      <c r="M1067" s="1">
        <f>YEAR(Tabla1[[#This Row],[FECHA DE CONTEO INVENTARIO]])</f>
        <v>2019</v>
      </c>
    </row>
    <row r="1068" spans="1:13" x14ac:dyDescent="0.2">
      <c r="A1068" s="1">
        <v>348372</v>
      </c>
      <c r="B1068" s="1" t="s">
        <v>352</v>
      </c>
      <c r="C1068" s="1" t="s">
        <v>885</v>
      </c>
      <c r="D1068" s="1" t="s">
        <v>865</v>
      </c>
      <c r="E1068" s="2">
        <v>43249</v>
      </c>
      <c r="F1068" s="1">
        <v>115</v>
      </c>
      <c r="G1068" s="1">
        <v>115</v>
      </c>
      <c r="H1068" s="1">
        <f>Tabla1[[#This Row],[CANTIDAD SEGÚN SISTEMA]]-Tabla1[[#This Row],[CANTIDAD SEGÚN CONTEO]]</f>
        <v>0</v>
      </c>
      <c r="I1068" s="13">
        <f>1-ABS((Tabla1[[#This Row],[CANTIDAD SEGÚN SISTEMA]]-Tabla1[[#This Row],[CANTIDAD SEGÚN CONTEO]])/Tabla1[[#This Row],[CANTIDAD SEGÚN SISTEMA]])</f>
        <v>1</v>
      </c>
      <c r="J106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68" s="13" t="str">
        <f>VLOOKUP(Tabla1[[#This Row],[COD MATERIAL]],Tabla1345[#All],3,0)</f>
        <v>05 - COLISION</v>
      </c>
      <c r="L1068" s="2" t="str">
        <f>VLOOKUP(MONTH(Tabla1[[#This Row],[FECHA DE CONTEO INVENTARIO]]),Tabla2[],2,0)</f>
        <v>May</v>
      </c>
      <c r="M1068" s="1">
        <f>YEAR(Tabla1[[#This Row],[FECHA DE CONTEO INVENTARIO]])</f>
        <v>2018</v>
      </c>
    </row>
    <row r="1069" spans="1:13" x14ac:dyDescent="0.2">
      <c r="A1069" s="1">
        <v>347864</v>
      </c>
      <c r="B1069" s="1" t="s">
        <v>41</v>
      </c>
      <c r="C1069" s="1" t="s">
        <v>886</v>
      </c>
      <c r="D1069" s="1" t="s">
        <v>857</v>
      </c>
      <c r="E1069" s="2">
        <v>43517</v>
      </c>
      <c r="F1069" s="1">
        <v>58</v>
      </c>
      <c r="G1069" s="1">
        <v>53</v>
      </c>
      <c r="H1069" s="1">
        <f>Tabla1[[#This Row],[CANTIDAD SEGÚN SISTEMA]]-Tabla1[[#This Row],[CANTIDAD SEGÚN CONTEO]]</f>
        <v>5</v>
      </c>
      <c r="I1069" s="13">
        <f>1-ABS((Tabla1[[#This Row],[CANTIDAD SEGÚN SISTEMA]]-Tabla1[[#This Row],[CANTIDAD SEGÚN CONTEO]])/Tabla1[[#This Row],[CANTIDAD SEGÚN SISTEMA]])</f>
        <v>0.9137931034482758</v>
      </c>
      <c r="J106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69" s="13" t="str">
        <f>VLOOKUP(Tabla1[[#This Row],[COD MATERIAL]],Tabla1345[#All],3,0)</f>
        <v>01 - BATERIAS</v>
      </c>
      <c r="L1069" s="2" t="str">
        <f>VLOOKUP(MONTH(Tabla1[[#This Row],[FECHA DE CONTEO INVENTARIO]]),Tabla2[],2,0)</f>
        <v>Feb</v>
      </c>
      <c r="M1069" s="1">
        <f>YEAR(Tabla1[[#This Row],[FECHA DE CONTEO INVENTARIO]])</f>
        <v>2019</v>
      </c>
    </row>
    <row r="1070" spans="1:13" x14ac:dyDescent="0.2">
      <c r="A1070" s="1">
        <v>348885</v>
      </c>
      <c r="B1070" s="1" t="s">
        <v>214</v>
      </c>
      <c r="C1070" s="1" t="s">
        <v>891</v>
      </c>
      <c r="D1070" s="1" t="s">
        <v>862</v>
      </c>
      <c r="E1070" s="2">
        <v>43227</v>
      </c>
      <c r="F1070" s="1">
        <v>51</v>
      </c>
      <c r="G1070" s="1">
        <v>51</v>
      </c>
      <c r="H1070" s="1">
        <f>Tabla1[[#This Row],[CANTIDAD SEGÚN SISTEMA]]-Tabla1[[#This Row],[CANTIDAD SEGÚN CONTEO]]</f>
        <v>0</v>
      </c>
      <c r="I1070" s="13">
        <f>1-ABS((Tabla1[[#This Row],[CANTIDAD SEGÚN SISTEMA]]-Tabla1[[#This Row],[CANTIDAD SEGÚN CONTEO]])/Tabla1[[#This Row],[CANTIDAD SEGÚN SISTEMA]])</f>
        <v>1</v>
      </c>
      <c r="J107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70" s="13" t="str">
        <f>VLOOKUP(Tabla1[[#This Row],[COD MATERIAL]],Tabla1345[#All],3,0)</f>
        <v>05 - COLISION</v>
      </c>
      <c r="L1070" s="2" t="str">
        <f>VLOOKUP(MONTH(Tabla1[[#This Row],[FECHA DE CONTEO INVENTARIO]]),Tabla2[],2,0)</f>
        <v>May</v>
      </c>
      <c r="M1070" s="1">
        <f>YEAR(Tabla1[[#This Row],[FECHA DE CONTEO INVENTARIO]])</f>
        <v>2018</v>
      </c>
    </row>
    <row r="1071" spans="1:13" x14ac:dyDescent="0.2">
      <c r="A1071" s="1">
        <v>347585</v>
      </c>
      <c r="B1071" s="1" t="s">
        <v>223</v>
      </c>
      <c r="C1071" s="1" t="s">
        <v>884</v>
      </c>
      <c r="D1071" s="1" t="s">
        <v>856</v>
      </c>
      <c r="E1071" s="2">
        <v>43529</v>
      </c>
      <c r="F1071" s="1">
        <v>24</v>
      </c>
      <c r="G1071" s="1">
        <v>26</v>
      </c>
      <c r="H1071" s="1">
        <f>Tabla1[[#This Row],[CANTIDAD SEGÚN SISTEMA]]-Tabla1[[#This Row],[CANTIDAD SEGÚN CONTEO]]</f>
        <v>-2</v>
      </c>
      <c r="I1071" s="13">
        <f>1-ABS((Tabla1[[#This Row],[CANTIDAD SEGÚN SISTEMA]]-Tabla1[[#This Row],[CANTIDAD SEGÚN CONTEO]])/Tabla1[[#This Row],[CANTIDAD SEGÚN SISTEMA]])</f>
        <v>0.91666666666666663</v>
      </c>
      <c r="J107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71" s="13" t="str">
        <f>VLOOKUP(Tabla1[[#This Row],[COD MATERIAL]],Tabla1345[#All],3,0)</f>
        <v>09 - PARTES DE MOTOR</v>
      </c>
      <c r="L1071" s="2" t="str">
        <f>VLOOKUP(MONTH(Tabla1[[#This Row],[FECHA DE CONTEO INVENTARIO]]),Tabla2[],2,0)</f>
        <v>Mar</v>
      </c>
      <c r="M1071" s="1">
        <f>YEAR(Tabla1[[#This Row],[FECHA DE CONTEO INVENTARIO]])</f>
        <v>2019</v>
      </c>
    </row>
    <row r="1072" spans="1:13" x14ac:dyDescent="0.2">
      <c r="A1072" s="1">
        <v>368070</v>
      </c>
      <c r="B1072" s="1" t="s">
        <v>739</v>
      </c>
      <c r="C1072" s="1" t="s">
        <v>888</v>
      </c>
      <c r="D1072" s="1" t="s">
        <v>859</v>
      </c>
      <c r="E1072" s="2">
        <v>43445</v>
      </c>
      <c r="F1072" s="1">
        <v>98</v>
      </c>
      <c r="G1072" s="1">
        <v>98</v>
      </c>
      <c r="H1072" s="1">
        <f>Tabla1[[#This Row],[CANTIDAD SEGÚN SISTEMA]]-Tabla1[[#This Row],[CANTIDAD SEGÚN CONTEO]]</f>
        <v>0</v>
      </c>
      <c r="I1072" s="13">
        <f>1-ABS((Tabla1[[#This Row],[CANTIDAD SEGÚN SISTEMA]]-Tabla1[[#This Row],[CANTIDAD SEGÚN CONTEO]])/Tabla1[[#This Row],[CANTIDAD SEGÚN SISTEMA]])</f>
        <v>1</v>
      </c>
      <c r="J107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72" s="13" t="str">
        <f>VLOOKUP(Tabla1[[#This Row],[COD MATERIAL]],Tabla1345[#All],3,0)</f>
        <v>14 - LUCES</v>
      </c>
      <c r="L1072" s="2" t="str">
        <f>VLOOKUP(MONTH(Tabla1[[#This Row],[FECHA DE CONTEO INVENTARIO]]),Tabla2[],2,0)</f>
        <v>Dic</v>
      </c>
      <c r="M1072" s="1">
        <f>YEAR(Tabla1[[#This Row],[FECHA DE CONTEO INVENTARIO]])</f>
        <v>2018</v>
      </c>
    </row>
    <row r="1073" spans="1:13" x14ac:dyDescent="0.2">
      <c r="A1073" s="1">
        <v>347856</v>
      </c>
      <c r="B1073" s="1" t="s">
        <v>67</v>
      </c>
      <c r="C1073" s="1" t="s">
        <v>892</v>
      </c>
      <c r="D1073" s="1" t="s">
        <v>863</v>
      </c>
      <c r="E1073" s="2">
        <v>43139</v>
      </c>
      <c r="F1073" s="1">
        <v>1</v>
      </c>
      <c r="G1073" s="1">
        <v>1</v>
      </c>
      <c r="H1073" s="1">
        <f>Tabla1[[#This Row],[CANTIDAD SEGÚN SISTEMA]]-Tabla1[[#This Row],[CANTIDAD SEGÚN CONTEO]]</f>
        <v>0</v>
      </c>
      <c r="I1073" s="13">
        <f>1-ABS((Tabla1[[#This Row],[CANTIDAD SEGÚN SISTEMA]]-Tabla1[[#This Row],[CANTIDAD SEGÚN CONTEO]])/Tabla1[[#This Row],[CANTIDAD SEGÚN SISTEMA]])</f>
        <v>1</v>
      </c>
      <c r="J107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73" s="13" t="str">
        <f>VLOOKUP(Tabla1[[#This Row],[COD MATERIAL]],Tabla1345[#All],3,0)</f>
        <v>13 - TRACCION</v>
      </c>
      <c r="L1073" s="2" t="str">
        <f>VLOOKUP(MONTH(Tabla1[[#This Row],[FECHA DE CONTEO INVENTARIO]]),Tabla2[],2,0)</f>
        <v>Feb</v>
      </c>
      <c r="M1073" s="1">
        <f>YEAR(Tabla1[[#This Row],[FECHA DE CONTEO INVENTARIO]])</f>
        <v>2018</v>
      </c>
    </row>
    <row r="1074" spans="1:13" x14ac:dyDescent="0.2">
      <c r="A1074" s="1">
        <v>347817</v>
      </c>
      <c r="B1074" s="1" t="s">
        <v>618</v>
      </c>
      <c r="C1074" s="1" t="s">
        <v>891</v>
      </c>
      <c r="D1074" s="1" t="s">
        <v>862</v>
      </c>
      <c r="E1074" s="2">
        <v>43391</v>
      </c>
      <c r="F1074" s="1">
        <v>179</v>
      </c>
      <c r="G1074" s="1">
        <v>166</v>
      </c>
      <c r="H1074" s="1">
        <f>Tabla1[[#This Row],[CANTIDAD SEGÚN SISTEMA]]-Tabla1[[#This Row],[CANTIDAD SEGÚN CONTEO]]</f>
        <v>13</v>
      </c>
      <c r="I1074" s="13">
        <f>1-ABS((Tabla1[[#This Row],[CANTIDAD SEGÚN SISTEMA]]-Tabla1[[#This Row],[CANTIDAD SEGÚN CONTEO]])/Tabla1[[#This Row],[CANTIDAD SEGÚN SISTEMA]])</f>
        <v>0.92737430167597767</v>
      </c>
      <c r="J107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74" s="13" t="str">
        <f>VLOOKUP(Tabla1[[#This Row],[COD MATERIAL]],Tabla1345[#All],3,0)</f>
        <v>09 - PARTES DE MOTOR</v>
      </c>
      <c r="L1074" s="2" t="str">
        <f>VLOOKUP(MONTH(Tabla1[[#This Row],[FECHA DE CONTEO INVENTARIO]]),Tabla2[],2,0)</f>
        <v>Oct</v>
      </c>
      <c r="M1074" s="1">
        <f>YEAR(Tabla1[[#This Row],[FECHA DE CONTEO INVENTARIO]])</f>
        <v>2018</v>
      </c>
    </row>
    <row r="1075" spans="1:13" x14ac:dyDescent="0.2">
      <c r="A1075" s="1">
        <v>348392</v>
      </c>
      <c r="B1075" s="1" t="s">
        <v>740</v>
      </c>
      <c r="C1075" s="1" t="s">
        <v>886</v>
      </c>
      <c r="D1075" s="1" t="s">
        <v>857</v>
      </c>
      <c r="E1075" s="2">
        <v>43247</v>
      </c>
      <c r="F1075" s="1">
        <v>28</v>
      </c>
      <c r="G1075" s="1">
        <v>28</v>
      </c>
      <c r="H1075" s="1">
        <f>Tabla1[[#This Row],[CANTIDAD SEGÚN SISTEMA]]-Tabla1[[#This Row],[CANTIDAD SEGÚN CONTEO]]</f>
        <v>0</v>
      </c>
      <c r="I1075" s="13">
        <f>1-ABS((Tabla1[[#This Row],[CANTIDAD SEGÚN SISTEMA]]-Tabla1[[#This Row],[CANTIDAD SEGÚN CONTEO]])/Tabla1[[#This Row],[CANTIDAD SEGÚN SISTEMA]])</f>
        <v>1</v>
      </c>
      <c r="J107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75" s="13" t="str">
        <f>VLOOKUP(Tabla1[[#This Row],[COD MATERIAL]],Tabla1345[#All],3,0)</f>
        <v>15 - MISCELANEOS</v>
      </c>
      <c r="L1075" s="2" t="str">
        <f>VLOOKUP(MONTH(Tabla1[[#This Row],[FECHA DE CONTEO INVENTARIO]]),Tabla2[],2,0)</f>
        <v>May</v>
      </c>
      <c r="M1075" s="1">
        <f>YEAR(Tabla1[[#This Row],[FECHA DE CONTEO INVENTARIO]])</f>
        <v>2018</v>
      </c>
    </row>
    <row r="1076" spans="1:13" x14ac:dyDescent="0.2">
      <c r="A1076" s="1">
        <v>348525</v>
      </c>
      <c r="B1076" s="1" t="s">
        <v>74</v>
      </c>
      <c r="C1076" s="1" t="s">
        <v>889</v>
      </c>
      <c r="D1076" s="1" t="s">
        <v>860</v>
      </c>
      <c r="E1076" s="2">
        <v>43514</v>
      </c>
      <c r="F1076" s="1">
        <v>121</v>
      </c>
      <c r="G1076" s="1">
        <v>127</v>
      </c>
      <c r="H1076" s="1">
        <f>Tabla1[[#This Row],[CANTIDAD SEGÚN SISTEMA]]-Tabla1[[#This Row],[CANTIDAD SEGÚN CONTEO]]</f>
        <v>-6</v>
      </c>
      <c r="I1076" s="13">
        <f>1-ABS((Tabla1[[#This Row],[CANTIDAD SEGÚN SISTEMA]]-Tabla1[[#This Row],[CANTIDAD SEGÚN CONTEO]])/Tabla1[[#This Row],[CANTIDAD SEGÚN SISTEMA]])</f>
        <v>0.95041322314049581</v>
      </c>
      <c r="J107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76" s="13" t="str">
        <f>VLOOKUP(Tabla1[[#This Row],[COD MATERIAL]],Tabla1345[#All],3,0)</f>
        <v>09 - PARTES DE MOTOR</v>
      </c>
      <c r="L1076" s="2" t="str">
        <f>VLOOKUP(MONTH(Tabla1[[#This Row],[FECHA DE CONTEO INVENTARIO]]),Tabla2[],2,0)</f>
        <v>Feb</v>
      </c>
      <c r="M1076" s="1">
        <f>YEAR(Tabla1[[#This Row],[FECHA DE CONTEO INVENTARIO]])</f>
        <v>2019</v>
      </c>
    </row>
    <row r="1077" spans="1:13" x14ac:dyDescent="0.2">
      <c r="A1077" s="1">
        <v>347834</v>
      </c>
      <c r="B1077" s="1" t="s">
        <v>86</v>
      </c>
      <c r="C1077" s="1" t="s">
        <v>890</v>
      </c>
      <c r="D1077" s="1" t="s">
        <v>861</v>
      </c>
      <c r="E1077" s="2">
        <v>43545</v>
      </c>
      <c r="F1077" s="1">
        <v>60</v>
      </c>
      <c r="G1077" s="1">
        <v>54</v>
      </c>
      <c r="H1077" s="1">
        <f>Tabla1[[#This Row],[CANTIDAD SEGÚN SISTEMA]]-Tabla1[[#This Row],[CANTIDAD SEGÚN CONTEO]]</f>
        <v>6</v>
      </c>
      <c r="I1077" s="13">
        <f>1-ABS((Tabla1[[#This Row],[CANTIDAD SEGÚN SISTEMA]]-Tabla1[[#This Row],[CANTIDAD SEGÚN CONTEO]])/Tabla1[[#This Row],[CANTIDAD SEGÚN SISTEMA]])</f>
        <v>0.9</v>
      </c>
      <c r="J107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77" s="13" t="str">
        <f>VLOOKUP(Tabla1[[#This Row],[COD MATERIAL]],Tabla1345[#All],3,0)</f>
        <v>15 - MISCELANEOS</v>
      </c>
      <c r="L1077" s="2" t="str">
        <f>VLOOKUP(MONTH(Tabla1[[#This Row],[FECHA DE CONTEO INVENTARIO]]),Tabla2[],2,0)</f>
        <v>Mar</v>
      </c>
      <c r="M1077" s="1">
        <f>YEAR(Tabla1[[#This Row],[FECHA DE CONTEO INVENTARIO]])</f>
        <v>2019</v>
      </c>
    </row>
    <row r="1078" spans="1:13" x14ac:dyDescent="0.2">
      <c r="A1078" s="1">
        <v>347937</v>
      </c>
      <c r="B1078" s="1" t="s">
        <v>171</v>
      </c>
      <c r="C1078" s="1" t="s">
        <v>892</v>
      </c>
      <c r="D1078" s="1" t="s">
        <v>863</v>
      </c>
      <c r="E1078" s="2">
        <v>43466</v>
      </c>
      <c r="F1078" s="1">
        <v>180</v>
      </c>
      <c r="G1078" s="1">
        <v>176</v>
      </c>
      <c r="H1078" s="1">
        <f>Tabla1[[#This Row],[CANTIDAD SEGÚN SISTEMA]]-Tabla1[[#This Row],[CANTIDAD SEGÚN CONTEO]]</f>
        <v>4</v>
      </c>
      <c r="I1078" s="13">
        <f>1-ABS((Tabla1[[#This Row],[CANTIDAD SEGÚN SISTEMA]]-Tabla1[[#This Row],[CANTIDAD SEGÚN CONTEO]])/Tabla1[[#This Row],[CANTIDAD SEGÚN SISTEMA]])</f>
        <v>0.97777777777777775</v>
      </c>
      <c r="J107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78" s="13" t="str">
        <f>VLOOKUP(Tabla1[[#This Row],[COD MATERIAL]],Tabla1345[#All],3,0)</f>
        <v>14 - LUCES</v>
      </c>
      <c r="L1078" s="2" t="str">
        <f>VLOOKUP(MONTH(Tabla1[[#This Row],[FECHA DE CONTEO INVENTARIO]]),Tabla2[],2,0)</f>
        <v>Ene</v>
      </c>
      <c r="M1078" s="1">
        <f>YEAR(Tabla1[[#This Row],[FECHA DE CONTEO INVENTARIO]])</f>
        <v>2019</v>
      </c>
    </row>
    <row r="1079" spans="1:13" x14ac:dyDescent="0.2">
      <c r="A1079" s="1">
        <v>362830</v>
      </c>
      <c r="B1079" s="1" t="s">
        <v>137</v>
      </c>
      <c r="C1079" s="1" t="s">
        <v>890</v>
      </c>
      <c r="D1079" s="1" t="s">
        <v>861</v>
      </c>
      <c r="E1079" s="2">
        <v>43353</v>
      </c>
      <c r="F1079" s="1">
        <v>161</v>
      </c>
      <c r="G1079" s="1">
        <v>170</v>
      </c>
      <c r="H1079" s="1">
        <f>Tabla1[[#This Row],[CANTIDAD SEGÚN SISTEMA]]-Tabla1[[#This Row],[CANTIDAD SEGÚN CONTEO]]</f>
        <v>-9</v>
      </c>
      <c r="I1079" s="13">
        <f>1-ABS((Tabla1[[#This Row],[CANTIDAD SEGÚN SISTEMA]]-Tabla1[[#This Row],[CANTIDAD SEGÚN CONTEO]])/Tabla1[[#This Row],[CANTIDAD SEGÚN SISTEMA]])</f>
        <v>0.94409937888198758</v>
      </c>
      <c r="J107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79" s="13" t="str">
        <f>VLOOKUP(Tabla1[[#This Row],[COD MATERIAL]],Tabla1345[#All],3,0)</f>
        <v>05 - COLISION</v>
      </c>
      <c r="L1079" s="2" t="str">
        <f>VLOOKUP(MONTH(Tabla1[[#This Row],[FECHA DE CONTEO INVENTARIO]]),Tabla2[],2,0)</f>
        <v>Set</v>
      </c>
      <c r="M1079" s="1">
        <f>YEAR(Tabla1[[#This Row],[FECHA DE CONTEO INVENTARIO]])</f>
        <v>2018</v>
      </c>
    </row>
    <row r="1080" spans="1:13" x14ac:dyDescent="0.2">
      <c r="A1080" s="1">
        <v>347635</v>
      </c>
      <c r="B1080" s="1" t="s">
        <v>73</v>
      </c>
      <c r="C1080" s="1" t="s">
        <v>893</v>
      </c>
      <c r="D1080" s="1" t="s">
        <v>864</v>
      </c>
      <c r="E1080" s="2">
        <v>43591</v>
      </c>
      <c r="F1080" s="1">
        <v>132</v>
      </c>
      <c r="G1080" s="1">
        <v>118</v>
      </c>
      <c r="H1080" s="1">
        <f>Tabla1[[#This Row],[CANTIDAD SEGÚN SISTEMA]]-Tabla1[[#This Row],[CANTIDAD SEGÚN CONTEO]]</f>
        <v>14</v>
      </c>
      <c r="I1080" s="13">
        <f>1-ABS((Tabla1[[#This Row],[CANTIDAD SEGÚN SISTEMA]]-Tabla1[[#This Row],[CANTIDAD SEGÚN CONTEO]])/Tabla1[[#This Row],[CANTIDAD SEGÚN SISTEMA]])</f>
        <v>0.89393939393939392</v>
      </c>
      <c r="J108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80" s="13" t="str">
        <f>VLOOKUP(Tabla1[[#This Row],[COD MATERIAL]],Tabla1345[#All],3,0)</f>
        <v>09 - PARTES DE MOTOR</v>
      </c>
      <c r="L1080" s="2" t="str">
        <f>VLOOKUP(MONTH(Tabla1[[#This Row],[FECHA DE CONTEO INVENTARIO]]),Tabla2[],2,0)</f>
        <v>May</v>
      </c>
      <c r="M1080" s="1">
        <f>YEAR(Tabla1[[#This Row],[FECHA DE CONTEO INVENTARIO]])</f>
        <v>2019</v>
      </c>
    </row>
    <row r="1081" spans="1:13" x14ac:dyDescent="0.2">
      <c r="A1081" s="1">
        <v>348416</v>
      </c>
      <c r="B1081" s="1" t="s">
        <v>244</v>
      </c>
      <c r="C1081" s="1" t="s">
        <v>890</v>
      </c>
      <c r="D1081" s="1" t="s">
        <v>861</v>
      </c>
      <c r="E1081" s="2">
        <v>43542</v>
      </c>
      <c r="F1081" s="1">
        <v>77</v>
      </c>
      <c r="G1081" s="1">
        <v>82</v>
      </c>
      <c r="H1081" s="1">
        <f>Tabla1[[#This Row],[CANTIDAD SEGÚN SISTEMA]]-Tabla1[[#This Row],[CANTIDAD SEGÚN CONTEO]]</f>
        <v>-5</v>
      </c>
      <c r="I1081" s="13">
        <f>1-ABS((Tabla1[[#This Row],[CANTIDAD SEGÚN SISTEMA]]-Tabla1[[#This Row],[CANTIDAD SEGÚN CONTEO]])/Tabla1[[#This Row],[CANTIDAD SEGÚN SISTEMA]])</f>
        <v>0.93506493506493504</v>
      </c>
      <c r="J108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81" s="13" t="str">
        <f>VLOOKUP(Tabla1[[#This Row],[COD MATERIAL]],Tabla1345[#All],3,0)</f>
        <v>05 - COLISION</v>
      </c>
      <c r="L1081" s="2" t="str">
        <f>VLOOKUP(MONTH(Tabla1[[#This Row],[FECHA DE CONTEO INVENTARIO]]),Tabla2[],2,0)</f>
        <v>Mar</v>
      </c>
      <c r="M1081" s="1">
        <f>YEAR(Tabla1[[#This Row],[FECHA DE CONTEO INVENTARIO]])</f>
        <v>2019</v>
      </c>
    </row>
    <row r="1082" spans="1:13" x14ac:dyDescent="0.2">
      <c r="A1082" s="1">
        <v>347753</v>
      </c>
      <c r="B1082" s="1" t="s">
        <v>583</v>
      </c>
      <c r="C1082" s="1" t="s">
        <v>892</v>
      </c>
      <c r="D1082" s="1" t="s">
        <v>863</v>
      </c>
      <c r="E1082" s="2">
        <v>43199</v>
      </c>
      <c r="F1082" s="1">
        <v>92</v>
      </c>
      <c r="G1082" s="1">
        <v>92</v>
      </c>
      <c r="H1082" s="1">
        <f>Tabla1[[#This Row],[CANTIDAD SEGÚN SISTEMA]]-Tabla1[[#This Row],[CANTIDAD SEGÚN CONTEO]]</f>
        <v>0</v>
      </c>
      <c r="I1082" s="13">
        <f>1-ABS((Tabla1[[#This Row],[CANTIDAD SEGÚN SISTEMA]]-Tabla1[[#This Row],[CANTIDAD SEGÚN CONTEO]])/Tabla1[[#This Row],[CANTIDAD SEGÚN SISTEMA]])</f>
        <v>1</v>
      </c>
      <c r="J108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82" s="13" t="str">
        <f>VLOOKUP(Tabla1[[#This Row],[COD MATERIAL]],Tabla1345[#All],3,0)</f>
        <v>09 - PARTES DE MOTOR</v>
      </c>
      <c r="L1082" s="2" t="str">
        <f>VLOOKUP(MONTH(Tabla1[[#This Row],[FECHA DE CONTEO INVENTARIO]]),Tabla2[],2,0)</f>
        <v>Abr</v>
      </c>
      <c r="M1082" s="1">
        <f>YEAR(Tabla1[[#This Row],[FECHA DE CONTEO INVENTARIO]])</f>
        <v>2018</v>
      </c>
    </row>
    <row r="1083" spans="1:13" x14ac:dyDescent="0.2">
      <c r="A1083" s="1">
        <v>367772</v>
      </c>
      <c r="B1083" s="1" t="s">
        <v>342</v>
      </c>
      <c r="C1083" s="1" t="s">
        <v>889</v>
      </c>
      <c r="D1083" s="1" t="s">
        <v>860</v>
      </c>
      <c r="E1083" s="2">
        <v>43478</v>
      </c>
      <c r="F1083" s="1">
        <v>144</v>
      </c>
      <c r="G1083" s="1">
        <v>158</v>
      </c>
      <c r="H1083" s="1">
        <f>Tabla1[[#This Row],[CANTIDAD SEGÚN SISTEMA]]-Tabla1[[#This Row],[CANTIDAD SEGÚN CONTEO]]</f>
        <v>-14</v>
      </c>
      <c r="I1083" s="13">
        <f>1-ABS((Tabla1[[#This Row],[CANTIDAD SEGÚN SISTEMA]]-Tabla1[[#This Row],[CANTIDAD SEGÚN CONTEO]])/Tabla1[[#This Row],[CANTIDAD SEGÚN SISTEMA]])</f>
        <v>0.90277777777777779</v>
      </c>
      <c r="J108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83" s="13" t="str">
        <f>VLOOKUP(Tabla1[[#This Row],[COD MATERIAL]],Tabla1345[#All],3,0)</f>
        <v>07 - PEDALES Y POSAPIES</v>
      </c>
      <c r="L1083" s="2" t="str">
        <f>VLOOKUP(MONTH(Tabla1[[#This Row],[FECHA DE CONTEO INVENTARIO]]),Tabla2[],2,0)</f>
        <v>Ene</v>
      </c>
      <c r="M1083" s="1">
        <f>YEAR(Tabla1[[#This Row],[FECHA DE CONTEO INVENTARIO]])</f>
        <v>2019</v>
      </c>
    </row>
    <row r="1084" spans="1:13" x14ac:dyDescent="0.2">
      <c r="A1084" s="1">
        <v>362722</v>
      </c>
      <c r="B1084" s="1" t="s">
        <v>469</v>
      </c>
      <c r="C1084" s="1" t="s">
        <v>884</v>
      </c>
      <c r="D1084" s="1" t="s">
        <v>856</v>
      </c>
      <c r="E1084" s="2">
        <v>43446</v>
      </c>
      <c r="F1084" s="1">
        <v>159</v>
      </c>
      <c r="G1084" s="1">
        <v>176</v>
      </c>
      <c r="H1084" s="1">
        <f>Tabla1[[#This Row],[CANTIDAD SEGÚN SISTEMA]]-Tabla1[[#This Row],[CANTIDAD SEGÚN CONTEO]]</f>
        <v>-17</v>
      </c>
      <c r="I1084" s="13">
        <f>1-ABS((Tabla1[[#This Row],[CANTIDAD SEGÚN SISTEMA]]-Tabla1[[#This Row],[CANTIDAD SEGÚN CONTEO]])/Tabla1[[#This Row],[CANTIDAD SEGÚN SISTEMA]])</f>
        <v>0.89308176100628933</v>
      </c>
      <c r="J108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84" s="13" t="str">
        <f>VLOOKUP(Tabla1[[#This Row],[COD MATERIAL]],Tabla1345[#All],3,0)</f>
        <v>05 - COLISION</v>
      </c>
      <c r="L1084" s="2" t="str">
        <f>VLOOKUP(MONTH(Tabla1[[#This Row],[FECHA DE CONTEO INVENTARIO]]),Tabla2[],2,0)</f>
        <v>Dic</v>
      </c>
      <c r="M1084" s="1">
        <f>YEAR(Tabla1[[#This Row],[FECHA DE CONTEO INVENTARIO]])</f>
        <v>2018</v>
      </c>
    </row>
    <row r="1085" spans="1:13" x14ac:dyDescent="0.2">
      <c r="A1085" s="1">
        <v>348428</v>
      </c>
      <c r="B1085" s="1" t="s">
        <v>104</v>
      </c>
      <c r="C1085" s="1" t="s">
        <v>887</v>
      </c>
      <c r="D1085" s="1" t="s">
        <v>858</v>
      </c>
      <c r="E1085" s="2">
        <v>43569</v>
      </c>
      <c r="F1085" s="1">
        <v>123</v>
      </c>
      <c r="G1085" s="1">
        <v>140</v>
      </c>
      <c r="H1085" s="1">
        <f>Tabla1[[#This Row],[CANTIDAD SEGÚN SISTEMA]]-Tabla1[[#This Row],[CANTIDAD SEGÚN CONTEO]]</f>
        <v>-17</v>
      </c>
      <c r="I1085" s="13">
        <f>1-ABS((Tabla1[[#This Row],[CANTIDAD SEGÚN SISTEMA]]-Tabla1[[#This Row],[CANTIDAD SEGÚN CONTEO]])/Tabla1[[#This Row],[CANTIDAD SEGÚN SISTEMA]])</f>
        <v>0.86178861788617889</v>
      </c>
      <c r="J108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85" s="13" t="str">
        <f>VLOOKUP(Tabla1[[#This Row],[COD MATERIAL]],Tabla1345[#All],3,0)</f>
        <v>05 - COLISION</v>
      </c>
      <c r="L1085" s="2" t="str">
        <f>VLOOKUP(MONTH(Tabla1[[#This Row],[FECHA DE CONTEO INVENTARIO]]),Tabla2[],2,0)</f>
        <v>Abr</v>
      </c>
      <c r="M1085" s="1">
        <f>YEAR(Tabla1[[#This Row],[FECHA DE CONTEO INVENTARIO]])</f>
        <v>2019</v>
      </c>
    </row>
    <row r="1086" spans="1:13" x14ac:dyDescent="0.2">
      <c r="A1086" s="1">
        <v>348450</v>
      </c>
      <c r="B1086" s="1" t="s">
        <v>542</v>
      </c>
      <c r="C1086" s="1" t="s">
        <v>888</v>
      </c>
      <c r="D1086" s="1" t="s">
        <v>859</v>
      </c>
      <c r="E1086" s="2">
        <v>43221</v>
      </c>
      <c r="F1086" s="1">
        <v>51</v>
      </c>
      <c r="G1086" s="1">
        <v>57</v>
      </c>
      <c r="H1086" s="1">
        <f>Tabla1[[#This Row],[CANTIDAD SEGÚN SISTEMA]]-Tabla1[[#This Row],[CANTIDAD SEGÚN CONTEO]]</f>
        <v>-6</v>
      </c>
      <c r="I1086" s="13">
        <f>1-ABS((Tabla1[[#This Row],[CANTIDAD SEGÚN SISTEMA]]-Tabla1[[#This Row],[CANTIDAD SEGÚN CONTEO]])/Tabla1[[#This Row],[CANTIDAD SEGÚN SISTEMA]])</f>
        <v>0.88235294117647056</v>
      </c>
      <c r="J108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86" s="13" t="str">
        <f>VLOOKUP(Tabla1[[#This Row],[COD MATERIAL]],Tabla1345[#All],3,0)</f>
        <v>07 - PEDALES Y POSAPIES</v>
      </c>
      <c r="L1086" s="2" t="str">
        <f>VLOOKUP(MONTH(Tabla1[[#This Row],[FECHA DE CONTEO INVENTARIO]]),Tabla2[],2,0)</f>
        <v>May</v>
      </c>
      <c r="M1086" s="1">
        <f>YEAR(Tabla1[[#This Row],[FECHA DE CONTEO INVENTARIO]])</f>
        <v>2018</v>
      </c>
    </row>
    <row r="1087" spans="1:13" x14ac:dyDescent="0.2">
      <c r="A1087" s="1">
        <v>347643</v>
      </c>
      <c r="B1087" s="1" t="s">
        <v>249</v>
      </c>
      <c r="C1087" s="1" t="s">
        <v>890</v>
      </c>
      <c r="D1087" s="1" t="s">
        <v>861</v>
      </c>
      <c r="E1087" s="2">
        <v>43219</v>
      </c>
      <c r="F1087" s="1">
        <v>162</v>
      </c>
      <c r="G1087" s="1">
        <v>162</v>
      </c>
      <c r="H1087" s="1">
        <f>Tabla1[[#This Row],[CANTIDAD SEGÚN SISTEMA]]-Tabla1[[#This Row],[CANTIDAD SEGÚN CONTEO]]</f>
        <v>0</v>
      </c>
      <c r="I1087" s="13">
        <f>1-ABS((Tabla1[[#This Row],[CANTIDAD SEGÚN SISTEMA]]-Tabla1[[#This Row],[CANTIDAD SEGÚN CONTEO]])/Tabla1[[#This Row],[CANTIDAD SEGÚN SISTEMA]])</f>
        <v>1</v>
      </c>
      <c r="J108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87" s="13" t="str">
        <f>VLOOKUP(Tabla1[[#This Row],[COD MATERIAL]],Tabla1345[#All],3,0)</f>
        <v>09 - PARTES DE MOTOR</v>
      </c>
      <c r="L1087" s="2" t="str">
        <f>VLOOKUP(MONTH(Tabla1[[#This Row],[FECHA DE CONTEO INVENTARIO]]),Tabla2[],2,0)</f>
        <v>Abr</v>
      </c>
      <c r="M1087" s="1">
        <f>YEAR(Tabla1[[#This Row],[FECHA DE CONTEO INVENTARIO]])</f>
        <v>2018</v>
      </c>
    </row>
    <row r="1088" spans="1:13" x14ac:dyDescent="0.2">
      <c r="A1088" s="1">
        <v>348874</v>
      </c>
      <c r="B1088" s="1" t="s">
        <v>301</v>
      </c>
      <c r="C1088" s="1" t="s">
        <v>892</v>
      </c>
      <c r="D1088" s="1" t="s">
        <v>863</v>
      </c>
      <c r="E1088" s="2">
        <v>43615</v>
      </c>
      <c r="F1088" s="1">
        <v>173</v>
      </c>
      <c r="G1088" s="1">
        <v>155</v>
      </c>
      <c r="H1088" s="1">
        <f>Tabla1[[#This Row],[CANTIDAD SEGÚN SISTEMA]]-Tabla1[[#This Row],[CANTIDAD SEGÚN CONTEO]]</f>
        <v>18</v>
      </c>
      <c r="I1088" s="13">
        <f>1-ABS((Tabla1[[#This Row],[CANTIDAD SEGÚN SISTEMA]]-Tabla1[[#This Row],[CANTIDAD SEGÚN CONTEO]])/Tabla1[[#This Row],[CANTIDAD SEGÚN SISTEMA]])</f>
        <v>0.89595375722543347</v>
      </c>
      <c r="J108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88" s="13" t="str">
        <f>VLOOKUP(Tabla1[[#This Row],[COD MATERIAL]],Tabla1345[#All],3,0)</f>
        <v>05 - COLISION</v>
      </c>
      <c r="L1088" s="2" t="str">
        <f>VLOOKUP(MONTH(Tabla1[[#This Row],[FECHA DE CONTEO INVENTARIO]]),Tabla2[],2,0)</f>
        <v>May</v>
      </c>
      <c r="M1088" s="1">
        <f>YEAR(Tabla1[[#This Row],[FECHA DE CONTEO INVENTARIO]])</f>
        <v>2019</v>
      </c>
    </row>
    <row r="1089" spans="1:13" x14ac:dyDescent="0.2">
      <c r="A1089" s="1">
        <v>348574</v>
      </c>
      <c r="B1089" s="1" t="s">
        <v>549</v>
      </c>
      <c r="C1089" s="1" t="s">
        <v>885</v>
      </c>
      <c r="D1089" s="1" t="s">
        <v>865</v>
      </c>
      <c r="E1089" s="2">
        <v>43207</v>
      </c>
      <c r="F1089" s="1">
        <v>5</v>
      </c>
      <c r="G1089" s="1">
        <v>4</v>
      </c>
      <c r="H1089" s="1">
        <f>Tabla1[[#This Row],[CANTIDAD SEGÚN SISTEMA]]-Tabla1[[#This Row],[CANTIDAD SEGÚN CONTEO]]</f>
        <v>1</v>
      </c>
      <c r="I1089" s="13">
        <f>1-ABS((Tabla1[[#This Row],[CANTIDAD SEGÚN SISTEMA]]-Tabla1[[#This Row],[CANTIDAD SEGÚN CONTEO]])/Tabla1[[#This Row],[CANTIDAD SEGÚN SISTEMA]])</f>
        <v>0.8</v>
      </c>
      <c r="J108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89" s="13" t="str">
        <f>VLOOKUP(Tabla1[[#This Row],[COD MATERIAL]],Tabla1345[#All],3,0)</f>
        <v>09 - PARTES DE MOTOR</v>
      </c>
      <c r="L1089" s="2" t="str">
        <f>VLOOKUP(MONTH(Tabla1[[#This Row],[FECHA DE CONTEO INVENTARIO]]),Tabla2[],2,0)</f>
        <v>Abr</v>
      </c>
      <c r="M1089" s="1">
        <f>YEAR(Tabla1[[#This Row],[FECHA DE CONTEO INVENTARIO]])</f>
        <v>2018</v>
      </c>
    </row>
    <row r="1090" spans="1:13" x14ac:dyDescent="0.2">
      <c r="A1090" s="1">
        <v>348469</v>
      </c>
      <c r="B1090" s="1" t="s">
        <v>659</v>
      </c>
      <c r="C1090" s="1" t="s">
        <v>889</v>
      </c>
      <c r="D1090" s="1" t="s">
        <v>860</v>
      </c>
      <c r="E1090" s="2">
        <v>43340</v>
      </c>
      <c r="F1090" s="1">
        <v>125</v>
      </c>
      <c r="G1090" s="1">
        <v>125</v>
      </c>
      <c r="H1090" s="1">
        <f>Tabla1[[#This Row],[CANTIDAD SEGÚN SISTEMA]]-Tabla1[[#This Row],[CANTIDAD SEGÚN CONTEO]]</f>
        <v>0</v>
      </c>
      <c r="I1090" s="13">
        <f>1-ABS((Tabla1[[#This Row],[CANTIDAD SEGÚN SISTEMA]]-Tabla1[[#This Row],[CANTIDAD SEGÚN CONTEO]])/Tabla1[[#This Row],[CANTIDAD SEGÚN SISTEMA]])</f>
        <v>1</v>
      </c>
      <c r="J109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90" s="13" t="str">
        <f>VLOOKUP(Tabla1[[#This Row],[COD MATERIAL]],Tabla1345[#All],3,0)</f>
        <v>13 - TRACCION</v>
      </c>
      <c r="L1090" s="2" t="str">
        <f>VLOOKUP(MONTH(Tabla1[[#This Row],[FECHA DE CONTEO INVENTARIO]]),Tabla2[],2,0)</f>
        <v>Ago</v>
      </c>
      <c r="M1090" s="1">
        <f>YEAR(Tabla1[[#This Row],[FECHA DE CONTEO INVENTARIO]])</f>
        <v>2018</v>
      </c>
    </row>
    <row r="1091" spans="1:13" x14ac:dyDescent="0.2">
      <c r="A1091" s="1">
        <v>348768</v>
      </c>
      <c r="B1091" s="1" t="s">
        <v>310</v>
      </c>
      <c r="C1091" s="1" t="s">
        <v>887</v>
      </c>
      <c r="D1091" s="1" t="s">
        <v>858</v>
      </c>
      <c r="E1091" s="2">
        <v>43376</v>
      </c>
      <c r="F1091" s="1">
        <v>171</v>
      </c>
      <c r="G1091" s="1">
        <v>194</v>
      </c>
      <c r="H1091" s="1">
        <f>Tabla1[[#This Row],[CANTIDAD SEGÚN SISTEMA]]-Tabla1[[#This Row],[CANTIDAD SEGÚN CONTEO]]</f>
        <v>-23</v>
      </c>
      <c r="I1091" s="13">
        <f>1-ABS((Tabla1[[#This Row],[CANTIDAD SEGÚN SISTEMA]]-Tabla1[[#This Row],[CANTIDAD SEGÚN CONTEO]])/Tabla1[[#This Row],[CANTIDAD SEGÚN SISTEMA]])</f>
        <v>0.86549707602339176</v>
      </c>
      <c r="J109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91" s="13" t="str">
        <f>VLOOKUP(Tabla1[[#This Row],[COD MATERIAL]],Tabla1345[#All],3,0)</f>
        <v>05 - COLISION</v>
      </c>
      <c r="L1091" s="2" t="str">
        <f>VLOOKUP(MONTH(Tabla1[[#This Row],[FECHA DE CONTEO INVENTARIO]]),Tabla2[],2,0)</f>
        <v>Oct</v>
      </c>
      <c r="M1091" s="1">
        <f>YEAR(Tabla1[[#This Row],[FECHA DE CONTEO INVENTARIO]])</f>
        <v>2018</v>
      </c>
    </row>
    <row r="1092" spans="1:13" x14ac:dyDescent="0.2">
      <c r="A1092" s="1">
        <v>347760</v>
      </c>
      <c r="B1092" s="1" t="s">
        <v>435</v>
      </c>
      <c r="C1092" s="1" t="s">
        <v>886</v>
      </c>
      <c r="D1092" s="1" t="s">
        <v>857</v>
      </c>
      <c r="E1092" s="2">
        <v>43269</v>
      </c>
      <c r="F1092" s="1">
        <v>148</v>
      </c>
      <c r="G1092" s="1">
        <v>133</v>
      </c>
      <c r="H1092" s="1">
        <f>Tabla1[[#This Row],[CANTIDAD SEGÚN SISTEMA]]-Tabla1[[#This Row],[CANTIDAD SEGÚN CONTEO]]</f>
        <v>15</v>
      </c>
      <c r="I1092" s="13">
        <f>1-ABS((Tabla1[[#This Row],[CANTIDAD SEGÚN SISTEMA]]-Tabla1[[#This Row],[CANTIDAD SEGÚN CONTEO]])/Tabla1[[#This Row],[CANTIDAD SEGÚN SISTEMA]])</f>
        <v>0.89864864864864868</v>
      </c>
      <c r="J109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92" s="13" t="str">
        <f>VLOOKUP(Tabla1[[#This Row],[COD MATERIAL]],Tabla1345[#All],3,0)</f>
        <v>09 - PARTES DE MOTOR</v>
      </c>
      <c r="L1092" s="2" t="str">
        <f>VLOOKUP(MONTH(Tabla1[[#This Row],[FECHA DE CONTEO INVENTARIO]]),Tabla2[],2,0)</f>
        <v>Jun</v>
      </c>
      <c r="M1092" s="1">
        <f>YEAR(Tabla1[[#This Row],[FECHA DE CONTEO INVENTARIO]])</f>
        <v>2018</v>
      </c>
    </row>
    <row r="1093" spans="1:13" x14ac:dyDescent="0.2">
      <c r="A1093" s="1">
        <v>348407</v>
      </c>
      <c r="B1093" s="1" t="s">
        <v>736</v>
      </c>
      <c r="C1093" s="1" t="s">
        <v>887</v>
      </c>
      <c r="D1093" s="1" t="s">
        <v>858</v>
      </c>
      <c r="E1093" s="2">
        <v>43306</v>
      </c>
      <c r="F1093" s="1">
        <v>127</v>
      </c>
      <c r="G1093" s="1">
        <v>152</v>
      </c>
      <c r="H1093" s="1">
        <f>Tabla1[[#This Row],[CANTIDAD SEGÚN SISTEMA]]-Tabla1[[#This Row],[CANTIDAD SEGÚN CONTEO]]</f>
        <v>-25</v>
      </c>
      <c r="I1093" s="13">
        <f>1-ABS((Tabla1[[#This Row],[CANTIDAD SEGÚN SISTEMA]]-Tabla1[[#This Row],[CANTIDAD SEGÚN CONTEO]])/Tabla1[[#This Row],[CANTIDAD SEGÚN SISTEMA]])</f>
        <v>0.80314960629921262</v>
      </c>
      <c r="J109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93" s="13" t="str">
        <f>VLOOKUP(Tabla1[[#This Row],[COD MATERIAL]],Tabla1345[#All],3,0)</f>
        <v>05 - COLISION</v>
      </c>
      <c r="L1093" s="2" t="str">
        <f>VLOOKUP(MONTH(Tabla1[[#This Row],[FECHA DE CONTEO INVENTARIO]]),Tabla2[],2,0)</f>
        <v>Jul</v>
      </c>
      <c r="M1093" s="1">
        <f>YEAR(Tabla1[[#This Row],[FECHA DE CONTEO INVENTARIO]])</f>
        <v>2018</v>
      </c>
    </row>
    <row r="1094" spans="1:13" x14ac:dyDescent="0.2">
      <c r="A1094" s="1">
        <v>348032</v>
      </c>
      <c r="B1094" s="1" t="s">
        <v>282</v>
      </c>
      <c r="C1094" s="1" t="s">
        <v>888</v>
      </c>
      <c r="D1094" s="1" t="s">
        <v>859</v>
      </c>
      <c r="E1094" s="2">
        <v>43468</v>
      </c>
      <c r="F1094" s="1">
        <v>171</v>
      </c>
      <c r="G1094" s="1">
        <v>198</v>
      </c>
      <c r="H1094" s="1">
        <f>Tabla1[[#This Row],[CANTIDAD SEGÚN SISTEMA]]-Tabla1[[#This Row],[CANTIDAD SEGÚN CONTEO]]</f>
        <v>-27</v>
      </c>
      <c r="I1094" s="13">
        <f>1-ABS((Tabla1[[#This Row],[CANTIDAD SEGÚN SISTEMA]]-Tabla1[[#This Row],[CANTIDAD SEGÚN CONTEO]])/Tabla1[[#This Row],[CANTIDAD SEGÚN SISTEMA]])</f>
        <v>0.84210526315789469</v>
      </c>
      <c r="J109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94" s="13" t="str">
        <f>VLOOKUP(Tabla1[[#This Row],[COD MATERIAL]],Tabla1345[#All],3,0)</f>
        <v>13 - TRACCION</v>
      </c>
      <c r="L1094" s="2" t="str">
        <f>VLOOKUP(MONTH(Tabla1[[#This Row],[FECHA DE CONTEO INVENTARIO]]),Tabla2[],2,0)</f>
        <v>Ene</v>
      </c>
      <c r="M1094" s="1">
        <f>YEAR(Tabla1[[#This Row],[FECHA DE CONTEO INVENTARIO]])</f>
        <v>2019</v>
      </c>
    </row>
    <row r="1095" spans="1:13" x14ac:dyDescent="0.2">
      <c r="A1095" s="1">
        <v>348609</v>
      </c>
      <c r="B1095" s="1" t="s">
        <v>213</v>
      </c>
      <c r="C1095" s="1" t="s">
        <v>893</v>
      </c>
      <c r="D1095" s="1" t="s">
        <v>864</v>
      </c>
      <c r="E1095" s="2">
        <v>43367</v>
      </c>
      <c r="F1095" s="1">
        <v>52</v>
      </c>
      <c r="G1095" s="1">
        <v>52</v>
      </c>
      <c r="H1095" s="1">
        <f>Tabla1[[#This Row],[CANTIDAD SEGÚN SISTEMA]]-Tabla1[[#This Row],[CANTIDAD SEGÚN CONTEO]]</f>
        <v>0</v>
      </c>
      <c r="I1095" s="13">
        <f>1-ABS((Tabla1[[#This Row],[CANTIDAD SEGÚN SISTEMA]]-Tabla1[[#This Row],[CANTIDAD SEGÚN CONTEO]])/Tabla1[[#This Row],[CANTIDAD SEGÚN SISTEMA]])</f>
        <v>1</v>
      </c>
      <c r="J109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95" s="13" t="str">
        <f>VLOOKUP(Tabla1[[#This Row],[COD MATERIAL]],Tabla1345[#All],3,0)</f>
        <v>08 - ELECTRICO</v>
      </c>
      <c r="L1095" s="2" t="str">
        <f>VLOOKUP(MONTH(Tabla1[[#This Row],[FECHA DE CONTEO INVENTARIO]]),Tabla2[],2,0)</f>
        <v>Set</v>
      </c>
      <c r="M1095" s="1">
        <f>YEAR(Tabla1[[#This Row],[FECHA DE CONTEO INVENTARIO]])</f>
        <v>2018</v>
      </c>
    </row>
    <row r="1096" spans="1:13" x14ac:dyDescent="0.2">
      <c r="A1096" s="1">
        <v>348512</v>
      </c>
      <c r="B1096" s="1" t="s">
        <v>359</v>
      </c>
      <c r="C1096" s="1" t="s">
        <v>890</v>
      </c>
      <c r="D1096" s="1" t="s">
        <v>861</v>
      </c>
      <c r="E1096" s="2">
        <v>43149</v>
      </c>
      <c r="F1096" s="1">
        <v>33</v>
      </c>
      <c r="G1096" s="1">
        <v>33</v>
      </c>
      <c r="H1096" s="1">
        <f>Tabla1[[#This Row],[CANTIDAD SEGÚN SISTEMA]]-Tabla1[[#This Row],[CANTIDAD SEGÚN CONTEO]]</f>
        <v>0</v>
      </c>
      <c r="I1096" s="13">
        <f>1-ABS((Tabla1[[#This Row],[CANTIDAD SEGÚN SISTEMA]]-Tabla1[[#This Row],[CANTIDAD SEGÚN CONTEO]])/Tabla1[[#This Row],[CANTIDAD SEGÚN SISTEMA]])</f>
        <v>1</v>
      </c>
      <c r="J109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96" s="13" t="str">
        <f>VLOOKUP(Tabla1[[#This Row],[COD MATERIAL]],Tabla1345[#All],3,0)</f>
        <v>09 - PARTES DE MOTOR</v>
      </c>
      <c r="L1096" s="2" t="str">
        <f>VLOOKUP(MONTH(Tabla1[[#This Row],[FECHA DE CONTEO INVENTARIO]]),Tabla2[],2,0)</f>
        <v>Feb</v>
      </c>
      <c r="M1096" s="1">
        <f>YEAR(Tabla1[[#This Row],[FECHA DE CONTEO INVENTARIO]])</f>
        <v>2018</v>
      </c>
    </row>
    <row r="1097" spans="1:13" x14ac:dyDescent="0.2">
      <c r="A1097" s="1">
        <v>364248</v>
      </c>
      <c r="B1097" s="1" t="s">
        <v>712</v>
      </c>
      <c r="C1097" s="1" t="s">
        <v>886</v>
      </c>
      <c r="D1097" s="1" t="s">
        <v>857</v>
      </c>
      <c r="E1097" s="2">
        <v>43604</v>
      </c>
      <c r="F1097" s="1">
        <v>153</v>
      </c>
      <c r="G1097" s="1">
        <v>140</v>
      </c>
      <c r="H1097" s="1">
        <f>Tabla1[[#This Row],[CANTIDAD SEGÚN SISTEMA]]-Tabla1[[#This Row],[CANTIDAD SEGÚN CONTEO]]</f>
        <v>13</v>
      </c>
      <c r="I1097" s="13">
        <f>1-ABS((Tabla1[[#This Row],[CANTIDAD SEGÚN SISTEMA]]-Tabla1[[#This Row],[CANTIDAD SEGÚN CONTEO]])/Tabla1[[#This Row],[CANTIDAD SEGÚN SISTEMA]])</f>
        <v>0.91503267973856206</v>
      </c>
      <c r="J109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097" s="13" t="str">
        <f>VLOOKUP(Tabla1[[#This Row],[COD MATERIAL]],Tabla1345[#All],3,0)</f>
        <v>09 - PARTES DE MOTOR</v>
      </c>
      <c r="L1097" s="2" t="str">
        <f>VLOOKUP(MONTH(Tabla1[[#This Row],[FECHA DE CONTEO INVENTARIO]]),Tabla2[],2,0)</f>
        <v>May</v>
      </c>
      <c r="M1097" s="1">
        <f>YEAR(Tabla1[[#This Row],[FECHA DE CONTEO INVENTARIO]])</f>
        <v>2019</v>
      </c>
    </row>
    <row r="1098" spans="1:13" x14ac:dyDescent="0.2">
      <c r="A1098" s="1">
        <v>362801</v>
      </c>
      <c r="B1098" s="1" t="s">
        <v>441</v>
      </c>
      <c r="C1098" s="1" t="s">
        <v>893</v>
      </c>
      <c r="D1098" s="1" t="s">
        <v>864</v>
      </c>
      <c r="E1098" s="2">
        <v>43261</v>
      </c>
      <c r="F1098" s="1">
        <v>21</v>
      </c>
      <c r="G1098" s="1">
        <v>21</v>
      </c>
      <c r="H1098" s="1">
        <f>Tabla1[[#This Row],[CANTIDAD SEGÚN SISTEMA]]-Tabla1[[#This Row],[CANTIDAD SEGÚN CONTEO]]</f>
        <v>0</v>
      </c>
      <c r="I1098" s="13">
        <f>1-ABS((Tabla1[[#This Row],[CANTIDAD SEGÚN SISTEMA]]-Tabla1[[#This Row],[CANTIDAD SEGÚN CONTEO]])/Tabla1[[#This Row],[CANTIDAD SEGÚN SISTEMA]])</f>
        <v>1</v>
      </c>
      <c r="J109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098" s="13" t="str">
        <f>VLOOKUP(Tabla1[[#This Row],[COD MATERIAL]],Tabla1345[#All],3,0)</f>
        <v>15 - MISCELANEOS</v>
      </c>
      <c r="L1098" s="2" t="str">
        <f>VLOOKUP(MONTH(Tabla1[[#This Row],[FECHA DE CONTEO INVENTARIO]]),Tabla2[],2,0)</f>
        <v>Jun</v>
      </c>
      <c r="M1098" s="1">
        <f>YEAR(Tabla1[[#This Row],[FECHA DE CONTEO INVENTARIO]])</f>
        <v>2018</v>
      </c>
    </row>
    <row r="1099" spans="1:13" x14ac:dyDescent="0.2">
      <c r="A1099" s="1">
        <v>348134</v>
      </c>
      <c r="B1099" s="1" t="s">
        <v>55</v>
      </c>
      <c r="C1099" s="1" t="s">
        <v>885</v>
      </c>
      <c r="D1099" s="1" t="s">
        <v>865</v>
      </c>
      <c r="E1099" s="2">
        <v>43462</v>
      </c>
      <c r="F1099" s="1">
        <v>139</v>
      </c>
      <c r="G1099" s="1">
        <v>158</v>
      </c>
      <c r="H1099" s="1">
        <f>Tabla1[[#This Row],[CANTIDAD SEGÚN SISTEMA]]-Tabla1[[#This Row],[CANTIDAD SEGÚN CONTEO]]</f>
        <v>-19</v>
      </c>
      <c r="I1099" s="13">
        <f>1-ABS((Tabla1[[#This Row],[CANTIDAD SEGÚN SISTEMA]]-Tabla1[[#This Row],[CANTIDAD SEGÚN CONTEO]])/Tabla1[[#This Row],[CANTIDAD SEGÚN SISTEMA]])</f>
        <v>0.86330935251798557</v>
      </c>
      <c r="J109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099" s="13" t="str">
        <f>VLOOKUP(Tabla1[[#This Row],[COD MATERIAL]],Tabla1345[#All],3,0)</f>
        <v>10 - PALANCAS Y CHICOTES</v>
      </c>
      <c r="L1099" s="2" t="str">
        <f>VLOOKUP(MONTH(Tabla1[[#This Row],[FECHA DE CONTEO INVENTARIO]]),Tabla2[],2,0)</f>
        <v>Dic</v>
      </c>
      <c r="M1099" s="1">
        <f>YEAR(Tabla1[[#This Row],[FECHA DE CONTEO INVENTARIO]])</f>
        <v>2018</v>
      </c>
    </row>
    <row r="1100" spans="1:13" x14ac:dyDescent="0.2">
      <c r="A1100" s="1">
        <v>348367</v>
      </c>
      <c r="B1100" s="1" t="s">
        <v>205</v>
      </c>
      <c r="C1100" s="1" t="s">
        <v>890</v>
      </c>
      <c r="D1100" s="1" t="s">
        <v>861</v>
      </c>
      <c r="E1100" s="2">
        <v>43355</v>
      </c>
      <c r="F1100" s="1">
        <v>169</v>
      </c>
      <c r="G1100" s="1">
        <v>157</v>
      </c>
      <c r="H1100" s="1">
        <f>Tabla1[[#This Row],[CANTIDAD SEGÚN SISTEMA]]-Tabla1[[#This Row],[CANTIDAD SEGÚN CONTEO]]</f>
        <v>12</v>
      </c>
      <c r="I1100" s="13">
        <f>1-ABS((Tabla1[[#This Row],[CANTIDAD SEGÚN SISTEMA]]-Tabla1[[#This Row],[CANTIDAD SEGÚN CONTEO]])/Tabla1[[#This Row],[CANTIDAD SEGÚN SISTEMA]])</f>
        <v>0.92899408284023666</v>
      </c>
      <c r="J110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00" s="13" t="str">
        <f>VLOOKUP(Tabla1[[#This Row],[COD MATERIAL]],Tabla1345[#All],3,0)</f>
        <v>05 - COLISION</v>
      </c>
      <c r="L1100" s="2" t="str">
        <f>VLOOKUP(MONTH(Tabla1[[#This Row],[FECHA DE CONTEO INVENTARIO]]),Tabla2[],2,0)</f>
        <v>Set</v>
      </c>
      <c r="M1100" s="1">
        <f>YEAR(Tabla1[[#This Row],[FECHA DE CONTEO INVENTARIO]])</f>
        <v>2018</v>
      </c>
    </row>
    <row r="1101" spans="1:13" x14ac:dyDescent="0.2">
      <c r="A1101" s="1">
        <v>348145</v>
      </c>
      <c r="B1101" s="1" t="s">
        <v>356</v>
      </c>
      <c r="C1101" s="1" t="s">
        <v>890</v>
      </c>
      <c r="D1101" s="1" t="s">
        <v>861</v>
      </c>
      <c r="E1101" s="2">
        <v>43593</v>
      </c>
      <c r="F1101" s="1">
        <v>44</v>
      </c>
      <c r="G1101" s="1">
        <v>44</v>
      </c>
      <c r="H1101" s="1">
        <f>Tabla1[[#This Row],[CANTIDAD SEGÚN SISTEMA]]-Tabla1[[#This Row],[CANTIDAD SEGÚN CONTEO]]</f>
        <v>0</v>
      </c>
      <c r="I1101" s="13">
        <f>1-ABS((Tabla1[[#This Row],[CANTIDAD SEGÚN SISTEMA]]-Tabla1[[#This Row],[CANTIDAD SEGÚN CONTEO]])/Tabla1[[#This Row],[CANTIDAD SEGÚN SISTEMA]])</f>
        <v>1</v>
      </c>
      <c r="J110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01" s="13" t="str">
        <f>VLOOKUP(Tabla1[[#This Row],[COD MATERIAL]],Tabla1345[#All],3,0)</f>
        <v>11 - LLANTAS Y HULES</v>
      </c>
      <c r="L1101" s="2" t="str">
        <f>VLOOKUP(MONTH(Tabla1[[#This Row],[FECHA DE CONTEO INVENTARIO]]),Tabla2[],2,0)</f>
        <v>May</v>
      </c>
      <c r="M1101" s="1">
        <f>YEAR(Tabla1[[#This Row],[FECHA DE CONTEO INVENTARIO]])</f>
        <v>2019</v>
      </c>
    </row>
    <row r="1102" spans="1:13" x14ac:dyDescent="0.2">
      <c r="A1102" s="1">
        <v>347585</v>
      </c>
      <c r="B1102" s="1" t="s">
        <v>223</v>
      </c>
      <c r="C1102" s="1" t="s">
        <v>888</v>
      </c>
      <c r="D1102" s="1" t="s">
        <v>859</v>
      </c>
      <c r="E1102" s="2">
        <v>43239</v>
      </c>
      <c r="F1102" s="1">
        <v>66</v>
      </c>
      <c r="G1102" s="1">
        <v>77</v>
      </c>
      <c r="H1102" s="1">
        <f>Tabla1[[#This Row],[CANTIDAD SEGÚN SISTEMA]]-Tabla1[[#This Row],[CANTIDAD SEGÚN CONTEO]]</f>
        <v>-11</v>
      </c>
      <c r="I1102" s="13">
        <f>1-ABS((Tabla1[[#This Row],[CANTIDAD SEGÚN SISTEMA]]-Tabla1[[#This Row],[CANTIDAD SEGÚN CONTEO]])/Tabla1[[#This Row],[CANTIDAD SEGÚN SISTEMA]])</f>
        <v>0.83333333333333337</v>
      </c>
      <c r="J110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02" s="13" t="str">
        <f>VLOOKUP(Tabla1[[#This Row],[COD MATERIAL]],Tabla1345[#All],3,0)</f>
        <v>09 - PARTES DE MOTOR</v>
      </c>
      <c r="L1102" s="2" t="str">
        <f>VLOOKUP(MONTH(Tabla1[[#This Row],[FECHA DE CONTEO INVENTARIO]]),Tabla2[],2,0)</f>
        <v>May</v>
      </c>
      <c r="M1102" s="1">
        <f>YEAR(Tabla1[[#This Row],[FECHA DE CONTEO INVENTARIO]])</f>
        <v>2018</v>
      </c>
    </row>
    <row r="1103" spans="1:13" x14ac:dyDescent="0.2">
      <c r="A1103" s="1">
        <v>348115</v>
      </c>
      <c r="B1103" s="1" t="s">
        <v>557</v>
      </c>
      <c r="C1103" s="1" t="s">
        <v>888</v>
      </c>
      <c r="D1103" s="1" t="s">
        <v>859</v>
      </c>
      <c r="E1103" s="2">
        <v>43578</v>
      </c>
      <c r="F1103" s="1">
        <v>99</v>
      </c>
      <c r="G1103" s="1">
        <v>104</v>
      </c>
      <c r="H1103" s="1">
        <f>Tabla1[[#This Row],[CANTIDAD SEGÚN SISTEMA]]-Tabla1[[#This Row],[CANTIDAD SEGÚN CONTEO]]</f>
        <v>-5</v>
      </c>
      <c r="I1103" s="13">
        <f>1-ABS((Tabla1[[#This Row],[CANTIDAD SEGÚN SISTEMA]]-Tabla1[[#This Row],[CANTIDAD SEGÚN CONTEO]])/Tabla1[[#This Row],[CANTIDAD SEGÚN SISTEMA]])</f>
        <v>0.9494949494949495</v>
      </c>
      <c r="J110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03" s="13" t="str">
        <f>VLOOKUP(Tabla1[[#This Row],[COD MATERIAL]],Tabla1345[#All],3,0)</f>
        <v>07 - PEDALES Y POSAPIES</v>
      </c>
      <c r="L1103" s="2" t="str">
        <f>VLOOKUP(MONTH(Tabla1[[#This Row],[FECHA DE CONTEO INVENTARIO]]),Tabla2[],2,0)</f>
        <v>Abr</v>
      </c>
      <c r="M1103" s="1">
        <f>YEAR(Tabla1[[#This Row],[FECHA DE CONTEO INVENTARIO]])</f>
        <v>2019</v>
      </c>
    </row>
    <row r="1104" spans="1:13" x14ac:dyDescent="0.2">
      <c r="A1104" s="1">
        <v>348370</v>
      </c>
      <c r="B1104" s="1" t="s">
        <v>60</v>
      </c>
      <c r="C1104" s="1" t="s">
        <v>885</v>
      </c>
      <c r="D1104" s="1" t="s">
        <v>865</v>
      </c>
      <c r="E1104" s="2">
        <v>43363</v>
      </c>
      <c r="F1104" s="1">
        <v>121</v>
      </c>
      <c r="G1104" s="1">
        <v>121</v>
      </c>
      <c r="H1104" s="1">
        <f>Tabla1[[#This Row],[CANTIDAD SEGÚN SISTEMA]]-Tabla1[[#This Row],[CANTIDAD SEGÚN CONTEO]]</f>
        <v>0</v>
      </c>
      <c r="I1104" s="13">
        <f>1-ABS((Tabla1[[#This Row],[CANTIDAD SEGÚN SISTEMA]]-Tabla1[[#This Row],[CANTIDAD SEGÚN CONTEO]])/Tabla1[[#This Row],[CANTIDAD SEGÚN SISTEMA]])</f>
        <v>1</v>
      </c>
      <c r="J110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04" s="13" t="str">
        <f>VLOOKUP(Tabla1[[#This Row],[COD MATERIAL]],Tabla1345[#All],3,0)</f>
        <v>03 - FILTROS</v>
      </c>
      <c r="L1104" s="2" t="str">
        <f>VLOOKUP(MONTH(Tabla1[[#This Row],[FECHA DE CONTEO INVENTARIO]]),Tabla2[],2,0)</f>
        <v>Set</v>
      </c>
      <c r="M1104" s="1">
        <f>YEAR(Tabla1[[#This Row],[FECHA DE CONTEO INVENTARIO]])</f>
        <v>2018</v>
      </c>
    </row>
    <row r="1105" spans="1:13" x14ac:dyDescent="0.2">
      <c r="A1105" s="1">
        <v>348197</v>
      </c>
      <c r="B1105" s="1" t="s">
        <v>713</v>
      </c>
      <c r="C1105" s="1" t="s">
        <v>887</v>
      </c>
      <c r="D1105" s="1" t="s">
        <v>858</v>
      </c>
      <c r="E1105" s="2">
        <v>43437</v>
      </c>
      <c r="F1105" s="1">
        <v>184</v>
      </c>
      <c r="G1105" s="1">
        <v>184</v>
      </c>
      <c r="H1105" s="1">
        <f>Tabla1[[#This Row],[CANTIDAD SEGÚN SISTEMA]]-Tabla1[[#This Row],[CANTIDAD SEGÚN CONTEO]]</f>
        <v>0</v>
      </c>
      <c r="I1105" s="13">
        <f>1-ABS((Tabla1[[#This Row],[CANTIDAD SEGÚN SISTEMA]]-Tabla1[[#This Row],[CANTIDAD SEGÚN CONTEO]])/Tabla1[[#This Row],[CANTIDAD SEGÚN SISTEMA]])</f>
        <v>1</v>
      </c>
      <c r="J110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05" s="13" t="str">
        <f>VLOOKUP(Tabla1[[#This Row],[COD MATERIAL]],Tabla1345[#All],3,0)</f>
        <v>06 - AMORTIGUADORES</v>
      </c>
      <c r="L1105" s="2" t="str">
        <f>VLOOKUP(MONTH(Tabla1[[#This Row],[FECHA DE CONTEO INVENTARIO]]),Tabla2[],2,0)</f>
        <v>Dic</v>
      </c>
      <c r="M1105" s="1">
        <f>YEAR(Tabla1[[#This Row],[FECHA DE CONTEO INVENTARIO]])</f>
        <v>2018</v>
      </c>
    </row>
    <row r="1106" spans="1:13" x14ac:dyDescent="0.2">
      <c r="A1106" s="1">
        <v>348359</v>
      </c>
      <c r="B1106" s="1" t="s">
        <v>471</v>
      </c>
      <c r="C1106" s="1" t="s">
        <v>889</v>
      </c>
      <c r="D1106" s="1" t="s">
        <v>860</v>
      </c>
      <c r="E1106" s="2">
        <v>43389</v>
      </c>
      <c r="F1106" s="1">
        <v>149</v>
      </c>
      <c r="G1106" s="1">
        <v>149</v>
      </c>
      <c r="H1106" s="1">
        <f>Tabla1[[#This Row],[CANTIDAD SEGÚN SISTEMA]]-Tabla1[[#This Row],[CANTIDAD SEGÚN CONTEO]]</f>
        <v>0</v>
      </c>
      <c r="I1106" s="13">
        <f>1-ABS((Tabla1[[#This Row],[CANTIDAD SEGÚN SISTEMA]]-Tabla1[[#This Row],[CANTIDAD SEGÚN CONTEO]])/Tabla1[[#This Row],[CANTIDAD SEGÚN SISTEMA]])</f>
        <v>1</v>
      </c>
      <c r="J110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06" s="13" t="str">
        <f>VLOOKUP(Tabla1[[#This Row],[COD MATERIAL]],Tabla1345[#All],3,0)</f>
        <v>05 - COLISION</v>
      </c>
      <c r="L1106" s="2" t="str">
        <f>VLOOKUP(MONTH(Tabla1[[#This Row],[FECHA DE CONTEO INVENTARIO]]),Tabla2[],2,0)</f>
        <v>Oct</v>
      </c>
      <c r="M1106" s="1">
        <f>YEAR(Tabla1[[#This Row],[FECHA DE CONTEO INVENTARIO]])</f>
        <v>2018</v>
      </c>
    </row>
    <row r="1107" spans="1:13" x14ac:dyDescent="0.2">
      <c r="A1107" s="1">
        <v>348503</v>
      </c>
      <c r="B1107" s="1" t="s">
        <v>161</v>
      </c>
      <c r="C1107" s="1" t="s">
        <v>887</v>
      </c>
      <c r="D1107" s="1" t="s">
        <v>858</v>
      </c>
      <c r="E1107" s="2">
        <v>43415</v>
      </c>
      <c r="F1107" s="1">
        <v>155</v>
      </c>
      <c r="G1107" s="1">
        <v>170</v>
      </c>
      <c r="H1107" s="1">
        <f>Tabla1[[#This Row],[CANTIDAD SEGÚN SISTEMA]]-Tabla1[[#This Row],[CANTIDAD SEGÚN CONTEO]]</f>
        <v>-15</v>
      </c>
      <c r="I1107" s="13">
        <f>1-ABS((Tabla1[[#This Row],[CANTIDAD SEGÚN SISTEMA]]-Tabla1[[#This Row],[CANTIDAD SEGÚN CONTEO]])/Tabla1[[#This Row],[CANTIDAD SEGÚN SISTEMA]])</f>
        <v>0.90322580645161288</v>
      </c>
      <c r="J110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07" s="13" t="str">
        <f>VLOOKUP(Tabla1[[#This Row],[COD MATERIAL]],Tabla1345[#All],3,0)</f>
        <v>09 - PARTES DE MOTOR</v>
      </c>
      <c r="L1107" s="2" t="str">
        <f>VLOOKUP(MONTH(Tabla1[[#This Row],[FECHA DE CONTEO INVENTARIO]]),Tabla2[],2,0)</f>
        <v>Nov</v>
      </c>
      <c r="M1107" s="1">
        <f>YEAR(Tabla1[[#This Row],[FECHA DE CONTEO INVENTARIO]])</f>
        <v>2018</v>
      </c>
    </row>
    <row r="1108" spans="1:13" x14ac:dyDescent="0.2">
      <c r="A1108" s="1">
        <v>362651</v>
      </c>
      <c r="B1108" s="1" t="s">
        <v>640</v>
      </c>
      <c r="C1108" s="1" t="s">
        <v>893</v>
      </c>
      <c r="D1108" s="1" t="s">
        <v>864</v>
      </c>
      <c r="E1108" s="2">
        <v>43147</v>
      </c>
      <c r="F1108" s="1">
        <v>159</v>
      </c>
      <c r="G1108" s="1">
        <v>160</v>
      </c>
      <c r="H1108" s="1">
        <f>Tabla1[[#This Row],[CANTIDAD SEGÚN SISTEMA]]-Tabla1[[#This Row],[CANTIDAD SEGÚN CONTEO]]</f>
        <v>-1</v>
      </c>
      <c r="I1108" s="13">
        <f>1-ABS((Tabla1[[#This Row],[CANTIDAD SEGÚN SISTEMA]]-Tabla1[[#This Row],[CANTIDAD SEGÚN CONTEO]])/Tabla1[[#This Row],[CANTIDAD SEGÚN SISTEMA]])</f>
        <v>0.99371069182389937</v>
      </c>
      <c r="J110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08" s="13" t="str">
        <f>VLOOKUP(Tabla1[[#This Row],[COD MATERIAL]],Tabla1345[#All],3,0)</f>
        <v>04 - FRENOS Y EMBRAGUES</v>
      </c>
      <c r="L1108" s="2" t="str">
        <f>VLOOKUP(MONTH(Tabla1[[#This Row],[FECHA DE CONTEO INVENTARIO]]),Tabla2[],2,0)</f>
        <v>Feb</v>
      </c>
      <c r="M1108" s="1">
        <f>YEAR(Tabla1[[#This Row],[FECHA DE CONTEO INVENTARIO]])</f>
        <v>2018</v>
      </c>
    </row>
    <row r="1109" spans="1:13" x14ac:dyDescent="0.2">
      <c r="A1109" s="1">
        <v>348400</v>
      </c>
      <c r="B1109" s="1" t="s">
        <v>407</v>
      </c>
      <c r="C1109" s="1" t="s">
        <v>892</v>
      </c>
      <c r="D1109" s="1" t="s">
        <v>863</v>
      </c>
      <c r="E1109" s="2">
        <v>43229</v>
      </c>
      <c r="F1109" s="1">
        <v>10</v>
      </c>
      <c r="G1109" s="1">
        <v>9</v>
      </c>
      <c r="H1109" s="1">
        <f>Tabla1[[#This Row],[CANTIDAD SEGÚN SISTEMA]]-Tabla1[[#This Row],[CANTIDAD SEGÚN CONTEO]]</f>
        <v>1</v>
      </c>
      <c r="I1109" s="13">
        <f>1-ABS((Tabla1[[#This Row],[CANTIDAD SEGÚN SISTEMA]]-Tabla1[[#This Row],[CANTIDAD SEGÚN CONTEO]])/Tabla1[[#This Row],[CANTIDAD SEGÚN SISTEMA]])</f>
        <v>0.9</v>
      </c>
      <c r="J110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09" s="13" t="str">
        <f>VLOOKUP(Tabla1[[#This Row],[COD MATERIAL]],Tabla1345[#All],3,0)</f>
        <v>05 - COLISION</v>
      </c>
      <c r="L1109" s="2" t="str">
        <f>VLOOKUP(MONTH(Tabla1[[#This Row],[FECHA DE CONTEO INVENTARIO]]),Tabla2[],2,0)</f>
        <v>May</v>
      </c>
      <c r="M1109" s="1">
        <f>YEAR(Tabla1[[#This Row],[FECHA DE CONTEO INVENTARIO]])</f>
        <v>2018</v>
      </c>
    </row>
    <row r="1110" spans="1:13" x14ac:dyDescent="0.2">
      <c r="A1110" s="1">
        <v>347615</v>
      </c>
      <c r="B1110" s="1" t="s">
        <v>746</v>
      </c>
      <c r="C1110" s="1" t="s">
        <v>888</v>
      </c>
      <c r="D1110" s="1" t="s">
        <v>859</v>
      </c>
      <c r="E1110" s="2">
        <v>43176</v>
      </c>
      <c r="F1110" s="1">
        <v>124</v>
      </c>
      <c r="G1110" s="1">
        <v>135</v>
      </c>
      <c r="H1110" s="1">
        <f>Tabla1[[#This Row],[CANTIDAD SEGÚN SISTEMA]]-Tabla1[[#This Row],[CANTIDAD SEGÚN CONTEO]]</f>
        <v>-11</v>
      </c>
      <c r="I1110" s="13">
        <f>1-ABS((Tabla1[[#This Row],[CANTIDAD SEGÚN SISTEMA]]-Tabla1[[#This Row],[CANTIDAD SEGÚN CONTEO]])/Tabla1[[#This Row],[CANTIDAD SEGÚN SISTEMA]])</f>
        <v>0.91129032258064513</v>
      </c>
      <c r="J111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10" s="13" t="str">
        <f>VLOOKUP(Tabla1[[#This Row],[COD MATERIAL]],Tabla1345[#All],3,0)</f>
        <v>09 - PARTES DE MOTOR</v>
      </c>
      <c r="L1110" s="2" t="str">
        <f>VLOOKUP(MONTH(Tabla1[[#This Row],[FECHA DE CONTEO INVENTARIO]]),Tabla2[],2,0)</f>
        <v>Mar</v>
      </c>
      <c r="M1110" s="1">
        <f>YEAR(Tabla1[[#This Row],[FECHA DE CONTEO INVENTARIO]])</f>
        <v>2018</v>
      </c>
    </row>
    <row r="1111" spans="1:13" x14ac:dyDescent="0.2">
      <c r="A1111" s="1">
        <v>347997</v>
      </c>
      <c r="B1111" s="1" t="s">
        <v>679</v>
      </c>
      <c r="C1111" s="1" t="s">
        <v>893</v>
      </c>
      <c r="D1111" s="1" t="s">
        <v>864</v>
      </c>
      <c r="E1111" s="2">
        <v>43579</v>
      </c>
      <c r="F1111" s="1">
        <v>99</v>
      </c>
      <c r="G1111" s="1">
        <v>99</v>
      </c>
      <c r="H1111" s="1">
        <f>Tabla1[[#This Row],[CANTIDAD SEGÚN SISTEMA]]-Tabla1[[#This Row],[CANTIDAD SEGÚN CONTEO]]</f>
        <v>0</v>
      </c>
      <c r="I1111" s="13">
        <f>1-ABS((Tabla1[[#This Row],[CANTIDAD SEGÚN SISTEMA]]-Tabla1[[#This Row],[CANTIDAD SEGÚN CONTEO]])/Tabla1[[#This Row],[CANTIDAD SEGÚN SISTEMA]])</f>
        <v>1</v>
      </c>
      <c r="J111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11" s="13" t="str">
        <f>VLOOKUP(Tabla1[[#This Row],[COD MATERIAL]],Tabla1345[#All],3,0)</f>
        <v>10 - PALANCAS Y CHICOTES</v>
      </c>
      <c r="L1111" s="2" t="str">
        <f>VLOOKUP(MONTH(Tabla1[[#This Row],[FECHA DE CONTEO INVENTARIO]]),Tabla2[],2,0)</f>
        <v>Abr</v>
      </c>
      <c r="M1111" s="1">
        <f>YEAR(Tabla1[[#This Row],[FECHA DE CONTEO INVENTARIO]])</f>
        <v>2019</v>
      </c>
    </row>
    <row r="1112" spans="1:13" x14ac:dyDescent="0.2">
      <c r="A1112" s="1">
        <v>348789</v>
      </c>
      <c r="B1112" s="1" t="s">
        <v>394</v>
      </c>
      <c r="C1112" s="1" t="s">
        <v>885</v>
      </c>
      <c r="D1112" s="1" t="s">
        <v>865</v>
      </c>
      <c r="E1112" s="2">
        <v>43104</v>
      </c>
      <c r="F1112" s="1">
        <v>121</v>
      </c>
      <c r="G1112" s="1">
        <v>116</v>
      </c>
      <c r="H1112" s="1">
        <f>Tabla1[[#This Row],[CANTIDAD SEGÚN SISTEMA]]-Tabla1[[#This Row],[CANTIDAD SEGÚN CONTEO]]</f>
        <v>5</v>
      </c>
      <c r="I1112" s="13">
        <f>1-ABS((Tabla1[[#This Row],[CANTIDAD SEGÚN SISTEMA]]-Tabla1[[#This Row],[CANTIDAD SEGÚN CONTEO]])/Tabla1[[#This Row],[CANTIDAD SEGÚN SISTEMA]])</f>
        <v>0.95867768595041325</v>
      </c>
      <c r="J111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12" s="13" t="str">
        <f>VLOOKUP(Tabla1[[#This Row],[COD MATERIAL]],Tabla1345[#All],3,0)</f>
        <v>05 - COLISION</v>
      </c>
      <c r="L1112" s="2" t="str">
        <f>VLOOKUP(MONTH(Tabla1[[#This Row],[FECHA DE CONTEO INVENTARIO]]),Tabla2[],2,0)</f>
        <v>Ene</v>
      </c>
      <c r="M1112" s="1">
        <f>YEAR(Tabla1[[#This Row],[FECHA DE CONTEO INVENTARIO]])</f>
        <v>2018</v>
      </c>
    </row>
    <row r="1113" spans="1:13" x14ac:dyDescent="0.2">
      <c r="A1113" s="1">
        <v>364409</v>
      </c>
      <c r="B1113" s="1" t="s">
        <v>482</v>
      </c>
      <c r="C1113" s="1" t="s">
        <v>891</v>
      </c>
      <c r="D1113" s="1" t="s">
        <v>862</v>
      </c>
      <c r="E1113" s="2">
        <v>43458</v>
      </c>
      <c r="F1113" s="1">
        <v>78</v>
      </c>
      <c r="G1113" s="1">
        <v>79</v>
      </c>
      <c r="H1113" s="1">
        <f>Tabla1[[#This Row],[CANTIDAD SEGÚN SISTEMA]]-Tabla1[[#This Row],[CANTIDAD SEGÚN CONTEO]]</f>
        <v>-1</v>
      </c>
      <c r="I1113" s="13">
        <f>1-ABS((Tabla1[[#This Row],[CANTIDAD SEGÚN SISTEMA]]-Tabla1[[#This Row],[CANTIDAD SEGÚN CONTEO]])/Tabla1[[#This Row],[CANTIDAD SEGÚN SISTEMA]])</f>
        <v>0.98717948717948723</v>
      </c>
      <c r="J111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13" s="13" t="str">
        <f>VLOOKUP(Tabla1[[#This Row],[COD MATERIAL]],Tabla1345[#All],3,0)</f>
        <v>08 - ELECTRICO</v>
      </c>
      <c r="L1113" s="2" t="str">
        <f>VLOOKUP(MONTH(Tabla1[[#This Row],[FECHA DE CONTEO INVENTARIO]]),Tabla2[],2,0)</f>
        <v>Dic</v>
      </c>
      <c r="M1113" s="1">
        <f>YEAR(Tabla1[[#This Row],[FECHA DE CONTEO INVENTARIO]])</f>
        <v>2018</v>
      </c>
    </row>
    <row r="1114" spans="1:13" x14ac:dyDescent="0.2">
      <c r="A1114" s="1">
        <v>348433</v>
      </c>
      <c r="B1114" s="1" t="s">
        <v>299</v>
      </c>
      <c r="C1114" s="1" t="s">
        <v>890</v>
      </c>
      <c r="D1114" s="1" t="s">
        <v>861</v>
      </c>
      <c r="E1114" s="2">
        <v>43217</v>
      </c>
      <c r="F1114" s="1">
        <v>21</v>
      </c>
      <c r="G1114" s="1">
        <v>22</v>
      </c>
      <c r="H1114" s="1">
        <f>Tabla1[[#This Row],[CANTIDAD SEGÚN SISTEMA]]-Tabla1[[#This Row],[CANTIDAD SEGÚN CONTEO]]</f>
        <v>-1</v>
      </c>
      <c r="I1114" s="13">
        <f>1-ABS((Tabla1[[#This Row],[CANTIDAD SEGÚN SISTEMA]]-Tabla1[[#This Row],[CANTIDAD SEGÚN CONTEO]])/Tabla1[[#This Row],[CANTIDAD SEGÚN SISTEMA]])</f>
        <v>0.95238095238095233</v>
      </c>
      <c r="J111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14" s="13" t="str">
        <f>VLOOKUP(Tabla1[[#This Row],[COD MATERIAL]],Tabla1345[#All],3,0)</f>
        <v>05 - COLISION</v>
      </c>
      <c r="L1114" s="2" t="str">
        <f>VLOOKUP(MONTH(Tabla1[[#This Row],[FECHA DE CONTEO INVENTARIO]]),Tabla2[],2,0)</f>
        <v>Abr</v>
      </c>
      <c r="M1114" s="1">
        <f>YEAR(Tabla1[[#This Row],[FECHA DE CONTEO INVENTARIO]])</f>
        <v>2018</v>
      </c>
    </row>
    <row r="1115" spans="1:13" x14ac:dyDescent="0.2">
      <c r="A1115" s="1">
        <v>347700</v>
      </c>
      <c r="B1115" s="1" t="s">
        <v>211</v>
      </c>
      <c r="C1115" s="1" t="s">
        <v>886</v>
      </c>
      <c r="D1115" s="1" t="s">
        <v>857</v>
      </c>
      <c r="E1115" s="2">
        <v>43270</v>
      </c>
      <c r="F1115" s="1">
        <v>48</v>
      </c>
      <c r="G1115" s="1">
        <v>48</v>
      </c>
      <c r="H1115" s="1">
        <f>Tabla1[[#This Row],[CANTIDAD SEGÚN SISTEMA]]-Tabla1[[#This Row],[CANTIDAD SEGÚN CONTEO]]</f>
        <v>0</v>
      </c>
      <c r="I1115" s="13">
        <f>1-ABS((Tabla1[[#This Row],[CANTIDAD SEGÚN SISTEMA]]-Tabla1[[#This Row],[CANTIDAD SEGÚN CONTEO]])/Tabla1[[#This Row],[CANTIDAD SEGÚN SISTEMA]])</f>
        <v>1</v>
      </c>
      <c r="J111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15" s="13" t="str">
        <f>VLOOKUP(Tabla1[[#This Row],[COD MATERIAL]],Tabla1345[#All],3,0)</f>
        <v>04 - FRENOS Y EMBRAGUES</v>
      </c>
      <c r="L1115" s="2" t="str">
        <f>VLOOKUP(MONTH(Tabla1[[#This Row],[FECHA DE CONTEO INVENTARIO]]),Tabla2[],2,0)</f>
        <v>Jun</v>
      </c>
      <c r="M1115" s="1">
        <f>YEAR(Tabla1[[#This Row],[FECHA DE CONTEO INVENTARIO]])</f>
        <v>2018</v>
      </c>
    </row>
    <row r="1116" spans="1:13" x14ac:dyDescent="0.2">
      <c r="A1116" s="1">
        <v>367860</v>
      </c>
      <c r="B1116" s="1" t="s">
        <v>749</v>
      </c>
      <c r="C1116" s="1" t="s">
        <v>892</v>
      </c>
      <c r="D1116" s="1" t="s">
        <v>863</v>
      </c>
      <c r="E1116" s="2">
        <v>43233</v>
      </c>
      <c r="F1116" s="1">
        <v>84</v>
      </c>
      <c r="G1116" s="1">
        <v>90</v>
      </c>
      <c r="H1116" s="1">
        <f>Tabla1[[#This Row],[CANTIDAD SEGÚN SISTEMA]]-Tabla1[[#This Row],[CANTIDAD SEGÚN CONTEO]]</f>
        <v>-6</v>
      </c>
      <c r="I1116" s="13">
        <f>1-ABS((Tabla1[[#This Row],[CANTIDAD SEGÚN SISTEMA]]-Tabla1[[#This Row],[CANTIDAD SEGÚN CONTEO]])/Tabla1[[#This Row],[CANTIDAD SEGÚN SISTEMA]])</f>
        <v>0.9285714285714286</v>
      </c>
      <c r="J111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16" s="13" t="str">
        <f>VLOOKUP(Tabla1[[#This Row],[COD MATERIAL]],Tabla1345[#All],3,0)</f>
        <v>05 - COLISION</v>
      </c>
      <c r="L1116" s="2" t="str">
        <f>VLOOKUP(MONTH(Tabla1[[#This Row],[FECHA DE CONTEO INVENTARIO]]),Tabla2[],2,0)</f>
        <v>May</v>
      </c>
      <c r="M1116" s="1">
        <f>YEAR(Tabla1[[#This Row],[FECHA DE CONTEO INVENTARIO]])</f>
        <v>2018</v>
      </c>
    </row>
    <row r="1117" spans="1:13" x14ac:dyDescent="0.2">
      <c r="A1117" s="1">
        <v>348095</v>
      </c>
      <c r="B1117" s="1" t="s">
        <v>68</v>
      </c>
      <c r="C1117" s="1" t="s">
        <v>886</v>
      </c>
      <c r="D1117" s="1" t="s">
        <v>857</v>
      </c>
      <c r="E1117" s="2">
        <v>43360</v>
      </c>
      <c r="F1117" s="1">
        <v>188</v>
      </c>
      <c r="G1117" s="1">
        <v>216</v>
      </c>
      <c r="H1117" s="1">
        <f>Tabla1[[#This Row],[CANTIDAD SEGÚN SISTEMA]]-Tabla1[[#This Row],[CANTIDAD SEGÚN CONTEO]]</f>
        <v>-28</v>
      </c>
      <c r="I1117" s="13">
        <f>1-ABS((Tabla1[[#This Row],[CANTIDAD SEGÚN SISTEMA]]-Tabla1[[#This Row],[CANTIDAD SEGÚN CONTEO]])/Tabla1[[#This Row],[CANTIDAD SEGÚN SISTEMA]])</f>
        <v>0.85106382978723405</v>
      </c>
      <c r="J111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17" s="13" t="str">
        <f>VLOOKUP(Tabla1[[#This Row],[COD MATERIAL]],Tabla1345[#All],3,0)</f>
        <v>04 - FRENOS Y EMBRAGUES</v>
      </c>
      <c r="L1117" s="2" t="str">
        <f>VLOOKUP(MONTH(Tabla1[[#This Row],[FECHA DE CONTEO INVENTARIO]]),Tabla2[],2,0)</f>
        <v>Set</v>
      </c>
      <c r="M1117" s="1">
        <f>YEAR(Tabla1[[#This Row],[FECHA DE CONTEO INVENTARIO]])</f>
        <v>2018</v>
      </c>
    </row>
    <row r="1118" spans="1:13" x14ac:dyDescent="0.2">
      <c r="A1118" s="1">
        <v>348653</v>
      </c>
      <c r="B1118" s="1" t="s">
        <v>636</v>
      </c>
      <c r="C1118" s="1" t="s">
        <v>892</v>
      </c>
      <c r="D1118" s="1" t="s">
        <v>863</v>
      </c>
      <c r="E1118" s="2">
        <v>43544</v>
      </c>
      <c r="F1118" s="1">
        <v>48</v>
      </c>
      <c r="G1118" s="1">
        <v>52</v>
      </c>
      <c r="H1118" s="1">
        <f>Tabla1[[#This Row],[CANTIDAD SEGÚN SISTEMA]]-Tabla1[[#This Row],[CANTIDAD SEGÚN CONTEO]]</f>
        <v>-4</v>
      </c>
      <c r="I1118" s="13">
        <f>1-ABS((Tabla1[[#This Row],[CANTIDAD SEGÚN SISTEMA]]-Tabla1[[#This Row],[CANTIDAD SEGÚN CONTEO]])/Tabla1[[#This Row],[CANTIDAD SEGÚN SISTEMA]])</f>
        <v>0.91666666666666663</v>
      </c>
      <c r="J111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18" s="13" t="str">
        <f>VLOOKUP(Tabla1[[#This Row],[COD MATERIAL]],Tabla1345[#All],3,0)</f>
        <v>13 - TRACCION</v>
      </c>
      <c r="L1118" s="2" t="str">
        <f>VLOOKUP(MONTH(Tabla1[[#This Row],[FECHA DE CONTEO INVENTARIO]]),Tabla2[],2,0)</f>
        <v>Mar</v>
      </c>
      <c r="M1118" s="1">
        <f>YEAR(Tabla1[[#This Row],[FECHA DE CONTEO INVENTARIO]])</f>
        <v>2019</v>
      </c>
    </row>
    <row r="1119" spans="1:13" x14ac:dyDescent="0.2">
      <c r="A1119" s="1">
        <v>348160</v>
      </c>
      <c r="B1119" s="1" t="s">
        <v>764</v>
      </c>
      <c r="C1119" s="1" t="s">
        <v>889</v>
      </c>
      <c r="D1119" s="1" t="s">
        <v>860</v>
      </c>
      <c r="E1119" s="2">
        <v>43555</v>
      </c>
      <c r="F1119" s="1">
        <v>119</v>
      </c>
      <c r="G1119" s="1">
        <v>119</v>
      </c>
      <c r="H1119" s="1">
        <f>Tabla1[[#This Row],[CANTIDAD SEGÚN SISTEMA]]-Tabla1[[#This Row],[CANTIDAD SEGÚN CONTEO]]</f>
        <v>0</v>
      </c>
      <c r="I1119" s="13">
        <f>1-ABS((Tabla1[[#This Row],[CANTIDAD SEGÚN SISTEMA]]-Tabla1[[#This Row],[CANTIDAD SEGÚN CONTEO]])/Tabla1[[#This Row],[CANTIDAD SEGÚN SISTEMA]])</f>
        <v>1</v>
      </c>
      <c r="J111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19" s="13" t="str">
        <f>VLOOKUP(Tabla1[[#This Row],[COD MATERIAL]],Tabla1345[#All],3,0)</f>
        <v>15 - MISCELANEOS</v>
      </c>
      <c r="L1119" s="2" t="str">
        <f>VLOOKUP(MONTH(Tabla1[[#This Row],[FECHA DE CONTEO INVENTARIO]]),Tabla2[],2,0)</f>
        <v>Mar</v>
      </c>
      <c r="M1119" s="1">
        <f>YEAR(Tabla1[[#This Row],[FECHA DE CONTEO INVENTARIO]])</f>
        <v>2019</v>
      </c>
    </row>
    <row r="1120" spans="1:13" x14ac:dyDescent="0.2">
      <c r="A1120" s="1">
        <v>348893</v>
      </c>
      <c r="B1120" s="1" t="s">
        <v>277</v>
      </c>
      <c r="C1120" s="1" t="s">
        <v>892</v>
      </c>
      <c r="D1120" s="1" t="s">
        <v>863</v>
      </c>
      <c r="E1120" s="2">
        <v>43173</v>
      </c>
      <c r="F1120" s="1">
        <v>112</v>
      </c>
      <c r="G1120" s="1">
        <v>112</v>
      </c>
      <c r="H1120" s="1">
        <f>Tabla1[[#This Row],[CANTIDAD SEGÚN SISTEMA]]-Tabla1[[#This Row],[CANTIDAD SEGÚN CONTEO]]</f>
        <v>0</v>
      </c>
      <c r="I1120" s="13">
        <f>1-ABS((Tabla1[[#This Row],[CANTIDAD SEGÚN SISTEMA]]-Tabla1[[#This Row],[CANTIDAD SEGÚN CONTEO]])/Tabla1[[#This Row],[CANTIDAD SEGÚN SISTEMA]])</f>
        <v>1</v>
      </c>
      <c r="J112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20" s="13" t="str">
        <f>VLOOKUP(Tabla1[[#This Row],[COD MATERIAL]],Tabla1345[#All],3,0)</f>
        <v>05 - COLISION</v>
      </c>
      <c r="L1120" s="2" t="str">
        <f>VLOOKUP(MONTH(Tabla1[[#This Row],[FECHA DE CONTEO INVENTARIO]]),Tabla2[],2,0)</f>
        <v>Mar</v>
      </c>
      <c r="M1120" s="1">
        <f>YEAR(Tabla1[[#This Row],[FECHA DE CONTEO INVENTARIO]])</f>
        <v>2018</v>
      </c>
    </row>
    <row r="1121" spans="1:13" x14ac:dyDescent="0.2">
      <c r="A1121" s="1">
        <v>367932</v>
      </c>
      <c r="B1121" s="1" t="s">
        <v>790</v>
      </c>
      <c r="C1121" s="1" t="s">
        <v>889</v>
      </c>
      <c r="D1121" s="1" t="s">
        <v>860</v>
      </c>
      <c r="E1121" s="2">
        <v>43351</v>
      </c>
      <c r="F1121" s="1">
        <v>142</v>
      </c>
      <c r="G1121" s="1">
        <v>133</v>
      </c>
      <c r="H1121" s="1">
        <f>Tabla1[[#This Row],[CANTIDAD SEGÚN SISTEMA]]-Tabla1[[#This Row],[CANTIDAD SEGÚN CONTEO]]</f>
        <v>9</v>
      </c>
      <c r="I1121" s="13">
        <f>1-ABS((Tabla1[[#This Row],[CANTIDAD SEGÚN SISTEMA]]-Tabla1[[#This Row],[CANTIDAD SEGÚN CONTEO]])/Tabla1[[#This Row],[CANTIDAD SEGÚN SISTEMA]])</f>
        <v>0.93661971830985913</v>
      </c>
      <c r="J112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21" s="13" t="str">
        <f>VLOOKUP(Tabla1[[#This Row],[COD MATERIAL]],Tabla1345[#All],3,0)</f>
        <v>09 - PARTES DE MOTOR</v>
      </c>
      <c r="L1121" s="2" t="str">
        <f>VLOOKUP(MONTH(Tabla1[[#This Row],[FECHA DE CONTEO INVENTARIO]]),Tabla2[],2,0)</f>
        <v>Set</v>
      </c>
      <c r="M1121" s="1">
        <f>YEAR(Tabla1[[#This Row],[FECHA DE CONTEO INVENTARIO]])</f>
        <v>2018</v>
      </c>
    </row>
    <row r="1122" spans="1:13" x14ac:dyDescent="0.2">
      <c r="A1122" s="1">
        <v>348231</v>
      </c>
      <c r="B1122" s="1" t="s">
        <v>581</v>
      </c>
      <c r="C1122" s="1" t="s">
        <v>893</v>
      </c>
      <c r="D1122" s="1" t="s">
        <v>864</v>
      </c>
      <c r="E1122" s="2">
        <v>43354</v>
      </c>
      <c r="F1122" s="1">
        <v>117</v>
      </c>
      <c r="G1122" s="1">
        <v>120</v>
      </c>
      <c r="H1122" s="1">
        <f>Tabla1[[#This Row],[CANTIDAD SEGÚN SISTEMA]]-Tabla1[[#This Row],[CANTIDAD SEGÚN CONTEO]]</f>
        <v>-3</v>
      </c>
      <c r="I1122" s="13">
        <f>1-ABS((Tabla1[[#This Row],[CANTIDAD SEGÚN SISTEMA]]-Tabla1[[#This Row],[CANTIDAD SEGÚN CONTEO]])/Tabla1[[#This Row],[CANTIDAD SEGÚN SISTEMA]])</f>
        <v>0.97435897435897434</v>
      </c>
      <c r="J112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22" s="13" t="str">
        <f>VLOOKUP(Tabla1[[#This Row],[COD MATERIAL]],Tabla1345[#All],3,0)</f>
        <v>13 - TRACCION</v>
      </c>
      <c r="L1122" s="2" t="str">
        <f>VLOOKUP(MONTH(Tabla1[[#This Row],[FECHA DE CONTEO INVENTARIO]]),Tabla2[],2,0)</f>
        <v>Set</v>
      </c>
      <c r="M1122" s="1">
        <f>YEAR(Tabla1[[#This Row],[FECHA DE CONTEO INVENTARIO]])</f>
        <v>2018</v>
      </c>
    </row>
    <row r="1123" spans="1:13" x14ac:dyDescent="0.2">
      <c r="A1123" s="1">
        <v>353560</v>
      </c>
      <c r="B1123" s="1" t="s">
        <v>182</v>
      </c>
      <c r="C1123" s="1" t="s">
        <v>885</v>
      </c>
      <c r="D1123" s="1" t="s">
        <v>865</v>
      </c>
      <c r="E1123" s="2">
        <v>43423</v>
      </c>
      <c r="F1123" s="1">
        <v>60</v>
      </c>
      <c r="G1123" s="1">
        <v>57</v>
      </c>
      <c r="H1123" s="1">
        <f>Tabla1[[#This Row],[CANTIDAD SEGÚN SISTEMA]]-Tabla1[[#This Row],[CANTIDAD SEGÚN CONTEO]]</f>
        <v>3</v>
      </c>
      <c r="I1123" s="13">
        <f>1-ABS((Tabla1[[#This Row],[CANTIDAD SEGÚN SISTEMA]]-Tabla1[[#This Row],[CANTIDAD SEGÚN CONTEO]])/Tabla1[[#This Row],[CANTIDAD SEGÚN SISTEMA]])</f>
        <v>0.95</v>
      </c>
      <c r="J112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23" s="13" t="str">
        <f>VLOOKUP(Tabla1[[#This Row],[COD MATERIAL]],Tabla1345[#All],3,0)</f>
        <v>08 - ELECTRICO</v>
      </c>
      <c r="L1123" s="2" t="str">
        <f>VLOOKUP(MONTH(Tabla1[[#This Row],[FECHA DE CONTEO INVENTARIO]]),Tabla2[],2,0)</f>
        <v>Nov</v>
      </c>
      <c r="M1123" s="1">
        <f>YEAR(Tabla1[[#This Row],[FECHA DE CONTEO INVENTARIO]])</f>
        <v>2018</v>
      </c>
    </row>
    <row r="1124" spans="1:13" x14ac:dyDescent="0.2">
      <c r="A1124" s="1">
        <v>353723</v>
      </c>
      <c r="B1124" s="1" t="s">
        <v>179</v>
      </c>
      <c r="C1124" s="1" t="s">
        <v>884</v>
      </c>
      <c r="D1124" s="1" t="s">
        <v>856</v>
      </c>
      <c r="E1124" s="2">
        <v>43513</v>
      </c>
      <c r="F1124" s="1">
        <v>13</v>
      </c>
      <c r="G1124" s="1">
        <v>13</v>
      </c>
      <c r="H1124" s="1">
        <f>Tabla1[[#This Row],[CANTIDAD SEGÚN SISTEMA]]-Tabla1[[#This Row],[CANTIDAD SEGÚN CONTEO]]</f>
        <v>0</v>
      </c>
      <c r="I1124" s="13">
        <f>1-ABS((Tabla1[[#This Row],[CANTIDAD SEGÚN SISTEMA]]-Tabla1[[#This Row],[CANTIDAD SEGÚN CONTEO]])/Tabla1[[#This Row],[CANTIDAD SEGÚN SISTEMA]])</f>
        <v>1</v>
      </c>
      <c r="J112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24" s="13" t="str">
        <f>VLOOKUP(Tabla1[[#This Row],[COD MATERIAL]],Tabla1345[#All],3,0)</f>
        <v>15 - MISCELANEOS</v>
      </c>
      <c r="L1124" s="2" t="str">
        <f>VLOOKUP(MONTH(Tabla1[[#This Row],[FECHA DE CONTEO INVENTARIO]]),Tabla2[],2,0)</f>
        <v>Feb</v>
      </c>
      <c r="M1124" s="1">
        <f>YEAR(Tabla1[[#This Row],[FECHA DE CONTEO INVENTARIO]])</f>
        <v>2019</v>
      </c>
    </row>
    <row r="1125" spans="1:13" x14ac:dyDescent="0.2">
      <c r="A1125" s="1">
        <v>348795</v>
      </c>
      <c r="B1125" s="1" t="s">
        <v>421</v>
      </c>
      <c r="C1125" s="1" t="s">
        <v>885</v>
      </c>
      <c r="D1125" s="1" t="s">
        <v>865</v>
      </c>
      <c r="E1125" s="2">
        <v>43375</v>
      </c>
      <c r="F1125" s="1">
        <v>181</v>
      </c>
      <c r="G1125" s="1">
        <v>204</v>
      </c>
      <c r="H1125" s="1">
        <f>Tabla1[[#This Row],[CANTIDAD SEGÚN SISTEMA]]-Tabla1[[#This Row],[CANTIDAD SEGÚN CONTEO]]</f>
        <v>-23</v>
      </c>
      <c r="I1125" s="13">
        <f>1-ABS((Tabla1[[#This Row],[CANTIDAD SEGÚN SISTEMA]]-Tabla1[[#This Row],[CANTIDAD SEGÚN CONTEO]])/Tabla1[[#This Row],[CANTIDAD SEGÚN SISTEMA]])</f>
        <v>0.8729281767955801</v>
      </c>
      <c r="J112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25" s="13" t="str">
        <f>VLOOKUP(Tabla1[[#This Row],[COD MATERIAL]],Tabla1345[#All],3,0)</f>
        <v>13 - TRACCION</v>
      </c>
      <c r="L1125" s="2" t="str">
        <f>VLOOKUP(MONTH(Tabla1[[#This Row],[FECHA DE CONTEO INVENTARIO]]),Tabla2[],2,0)</f>
        <v>Oct</v>
      </c>
      <c r="M1125" s="1">
        <f>YEAR(Tabla1[[#This Row],[FECHA DE CONTEO INVENTARIO]])</f>
        <v>2018</v>
      </c>
    </row>
    <row r="1126" spans="1:13" x14ac:dyDescent="0.2">
      <c r="A1126" s="1">
        <v>347838</v>
      </c>
      <c r="B1126" s="1" t="s">
        <v>37</v>
      </c>
      <c r="C1126" s="1" t="s">
        <v>890</v>
      </c>
      <c r="D1126" s="1" t="s">
        <v>861</v>
      </c>
      <c r="E1126" s="2">
        <v>43360</v>
      </c>
      <c r="F1126" s="1">
        <v>69</v>
      </c>
      <c r="G1126" s="1">
        <v>77</v>
      </c>
      <c r="H1126" s="1">
        <f>Tabla1[[#This Row],[CANTIDAD SEGÚN SISTEMA]]-Tabla1[[#This Row],[CANTIDAD SEGÚN CONTEO]]</f>
        <v>-8</v>
      </c>
      <c r="I1126" s="13">
        <f>1-ABS((Tabla1[[#This Row],[CANTIDAD SEGÚN SISTEMA]]-Tabla1[[#This Row],[CANTIDAD SEGÚN CONTEO]])/Tabla1[[#This Row],[CANTIDAD SEGÚN SISTEMA]])</f>
        <v>0.88405797101449279</v>
      </c>
      <c r="J112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26" s="13" t="str">
        <f>VLOOKUP(Tabla1[[#This Row],[COD MATERIAL]],Tabla1345[#All],3,0)</f>
        <v>07 - PEDALES Y POSAPIES</v>
      </c>
      <c r="L1126" s="2" t="str">
        <f>VLOOKUP(MONTH(Tabla1[[#This Row],[FECHA DE CONTEO INVENTARIO]]),Tabla2[],2,0)</f>
        <v>Set</v>
      </c>
      <c r="M1126" s="1">
        <f>YEAR(Tabla1[[#This Row],[FECHA DE CONTEO INVENTARIO]])</f>
        <v>2018</v>
      </c>
    </row>
    <row r="1127" spans="1:13" x14ac:dyDescent="0.2">
      <c r="A1127" s="1">
        <v>348019</v>
      </c>
      <c r="B1127" s="1" t="s">
        <v>693</v>
      </c>
      <c r="C1127" s="1" t="s">
        <v>890</v>
      </c>
      <c r="D1127" s="1" t="s">
        <v>861</v>
      </c>
      <c r="E1127" s="2">
        <v>43270</v>
      </c>
      <c r="F1127" s="1">
        <v>20</v>
      </c>
      <c r="G1127" s="1">
        <v>21</v>
      </c>
      <c r="H1127" s="1">
        <f>Tabla1[[#This Row],[CANTIDAD SEGÚN SISTEMA]]-Tabla1[[#This Row],[CANTIDAD SEGÚN CONTEO]]</f>
        <v>-1</v>
      </c>
      <c r="I1127" s="13">
        <f>1-ABS((Tabla1[[#This Row],[CANTIDAD SEGÚN SISTEMA]]-Tabla1[[#This Row],[CANTIDAD SEGÚN CONTEO]])/Tabla1[[#This Row],[CANTIDAD SEGÚN SISTEMA]])</f>
        <v>0.95</v>
      </c>
      <c r="J112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27" s="13" t="str">
        <f>VLOOKUP(Tabla1[[#This Row],[COD MATERIAL]],Tabla1345[#All],3,0)</f>
        <v>13 - TRACCION</v>
      </c>
      <c r="L1127" s="2" t="str">
        <f>VLOOKUP(MONTH(Tabla1[[#This Row],[FECHA DE CONTEO INVENTARIO]]),Tabla2[],2,0)</f>
        <v>Jun</v>
      </c>
      <c r="M1127" s="1">
        <f>YEAR(Tabla1[[#This Row],[FECHA DE CONTEO INVENTARIO]])</f>
        <v>2018</v>
      </c>
    </row>
    <row r="1128" spans="1:13" x14ac:dyDescent="0.2">
      <c r="A1128" s="1">
        <v>348063</v>
      </c>
      <c r="B1128" s="1" t="s">
        <v>65</v>
      </c>
      <c r="C1128" s="1" t="s">
        <v>886</v>
      </c>
      <c r="D1128" s="1" t="s">
        <v>857</v>
      </c>
      <c r="E1128" s="2">
        <v>43479</v>
      </c>
      <c r="F1128" s="1">
        <v>93</v>
      </c>
      <c r="G1128" s="1">
        <v>107</v>
      </c>
      <c r="H1128" s="1">
        <f>Tabla1[[#This Row],[CANTIDAD SEGÚN SISTEMA]]-Tabla1[[#This Row],[CANTIDAD SEGÚN CONTEO]]</f>
        <v>-14</v>
      </c>
      <c r="I1128" s="13">
        <f>1-ABS((Tabla1[[#This Row],[CANTIDAD SEGÚN SISTEMA]]-Tabla1[[#This Row],[CANTIDAD SEGÚN CONTEO]])/Tabla1[[#This Row],[CANTIDAD SEGÚN SISTEMA]])</f>
        <v>0.84946236559139787</v>
      </c>
      <c r="J112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28" s="13" t="str">
        <f>VLOOKUP(Tabla1[[#This Row],[COD MATERIAL]],Tabla1345[#All],3,0)</f>
        <v>13 - TRACCION</v>
      </c>
      <c r="L1128" s="2" t="str">
        <f>VLOOKUP(MONTH(Tabla1[[#This Row],[FECHA DE CONTEO INVENTARIO]]),Tabla2[],2,0)</f>
        <v>Ene</v>
      </c>
      <c r="M1128" s="1">
        <f>YEAR(Tabla1[[#This Row],[FECHA DE CONTEO INVENTARIO]])</f>
        <v>2019</v>
      </c>
    </row>
    <row r="1129" spans="1:13" x14ac:dyDescent="0.2">
      <c r="A1129" s="1">
        <v>347906</v>
      </c>
      <c r="B1129" s="1" t="s">
        <v>303</v>
      </c>
      <c r="C1129" s="1" t="s">
        <v>886</v>
      </c>
      <c r="D1129" s="1" t="s">
        <v>857</v>
      </c>
      <c r="E1129" s="2">
        <v>43300</v>
      </c>
      <c r="F1129" s="1">
        <v>196</v>
      </c>
      <c r="G1129" s="1">
        <v>196</v>
      </c>
      <c r="H1129" s="1">
        <f>Tabla1[[#This Row],[CANTIDAD SEGÚN SISTEMA]]-Tabla1[[#This Row],[CANTIDAD SEGÚN CONTEO]]</f>
        <v>0</v>
      </c>
      <c r="I1129" s="13">
        <f>1-ABS((Tabla1[[#This Row],[CANTIDAD SEGÚN SISTEMA]]-Tabla1[[#This Row],[CANTIDAD SEGÚN CONTEO]])/Tabla1[[#This Row],[CANTIDAD SEGÚN SISTEMA]])</f>
        <v>1</v>
      </c>
      <c r="J112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29" s="13" t="str">
        <f>VLOOKUP(Tabla1[[#This Row],[COD MATERIAL]],Tabla1345[#All],3,0)</f>
        <v>14 - LUCES</v>
      </c>
      <c r="L1129" s="2" t="str">
        <f>VLOOKUP(MONTH(Tabla1[[#This Row],[FECHA DE CONTEO INVENTARIO]]),Tabla2[],2,0)</f>
        <v>Jul</v>
      </c>
      <c r="M1129" s="1">
        <f>YEAR(Tabla1[[#This Row],[FECHA DE CONTEO INVENTARIO]])</f>
        <v>2018</v>
      </c>
    </row>
    <row r="1130" spans="1:13" x14ac:dyDescent="0.2">
      <c r="A1130" s="1">
        <v>348595</v>
      </c>
      <c r="B1130" s="1" t="s">
        <v>612</v>
      </c>
      <c r="C1130" s="1" t="s">
        <v>890</v>
      </c>
      <c r="D1130" s="1" t="s">
        <v>861</v>
      </c>
      <c r="E1130" s="2">
        <v>43212</v>
      </c>
      <c r="F1130" s="1">
        <v>106</v>
      </c>
      <c r="G1130" s="1">
        <v>99</v>
      </c>
      <c r="H1130" s="1">
        <f>Tabla1[[#This Row],[CANTIDAD SEGÚN SISTEMA]]-Tabla1[[#This Row],[CANTIDAD SEGÚN CONTEO]]</f>
        <v>7</v>
      </c>
      <c r="I1130" s="13">
        <f>1-ABS((Tabla1[[#This Row],[CANTIDAD SEGÚN SISTEMA]]-Tabla1[[#This Row],[CANTIDAD SEGÚN CONTEO]])/Tabla1[[#This Row],[CANTIDAD SEGÚN SISTEMA]])</f>
        <v>0.93396226415094341</v>
      </c>
      <c r="J113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30" s="13" t="str">
        <f>VLOOKUP(Tabla1[[#This Row],[COD MATERIAL]],Tabla1345[#All],3,0)</f>
        <v>15 - MISCELANEOS</v>
      </c>
      <c r="L1130" s="2" t="str">
        <f>VLOOKUP(MONTH(Tabla1[[#This Row],[FECHA DE CONTEO INVENTARIO]]),Tabla2[],2,0)</f>
        <v>Abr</v>
      </c>
      <c r="M1130" s="1">
        <f>YEAR(Tabla1[[#This Row],[FECHA DE CONTEO INVENTARIO]])</f>
        <v>2018</v>
      </c>
    </row>
    <row r="1131" spans="1:13" x14ac:dyDescent="0.2">
      <c r="A1131" s="1">
        <v>348817</v>
      </c>
      <c r="B1131" s="1" t="s">
        <v>230</v>
      </c>
      <c r="C1131" s="1" t="s">
        <v>888</v>
      </c>
      <c r="D1131" s="1" t="s">
        <v>859</v>
      </c>
      <c r="E1131" s="2">
        <v>43273</v>
      </c>
      <c r="F1131" s="1">
        <v>126</v>
      </c>
      <c r="G1131" s="1">
        <v>142</v>
      </c>
      <c r="H1131" s="1">
        <f>Tabla1[[#This Row],[CANTIDAD SEGÚN SISTEMA]]-Tabla1[[#This Row],[CANTIDAD SEGÚN CONTEO]]</f>
        <v>-16</v>
      </c>
      <c r="I1131" s="13">
        <f>1-ABS((Tabla1[[#This Row],[CANTIDAD SEGÚN SISTEMA]]-Tabla1[[#This Row],[CANTIDAD SEGÚN CONTEO]])/Tabla1[[#This Row],[CANTIDAD SEGÚN SISTEMA]])</f>
        <v>0.87301587301587302</v>
      </c>
      <c r="J113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31" s="13" t="str">
        <f>VLOOKUP(Tabla1[[#This Row],[COD MATERIAL]],Tabla1345[#All],3,0)</f>
        <v>05 - COLISION</v>
      </c>
      <c r="L1131" s="2" t="str">
        <f>VLOOKUP(MONTH(Tabla1[[#This Row],[FECHA DE CONTEO INVENTARIO]]),Tabla2[],2,0)</f>
        <v>Jun</v>
      </c>
      <c r="M1131" s="1">
        <f>YEAR(Tabla1[[#This Row],[FECHA DE CONTEO INVENTARIO]])</f>
        <v>2018</v>
      </c>
    </row>
    <row r="1132" spans="1:13" x14ac:dyDescent="0.2">
      <c r="A1132" s="1">
        <v>353716</v>
      </c>
      <c r="B1132" s="1" t="s">
        <v>250</v>
      </c>
      <c r="C1132" s="1" t="s">
        <v>890</v>
      </c>
      <c r="D1132" s="1" t="s">
        <v>861</v>
      </c>
      <c r="E1132" s="2">
        <v>43333</v>
      </c>
      <c r="F1132" s="1">
        <v>192</v>
      </c>
      <c r="G1132" s="1">
        <v>195</v>
      </c>
      <c r="H1132" s="1">
        <f>Tabla1[[#This Row],[CANTIDAD SEGÚN SISTEMA]]-Tabla1[[#This Row],[CANTIDAD SEGÚN CONTEO]]</f>
        <v>-3</v>
      </c>
      <c r="I1132" s="13">
        <f>1-ABS((Tabla1[[#This Row],[CANTIDAD SEGÚN SISTEMA]]-Tabla1[[#This Row],[CANTIDAD SEGÚN CONTEO]])/Tabla1[[#This Row],[CANTIDAD SEGÚN SISTEMA]])</f>
        <v>0.984375</v>
      </c>
      <c r="J113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32" s="13" t="str">
        <f>VLOOKUP(Tabla1[[#This Row],[COD MATERIAL]],Tabla1345[#All],3,0)</f>
        <v>05 - COLISION</v>
      </c>
      <c r="L1132" s="2" t="str">
        <f>VLOOKUP(MONTH(Tabla1[[#This Row],[FECHA DE CONTEO INVENTARIO]]),Tabla2[],2,0)</f>
        <v>Ago</v>
      </c>
      <c r="M1132" s="1">
        <f>YEAR(Tabla1[[#This Row],[FECHA DE CONTEO INVENTARIO]])</f>
        <v>2018</v>
      </c>
    </row>
    <row r="1133" spans="1:13" x14ac:dyDescent="0.2">
      <c r="A1133" s="1">
        <v>348572</v>
      </c>
      <c r="B1133" s="1" t="s">
        <v>518</v>
      </c>
      <c r="C1133" s="1" t="s">
        <v>887</v>
      </c>
      <c r="D1133" s="1" t="s">
        <v>858</v>
      </c>
      <c r="E1133" s="2">
        <v>43149</v>
      </c>
      <c r="F1133" s="1">
        <v>49</v>
      </c>
      <c r="G1133" s="1">
        <v>49</v>
      </c>
      <c r="H1133" s="1">
        <f>Tabla1[[#This Row],[CANTIDAD SEGÚN SISTEMA]]-Tabla1[[#This Row],[CANTIDAD SEGÚN CONTEO]]</f>
        <v>0</v>
      </c>
      <c r="I1133" s="13">
        <f>1-ABS((Tabla1[[#This Row],[CANTIDAD SEGÚN SISTEMA]]-Tabla1[[#This Row],[CANTIDAD SEGÚN CONTEO]])/Tabla1[[#This Row],[CANTIDAD SEGÚN SISTEMA]])</f>
        <v>1</v>
      </c>
      <c r="J113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33" s="13" t="str">
        <f>VLOOKUP(Tabla1[[#This Row],[COD MATERIAL]],Tabla1345[#All],3,0)</f>
        <v>09 - PARTES DE MOTOR</v>
      </c>
      <c r="L1133" s="2" t="str">
        <f>VLOOKUP(MONTH(Tabla1[[#This Row],[FECHA DE CONTEO INVENTARIO]]),Tabla2[],2,0)</f>
        <v>Feb</v>
      </c>
      <c r="M1133" s="1">
        <f>YEAR(Tabla1[[#This Row],[FECHA DE CONTEO INVENTARIO]])</f>
        <v>2018</v>
      </c>
    </row>
    <row r="1134" spans="1:13" x14ac:dyDescent="0.2">
      <c r="A1134" s="1">
        <v>348433</v>
      </c>
      <c r="B1134" s="1" t="s">
        <v>299</v>
      </c>
      <c r="C1134" s="1" t="s">
        <v>888</v>
      </c>
      <c r="D1134" s="1" t="s">
        <v>859</v>
      </c>
      <c r="E1134" s="2">
        <v>43563</v>
      </c>
      <c r="F1134" s="1">
        <v>17</v>
      </c>
      <c r="G1134" s="1">
        <v>17</v>
      </c>
      <c r="H1134" s="1">
        <f>Tabla1[[#This Row],[CANTIDAD SEGÚN SISTEMA]]-Tabla1[[#This Row],[CANTIDAD SEGÚN CONTEO]]</f>
        <v>0</v>
      </c>
      <c r="I1134" s="13">
        <f>1-ABS((Tabla1[[#This Row],[CANTIDAD SEGÚN SISTEMA]]-Tabla1[[#This Row],[CANTIDAD SEGÚN CONTEO]])/Tabla1[[#This Row],[CANTIDAD SEGÚN SISTEMA]])</f>
        <v>1</v>
      </c>
      <c r="J113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34" s="13" t="str">
        <f>VLOOKUP(Tabla1[[#This Row],[COD MATERIAL]],Tabla1345[#All],3,0)</f>
        <v>05 - COLISION</v>
      </c>
      <c r="L1134" s="2" t="str">
        <f>VLOOKUP(MONTH(Tabla1[[#This Row],[FECHA DE CONTEO INVENTARIO]]),Tabla2[],2,0)</f>
        <v>Abr</v>
      </c>
      <c r="M1134" s="1">
        <f>YEAR(Tabla1[[#This Row],[FECHA DE CONTEO INVENTARIO]])</f>
        <v>2019</v>
      </c>
    </row>
    <row r="1135" spans="1:13" x14ac:dyDescent="0.2">
      <c r="A1135" s="1">
        <v>348083</v>
      </c>
      <c r="B1135" s="1" t="s">
        <v>330</v>
      </c>
      <c r="C1135" s="1" t="s">
        <v>891</v>
      </c>
      <c r="D1135" s="1" t="s">
        <v>862</v>
      </c>
      <c r="E1135" s="2">
        <v>43528</v>
      </c>
      <c r="F1135" s="1">
        <v>33</v>
      </c>
      <c r="G1135" s="1">
        <v>35</v>
      </c>
      <c r="H1135" s="1">
        <f>Tabla1[[#This Row],[CANTIDAD SEGÚN SISTEMA]]-Tabla1[[#This Row],[CANTIDAD SEGÚN CONTEO]]</f>
        <v>-2</v>
      </c>
      <c r="I1135" s="13">
        <f>1-ABS((Tabla1[[#This Row],[CANTIDAD SEGÚN SISTEMA]]-Tabla1[[#This Row],[CANTIDAD SEGÚN CONTEO]])/Tabla1[[#This Row],[CANTIDAD SEGÚN SISTEMA]])</f>
        <v>0.93939393939393945</v>
      </c>
      <c r="J113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35" s="13" t="str">
        <f>VLOOKUP(Tabla1[[#This Row],[COD MATERIAL]],Tabla1345[#All],3,0)</f>
        <v>13 - TRACCION</v>
      </c>
      <c r="L1135" s="2" t="str">
        <f>VLOOKUP(MONTH(Tabla1[[#This Row],[FECHA DE CONTEO INVENTARIO]]),Tabla2[],2,0)</f>
        <v>Mar</v>
      </c>
      <c r="M1135" s="1">
        <f>YEAR(Tabla1[[#This Row],[FECHA DE CONTEO INVENTARIO]])</f>
        <v>2019</v>
      </c>
    </row>
    <row r="1136" spans="1:13" x14ac:dyDescent="0.2">
      <c r="A1136" s="1">
        <v>348553</v>
      </c>
      <c r="B1136" s="1" t="s">
        <v>397</v>
      </c>
      <c r="C1136" s="1" t="s">
        <v>892</v>
      </c>
      <c r="D1136" s="1" t="s">
        <v>863</v>
      </c>
      <c r="E1136" s="2">
        <v>43570</v>
      </c>
      <c r="F1136" s="1">
        <v>75</v>
      </c>
      <c r="G1136" s="1">
        <v>78</v>
      </c>
      <c r="H1136" s="1">
        <f>Tabla1[[#This Row],[CANTIDAD SEGÚN SISTEMA]]-Tabla1[[#This Row],[CANTIDAD SEGÚN CONTEO]]</f>
        <v>-3</v>
      </c>
      <c r="I1136" s="13">
        <f>1-ABS((Tabla1[[#This Row],[CANTIDAD SEGÚN SISTEMA]]-Tabla1[[#This Row],[CANTIDAD SEGÚN CONTEO]])/Tabla1[[#This Row],[CANTIDAD SEGÚN SISTEMA]])</f>
        <v>0.96</v>
      </c>
      <c r="J113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36" s="13" t="str">
        <f>VLOOKUP(Tabla1[[#This Row],[COD MATERIAL]],Tabla1345[#All],3,0)</f>
        <v>15 - MISCELANEOS</v>
      </c>
      <c r="L1136" s="2" t="str">
        <f>VLOOKUP(MONTH(Tabla1[[#This Row],[FECHA DE CONTEO INVENTARIO]]),Tabla2[],2,0)</f>
        <v>Abr</v>
      </c>
      <c r="M1136" s="1">
        <f>YEAR(Tabla1[[#This Row],[FECHA DE CONTEO INVENTARIO]])</f>
        <v>2019</v>
      </c>
    </row>
    <row r="1137" spans="1:13" x14ac:dyDescent="0.2">
      <c r="A1137" s="1">
        <v>367979</v>
      </c>
      <c r="B1137" s="1" t="s">
        <v>753</v>
      </c>
      <c r="C1137" s="1" t="s">
        <v>893</v>
      </c>
      <c r="D1137" s="1" t="s">
        <v>864</v>
      </c>
      <c r="E1137" s="2">
        <v>43408</v>
      </c>
      <c r="F1137" s="1">
        <v>197</v>
      </c>
      <c r="G1137" s="1">
        <v>202</v>
      </c>
      <c r="H1137" s="1">
        <f>Tabla1[[#This Row],[CANTIDAD SEGÚN SISTEMA]]-Tabla1[[#This Row],[CANTIDAD SEGÚN CONTEO]]</f>
        <v>-5</v>
      </c>
      <c r="I1137" s="13">
        <f>1-ABS((Tabla1[[#This Row],[CANTIDAD SEGÚN SISTEMA]]-Tabla1[[#This Row],[CANTIDAD SEGÚN CONTEO]])/Tabla1[[#This Row],[CANTIDAD SEGÚN SISTEMA]])</f>
        <v>0.97461928934010156</v>
      </c>
      <c r="J113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37" s="13" t="str">
        <f>VLOOKUP(Tabla1[[#This Row],[COD MATERIAL]],Tabla1345[#All],3,0)</f>
        <v>05 - COLISION</v>
      </c>
      <c r="L1137" s="2" t="str">
        <f>VLOOKUP(MONTH(Tabla1[[#This Row],[FECHA DE CONTEO INVENTARIO]]),Tabla2[],2,0)</f>
        <v>Nov</v>
      </c>
      <c r="M1137" s="1">
        <f>YEAR(Tabla1[[#This Row],[FECHA DE CONTEO INVENTARIO]])</f>
        <v>2018</v>
      </c>
    </row>
    <row r="1138" spans="1:13" x14ac:dyDescent="0.2">
      <c r="A1138" s="1">
        <v>348876</v>
      </c>
      <c r="B1138" s="1" t="s">
        <v>451</v>
      </c>
      <c r="C1138" s="1" t="s">
        <v>892</v>
      </c>
      <c r="D1138" s="1" t="s">
        <v>863</v>
      </c>
      <c r="E1138" s="2">
        <v>43306</v>
      </c>
      <c r="F1138" s="1">
        <v>69</v>
      </c>
      <c r="G1138" s="1">
        <v>69</v>
      </c>
      <c r="H1138" s="1">
        <f>Tabla1[[#This Row],[CANTIDAD SEGÚN SISTEMA]]-Tabla1[[#This Row],[CANTIDAD SEGÚN CONTEO]]</f>
        <v>0</v>
      </c>
      <c r="I1138" s="13">
        <f>1-ABS((Tabla1[[#This Row],[CANTIDAD SEGÚN SISTEMA]]-Tabla1[[#This Row],[CANTIDAD SEGÚN CONTEO]])/Tabla1[[#This Row],[CANTIDAD SEGÚN SISTEMA]])</f>
        <v>1</v>
      </c>
      <c r="J113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38" s="13" t="str">
        <f>VLOOKUP(Tabla1[[#This Row],[COD MATERIAL]],Tabla1345[#All],3,0)</f>
        <v>05 - COLISION</v>
      </c>
      <c r="L1138" s="2" t="str">
        <f>VLOOKUP(MONTH(Tabla1[[#This Row],[FECHA DE CONTEO INVENTARIO]]),Tabla2[],2,0)</f>
        <v>Jul</v>
      </c>
      <c r="M1138" s="1">
        <f>YEAR(Tabla1[[#This Row],[FECHA DE CONTEO INVENTARIO]])</f>
        <v>2018</v>
      </c>
    </row>
    <row r="1139" spans="1:13" x14ac:dyDescent="0.2">
      <c r="A1139" s="1">
        <v>348592</v>
      </c>
      <c r="B1139" s="1" t="s">
        <v>384</v>
      </c>
      <c r="C1139" s="1" t="s">
        <v>889</v>
      </c>
      <c r="D1139" s="1" t="s">
        <v>860</v>
      </c>
      <c r="E1139" s="2">
        <v>43436</v>
      </c>
      <c r="F1139" s="1">
        <v>116</v>
      </c>
      <c r="G1139" s="1">
        <v>116</v>
      </c>
      <c r="H1139" s="1">
        <f>Tabla1[[#This Row],[CANTIDAD SEGÚN SISTEMA]]-Tabla1[[#This Row],[CANTIDAD SEGÚN CONTEO]]</f>
        <v>0</v>
      </c>
      <c r="I1139" s="13">
        <f>1-ABS((Tabla1[[#This Row],[CANTIDAD SEGÚN SISTEMA]]-Tabla1[[#This Row],[CANTIDAD SEGÚN CONTEO]])/Tabla1[[#This Row],[CANTIDAD SEGÚN SISTEMA]])</f>
        <v>1</v>
      </c>
      <c r="J113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39" s="13" t="str">
        <f>VLOOKUP(Tabla1[[#This Row],[COD MATERIAL]],Tabla1345[#All],3,0)</f>
        <v>09 - PARTES DE MOTOR</v>
      </c>
      <c r="L1139" s="2" t="str">
        <f>VLOOKUP(MONTH(Tabla1[[#This Row],[FECHA DE CONTEO INVENTARIO]]),Tabla2[],2,0)</f>
        <v>Dic</v>
      </c>
      <c r="M1139" s="1">
        <f>YEAR(Tabla1[[#This Row],[FECHA DE CONTEO INVENTARIO]])</f>
        <v>2018</v>
      </c>
    </row>
    <row r="1140" spans="1:13" x14ac:dyDescent="0.2">
      <c r="A1140" s="1">
        <v>362726</v>
      </c>
      <c r="B1140" s="1" t="s">
        <v>292</v>
      </c>
      <c r="C1140" s="1" t="s">
        <v>886</v>
      </c>
      <c r="D1140" s="1" t="s">
        <v>857</v>
      </c>
      <c r="E1140" s="2">
        <v>43584</v>
      </c>
      <c r="F1140" s="1">
        <v>8</v>
      </c>
      <c r="G1140" s="1">
        <v>7</v>
      </c>
      <c r="H1140" s="1">
        <f>Tabla1[[#This Row],[CANTIDAD SEGÚN SISTEMA]]-Tabla1[[#This Row],[CANTIDAD SEGÚN CONTEO]]</f>
        <v>1</v>
      </c>
      <c r="I1140" s="13">
        <f>1-ABS((Tabla1[[#This Row],[CANTIDAD SEGÚN SISTEMA]]-Tabla1[[#This Row],[CANTIDAD SEGÚN CONTEO]])/Tabla1[[#This Row],[CANTIDAD SEGÚN SISTEMA]])</f>
        <v>0.875</v>
      </c>
      <c r="J114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40" s="13" t="str">
        <f>VLOOKUP(Tabla1[[#This Row],[COD MATERIAL]],Tabla1345[#All],3,0)</f>
        <v>05 - COLISION</v>
      </c>
      <c r="L1140" s="2" t="str">
        <f>VLOOKUP(MONTH(Tabla1[[#This Row],[FECHA DE CONTEO INVENTARIO]]),Tabla2[],2,0)</f>
        <v>Abr</v>
      </c>
      <c r="M1140" s="1">
        <f>YEAR(Tabla1[[#This Row],[FECHA DE CONTEO INVENTARIO]])</f>
        <v>2019</v>
      </c>
    </row>
    <row r="1141" spans="1:13" x14ac:dyDescent="0.2">
      <c r="A1141" s="1">
        <v>348451</v>
      </c>
      <c r="B1141" s="1" t="s">
        <v>542</v>
      </c>
      <c r="C1141" s="1" t="s">
        <v>885</v>
      </c>
      <c r="D1141" s="1" t="s">
        <v>865</v>
      </c>
      <c r="E1141" s="2">
        <v>43158</v>
      </c>
      <c r="F1141" s="1">
        <v>90</v>
      </c>
      <c r="G1141" s="1">
        <v>98</v>
      </c>
      <c r="H1141" s="1">
        <f>Tabla1[[#This Row],[CANTIDAD SEGÚN SISTEMA]]-Tabla1[[#This Row],[CANTIDAD SEGÚN CONTEO]]</f>
        <v>-8</v>
      </c>
      <c r="I1141" s="13">
        <f>1-ABS((Tabla1[[#This Row],[CANTIDAD SEGÚN SISTEMA]]-Tabla1[[#This Row],[CANTIDAD SEGÚN CONTEO]])/Tabla1[[#This Row],[CANTIDAD SEGÚN SISTEMA]])</f>
        <v>0.91111111111111109</v>
      </c>
      <c r="J114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41" s="13" t="str">
        <f>VLOOKUP(Tabla1[[#This Row],[COD MATERIAL]],Tabla1345[#All],3,0)</f>
        <v>15 - MISCELANEOS</v>
      </c>
      <c r="L1141" s="2" t="str">
        <f>VLOOKUP(MONTH(Tabla1[[#This Row],[FECHA DE CONTEO INVENTARIO]]),Tabla2[],2,0)</f>
        <v>Feb</v>
      </c>
      <c r="M1141" s="1">
        <f>YEAR(Tabla1[[#This Row],[FECHA DE CONTEO INVENTARIO]])</f>
        <v>2018</v>
      </c>
    </row>
    <row r="1142" spans="1:13" x14ac:dyDescent="0.2">
      <c r="A1142" s="1">
        <v>348681</v>
      </c>
      <c r="B1142" s="1" t="s">
        <v>604</v>
      </c>
      <c r="C1142" s="1" t="s">
        <v>887</v>
      </c>
      <c r="D1142" s="1" t="s">
        <v>858</v>
      </c>
      <c r="E1142" s="2">
        <v>43298</v>
      </c>
      <c r="F1142" s="1">
        <v>64</v>
      </c>
      <c r="G1142" s="1">
        <v>62</v>
      </c>
      <c r="H1142" s="1">
        <f>Tabla1[[#This Row],[CANTIDAD SEGÚN SISTEMA]]-Tabla1[[#This Row],[CANTIDAD SEGÚN CONTEO]]</f>
        <v>2</v>
      </c>
      <c r="I1142" s="13">
        <f>1-ABS((Tabla1[[#This Row],[CANTIDAD SEGÚN SISTEMA]]-Tabla1[[#This Row],[CANTIDAD SEGÚN CONTEO]])/Tabla1[[#This Row],[CANTIDAD SEGÚN SISTEMA]])</f>
        <v>0.96875</v>
      </c>
      <c r="J114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42" s="13" t="str">
        <f>VLOOKUP(Tabla1[[#This Row],[COD MATERIAL]],Tabla1345[#All],3,0)</f>
        <v>09 - PARTES DE MOTOR</v>
      </c>
      <c r="L1142" s="2" t="str">
        <f>VLOOKUP(MONTH(Tabla1[[#This Row],[FECHA DE CONTEO INVENTARIO]]),Tabla2[],2,0)</f>
        <v>Jul</v>
      </c>
      <c r="M1142" s="1">
        <f>YEAR(Tabla1[[#This Row],[FECHA DE CONTEO INVENTARIO]])</f>
        <v>2018</v>
      </c>
    </row>
    <row r="1143" spans="1:13" x14ac:dyDescent="0.2">
      <c r="A1143" s="1">
        <v>348199</v>
      </c>
      <c r="B1143" s="1" t="s">
        <v>466</v>
      </c>
      <c r="C1143" s="1" t="s">
        <v>891</v>
      </c>
      <c r="D1143" s="1" t="s">
        <v>862</v>
      </c>
      <c r="E1143" s="2">
        <v>43366</v>
      </c>
      <c r="F1143" s="1">
        <v>7</v>
      </c>
      <c r="G1143" s="1">
        <v>7</v>
      </c>
      <c r="H1143" s="1">
        <f>Tabla1[[#This Row],[CANTIDAD SEGÚN SISTEMA]]-Tabla1[[#This Row],[CANTIDAD SEGÚN CONTEO]]</f>
        <v>0</v>
      </c>
      <c r="I1143" s="13">
        <f>1-ABS((Tabla1[[#This Row],[CANTIDAD SEGÚN SISTEMA]]-Tabla1[[#This Row],[CANTIDAD SEGÚN CONTEO]])/Tabla1[[#This Row],[CANTIDAD SEGÚN SISTEMA]])</f>
        <v>1</v>
      </c>
      <c r="J114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43" s="13" t="str">
        <f>VLOOKUP(Tabla1[[#This Row],[COD MATERIAL]],Tabla1345[#All],3,0)</f>
        <v>06 - AMORTIGUADORES</v>
      </c>
      <c r="L1143" s="2" t="str">
        <f>VLOOKUP(MONTH(Tabla1[[#This Row],[FECHA DE CONTEO INVENTARIO]]),Tabla2[],2,0)</f>
        <v>Set</v>
      </c>
      <c r="M1143" s="1">
        <f>YEAR(Tabla1[[#This Row],[FECHA DE CONTEO INVENTARIO]])</f>
        <v>2018</v>
      </c>
    </row>
    <row r="1144" spans="1:13" x14ac:dyDescent="0.2">
      <c r="A1144" s="1">
        <v>348422</v>
      </c>
      <c r="B1144" s="1" t="s">
        <v>294</v>
      </c>
      <c r="C1144" s="1" t="s">
        <v>891</v>
      </c>
      <c r="D1144" s="1" t="s">
        <v>862</v>
      </c>
      <c r="E1144" s="2">
        <v>43178</v>
      </c>
      <c r="F1144" s="1">
        <v>36</v>
      </c>
      <c r="G1144" s="1">
        <v>36</v>
      </c>
      <c r="H1144" s="1">
        <f>Tabla1[[#This Row],[CANTIDAD SEGÚN SISTEMA]]-Tabla1[[#This Row],[CANTIDAD SEGÚN CONTEO]]</f>
        <v>0</v>
      </c>
      <c r="I1144" s="13">
        <f>1-ABS((Tabla1[[#This Row],[CANTIDAD SEGÚN SISTEMA]]-Tabla1[[#This Row],[CANTIDAD SEGÚN CONTEO]])/Tabla1[[#This Row],[CANTIDAD SEGÚN SISTEMA]])</f>
        <v>1</v>
      </c>
      <c r="J114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44" s="13" t="str">
        <f>VLOOKUP(Tabla1[[#This Row],[COD MATERIAL]],Tabla1345[#All],3,0)</f>
        <v>11 - LLANTAS Y HULES</v>
      </c>
      <c r="L1144" s="2" t="str">
        <f>VLOOKUP(MONTH(Tabla1[[#This Row],[FECHA DE CONTEO INVENTARIO]]),Tabla2[],2,0)</f>
        <v>Mar</v>
      </c>
      <c r="M1144" s="1">
        <f>YEAR(Tabla1[[#This Row],[FECHA DE CONTEO INVENTARIO]])</f>
        <v>2018</v>
      </c>
    </row>
    <row r="1145" spans="1:13" x14ac:dyDescent="0.2">
      <c r="A1145" s="1">
        <v>348531</v>
      </c>
      <c r="B1145" s="1" t="s">
        <v>194</v>
      </c>
      <c r="C1145" s="1" t="s">
        <v>892</v>
      </c>
      <c r="D1145" s="1" t="s">
        <v>863</v>
      </c>
      <c r="E1145" s="2">
        <v>43399</v>
      </c>
      <c r="F1145" s="1">
        <v>26</v>
      </c>
      <c r="G1145" s="1">
        <v>26</v>
      </c>
      <c r="H1145" s="1">
        <f>Tabla1[[#This Row],[CANTIDAD SEGÚN SISTEMA]]-Tabla1[[#This Row],[CANTIDAD SEGÚN CONTEO]]</f>
        <v>0</v>
      </c>
      <c r="I1145" s="13">
        <f>1-ABS((Tabla1[[#This Row],[CANTIDAD SEGÚN SISTEMA]]-Tabla1[[#This Row],[CANTIDAD SEGÚN CONTEO]])/Tabla1[[#This Row],[CANTIDAD SEGÚN SISTEMA]])</f>
        <v>1</v>
      </c>
      <c r="J114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45" s="13" t="str">
        <f>VLOOKUP(Tabla1[[#This Row],[COD MATERIAL]],Tabla1345[#All],3,0)</f>
        <v>09 - PARTES DE MOTOR</v>
      </c>
      <c r="L1145" s="2" t="str">
        <f>VLOOKUP(MONTH(Tabla1[[#This Row],[FECHA DE CONTEO INVENTARIO]]),Tabla2[],2,0)</f>
        <v>Oct</v>
      </c>
      <c r="M1145" s="1">
        <f>YEAR(Tabla1[[#This Row],[FECHA DE CONTEO INVENTARIO]])</f>
        <v>2018</v>
      </c>
    </row>
    <row r="1146" spans="1:13" x14ac:dyDescent="0.2">
      <c r="A1146" s="1">
        <v>348812</v>
      </c>
      <c r="B1146" s="1" t="s">
        <v>252</v>
      </c>
      <c r="C1146" s="1" t="s">
        <v>887</v>
      </c>
      <c r="D1146" s="1" t="s">
        <v>858</v>
      </c>
      <c r="E1146" s="2">
        <v>43238</v>
      </c>
      <c r="F1146" s="1">
        <v>91</v>
      </c>
      <c r="G1146" s="1">
        <v>103</v>
      </c>
      <c r="H1146" s="1">
        <f>Tabla1[[#This Row],[CANTIDAD SEGÚN SISTEMA]]-Tabla1[[#This Row],[CANTIDAD SEGÚN CONTEO]]</f>
        <v>-12</v>
      </c>
      <c r="I1146" s="13">
        <f>1-ABS((Tabla1[[#This Row],[CANTIDAD SEGÚN SISTEMA]]-Tabla1[[#This Row],[CANTIDAD SEGÚN CONTEO]])/Tabla1[[#This Row],[CANTIDAD SEGÚN SISTEMA]])</f>
        <v>0.86813186813186816</v>
      </c>
      <c r="J114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46" s="13" t="str">
        <f>VLOOKUP(Tabla1[[#This Row],[COD MATERIAL]],Tabla1345[#All],3,0)</f>
        <v>05 - COLISION</v>
      </c>
      <c r="L1146" s="2" t="str">
        <f>VLOOKUP(MONTH(Tabla1[[#This Row],[FECHA DE CONTEO INVENTARIO]]),Tabla2[],2,0)</f>
        <v>May</v>
      </c>
      <c r="M1146" s="1">
        <f>YEAR(Tabla1[[#This Row],[FECHA DE CONTEO INVENTARIO]])</f>
        <v>2018</v>
      </c>
    </row>
    <row r="1147" spans="1:13" x14ac:dyDescent="0.2">
      <c r="A1147" s="1">
        <v>347687</v>
      </c>
      <c r="B1147" s="1" t="s">
        <v>316</v>
      </c>
      <c r="C1147" s="1" t="s">
        <v>893</v>
      </c>
      <c r="D1147" s="1" t="s">
        <v>864</v>
      </c>
      <c r="E1147" s="2">
        <v>43134</v>
      </c>
      <c r="F1147" s="1">
        <v>82</v>
      </c>
      <c r="G1147" s="1">
        <v>80</v>
      </c>
      <c r="H1147" s="1">
        <f>Tabla1[[#This Row],[CANTIDAD SEGÚN SISTEMA]]-Tabla1[[#This Row],[CANTIDAD SEGÚN CONTEO]]</f>
        <v>2</v>
      </c>
      <c r="I1147" s="13">
        <f>1-ABS((Tabla1[[#This Row],[CANTIDAD SEGÚN SISTEMA]]-Tabla1[[#This Row],[CANTIDAD SEGÚN CONTEO]])/Tabla1[[#This Row],[CANTIDAD SEGÚN SISTEMA]])</f>
        <v>0.97560975609756095</v>
      </c>
      <c r="J114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47" s="13" t="str">
        <f>VLOOKUP(Tabla1[[#This Row],[COD MATERIAL]],Tabla1345[#All],3,0)</f>
        <v>03 - FILTROS</v>
      </c>
      <c r="L1147" s="2" t="str">
        <f>VLOOKUP(MONTH(Tabla1[[#This Row],[FECHA DE CONTEO INVENTARIO]]),Tabla2[],2,0)</f>
        <v>Feb</v>
      </c>
      <c r="M1147" s="1">
        <f>YEAR(Tabla1[[#This Row],[FECHA DE CONTEO INVENTARIO]])</f>
        <v>2018</v>
      </c>
    </row>
    <row r="1148" spans="1:13" x14ac:dyDescent="0.2">
      <c r="A1148" s="1">
        <v>347983</v>
      </c>
      <c r="B1148" s="1" t="s">
        <v>51</v>
      </c>
      <c r="C1148" s="1" t="s">
        <v>889</v>
      </c>
      <c r="D1148" s="1" t="s">
        <v>860</v>
      </c>
      <c r="E1148" s="2">
        <v>43319</v>
      </c>
      <c r="F1148" s="1">
        <v>32</v>
      </c>
      <c r="G1148" s="1">
        <v>36</v>
      </c>
      <c r="H1148" s="1">
        <f>Tabla1[[#This Row],[CANTIDAD SEGÚN SISTEMA]]-Tabla1[[#This Row],[CANTIDAD SEGÚN CONTEO]]</f>
        <v>-4</v>
      </c>
      <c r="I1148" s="13">
        <f>1-ABS((Tabla1[[#This Row],[CANTIDAD SEGÚN SISTEMA]]-Tabla1[[#This Row],[CANTIDAD SEGÚN CONTEO]])/Tabla1[[#This Row],[CANTIDAD SEGÚN SISTEMA]])</f>
        <v>0.875</v>
      </c>
      <c r="J114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48" s="13" t="str">
        <f>VLOOKUP(Tabla1[[#This Row],[COD MATERIAL]],Tabla1345[#All],3,0)</f>
        <v>10 - PALANCAS Y CHICOTES</v>
      </c>
      <c r="L1148" s="2" t="str">
        <f>VLOOKUP(MONTH(Tabla1[[#This Row],[FECHA DE CONTEO INVENTARIO]]),Tabla2[],2,0)</f>
        <v>Ago</v>
      </c>
      <c r="M1148" s="1">
        <f>YEAR(Tabla1[[#This Row],[FECHA DE CONTEO INVENTARIO]])</f>
        <v>2018</v>
      </c>
    </row>
    <row r="1149" spans="1:13" x14ac:dyDescent="0.2">
      <c r="A1149" s="1">
        <v>348760</v>
      </c>
      <c r="B1149" s="1" t="s">
        <v>460</v>
      </c>
      <c r="C1149" s="1" t="s">
        <v>892</v>
      </c>
      <c r="D1149" s="1" t="s">
        <v>863</v>
      </c>
      <c r="E1149" s="2">
        <v>43566</v>
      </c>
      <c r="F1149" s="1">
        <v>10</v>
      </c>
      <c r="G1149" s="1">
        <v>10</v>
      </c>
      <c r="H1149" s="1">
        <f>Tabla1[[#This Row],[CANTIDAD SEGÚN SISTEMA]]-Tabla1[[#This Row],[CANTIDAD SEGÚN CONTEO]]</f>
        <v>0</v>
      </c>
      <c r="I1149" s="13">
        <f>1-ABS((Tabla1[[#This Row],[CANTIDAD SEGÚN SISTEMA]]-Tabla1[[#This Row],[CANTIDAD SEGÚN CONTEO]])/Tabla1[[#This Row],[CANTIDAD SEGÚN SISTEMA]])</f>
        <v>1</v>
      </c>
      <c r="J114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49" s="13" t="str">
        <f>VLOOKUP(Tabla1[[#This Row],[COD MATERIAL]],Tabla1345[#All],3,0)</f>
        <v>05 - COLISION</v>
      </c>
      <c r="L1149" s="2" t="str">
        <f>VLOOKUP(MONTH(Tabla1[[#This Row],[FECHA DE CONTEO INVENTARIO]]),Tabla2[],2,0)</f>
        <v>Abr</v>
      </c>
      <c r="M1149" s="1">
        <f>YEAR(Tabla1[[#This Row],[FECHA DE CONTEO INVENTARIO]])</f>
        <v>2019</v>
      </c>
    </row>
    <row r="1150" spans="1:13" x14ac:dyDescent="0.2">
      <c r="A1150" s="1">
        <v>348866</v>
      </c>
      <c r="B1150" s="1" t="s">
        <v>106</v>
      </c>
      <c r="C1150" s="1" t="s">
        <v>888</v>
      </c>
      <c r="D1150" s="1" t="s">
        <v>859</v>
      </c>
      <c r="E1150" s="2">
        <v>43542</v>
      </c>
      <c r="F1150" s="1">
        <v>36</v>
      </c>
      <c r="G1150" s="1">
        <v>33</v>
      </c>
      <c r="H1150" s="1">
        <f>Tabla1[[#This Row],[CANTIDAD SEGÚN SISTEMA]]-Tabla1[[#This Row],[CANTIDAD SEGÚN CONTEO]]</f>
        <v>3</v>
      </c>
      <c r="I1150" s="13">
        <f>1-ABS((Tabla1[[#This Row],[CANTIDAD SEGÚN SISTEMA]]-Tabla1[[#This Row],[CANTIDAD SEGÚN CONTEO]])/Tabla1[[#This Row],[CANTIDAD SEGÚN SISTEMA]])</f>
        <v>0.91666666666666663</v>
      </c>
      <c r="J115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50" s="13" t="str">
        <f>VLOOKUP(Tabla1[[#This Row],[COD MATERIAL]],Tabla1345[#All],3,0)</f>
        <v>05 - COLISION</v>
      </c>
      <c r="L1150" s="2" t="str">
        <f>VLOOKUP(MONTH(Tabla1[[#This Row],[FECHA DE CONTEO INVENTARIO]]),Tabla2[],2,0)</f>
        <v>Mar</v>
      </c>
      <c r="M1150" s="1">
        <f>YEAR(Tabla1[[#This Row],[FECHA DE CONTEO INVENTARIO]])</f>
        <v>2019</v>
      </c>
    </row>
    <row r="1151" spans="1:13" x14ac:dyDescent="0.2">
      <c r="A1151" s="1">
        <v>362702</v>
      </c>
      <c r="B1151" s="1" t="s">
        <v>456</v>
      </c>
      <c r="C1151" s="1" t="s">
        <v>886</v>
      </c>
      <c r="D1151" s="1" t="s">
        <v>857</v>
      </c>
      <c r="E1151" s="2">
        <v>43411</v>
      </c>
      <c r="F1151" s="1">
        <v>79</v>
      </c>
      <c r="G1151" s="1">
        <v>79</v>
      </c>
      <c r="H1151" s="1">
        <f>Tabla1[[#This Row],[CANTIDAD SEGÚN SISTEMA]]-Tabla1[[#This Row],[CANTIDAD SEGÚN CONTEO]]</f>
        <v>0</v>
      </c>
      <c r="I1151" s="13">
        <f>1-ABS((Tabla1[[#This Row],[CANTIDAD SEGÚN SISTEMA]]-Tabla1[[#This Row],[CANTIDAD SEGÚN CONTEO]])/Tabla1[[#This Row],[CANTIDAD SEGÚN SISTEMA]])</f>
        <v>1</v>
      </c>
      <c r="J115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51" s="13" t="str">
        <f>VLOOKUP(Tabla1[[#This Row],[COD MATERIAL]],Tabla1345[#All],3,0)</f>
        <v>06 - AMORTIGUADORES</v>
      </c>
      <c r="L1151" s="2" t="str">
        <f>VLOOKUP(MONTH(Tabla1[[#This Row],[FECHA DE CONTEO INVENTARIO]]),Tabla2[],2,0)</f>
        <v>Nov</v>
      </c>
      <c r="M1151" s="1">
        <f>YEAR(Tabla1[[#This Row],[FECHA DE CONTEO INVENTARIO]])</f>
        <v>2018</v>
      </c>
    </row>
    <row r="1152" spans="1:13" x14ac:dyDescent="0.2">
      <c r="A1152" s="1">
        <v>347895</v>
      </c>
      <c r="B1152" s="1" t="s">
        <v>105</v>
      </c>
      <c r="C1152" s="1" t="s">
        <v>892</v>
      </c>
      <c r="D1152" s="1" t="s">
        <v>863</v>
      </c>
      <c r="E1152" s="2">
        <v>43236</v>
      </c>
      <c r="F1152" s="1">
        <v>99</v>
      </c>
      <c r="G1152" s="1">
        <v>90</v>
      </c>
      <c r="H1152" s="1">
        <f>Tabla1[[#This Row],[CANTIDAD SEGÚN SISTEMA]]-Tabla1[[#This Row],[CANTIDAD SEGÚN CONTEO]]</f>
        <v>9</v>
      </c>
      <c r="I1152" s="13">
        <f>1-ABS((Tabla1[[#This Row],[CANTIDAD SEGÚN SISTEMA]]-Tabla1[[#This Row],[CANTIDAD SEGÚN CONTEO]])/Tabla1[[#This Row],[CANTIDAD SEGÚN SISTEMA]])</f>
        <v>0.90909090909090906</v>
      </c>
      <c r="J115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52" s="13" t="str">
        <f>VLOOKUP(Tabla1[[#This Row],[COD MATERIAL]],Tabla1345[#All],3,0)</f>
        <v>14 - LUCES</v>
      </c>
      <c r="L1152" s="2" t="str">
        <f>VLOOKUP(MONTH(Tabla1[[#This Row],[FECHA DE CONTEO INVENTARIO]]),Tabla2[],2,0)</f>
        <v>May</v>
      </c>
      <c r="M1152" s="1">
        <f>YEAR(Tabla1[[#This Row],[FECHA DE CONTEO INVENTARIO]])</f>
        <v>2018</v>
      </c>
    </row>
    <row r="1153" spans="1:13" x14ac:dyDescent="0.2">
      <c r="A1153" s="1">
        <v>347961</v>
      </c>
      <c r="B1153" s="1" t="s">
        <v>715</v>
      </c>
      <c r="C1153" s="1" t="s">
        <v>887</v>
      </c>
      <c r="D1153" s="1" t="s">
        <v>858</v>
      </c>
      <c r="E1153" s="2">
        <v>43194</v>
      </c>
      <c r="F1153" s="1">
        <v>101</v>
      </c>
      <c r="G1153" s="1">
        <v>101</v>
      </c>
      <c r="H1153" s="1">
        <f>Tabla1[[#This Row],[CANTIDAD SEGÚN SISTEMA]]-Tabla1[[#This Row],[CANTIDAD SEGÚN CONTEO]]</f>
        <v>0</v>
      </c>
      <c r="I1153" s="13">
        <f>1-ABS((Tabla1[[#This Row],[CANTIDAD SEGÚN SISTEMA]]-Tabla1[[#This Row],[CANTIDAD SEGÚN CONTEO]])/Tabla1[[#This Row],[CANTIDAD SEGÚN SISTEMA]])</f>
        <v>1</v>
      </c>
      <c r="J115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53" s="13" t="str">
        <f>VLOOKUP(Tabla1[[#This Row],[COD MATERIAL]],Tabla1345[#All],3,0)</f>
        <v>08 - ELECTRICO</v>
      </c>
      <c r="L1153" s="2" t="str">
        <f>VLOOKUP(MONTH(Tabla1[[#This Row],[FECHA DE CONTEO INVENTARIO]]),Tabla2[],2,0)</f>
        <v>Abr</v>
      </c>
      <c r="M1153" s="1">
        <f>YEAR(Tabla1[[#This Row],[FECHA DE CONTEO INVENTARIO]])</f>
        <v>2018</v>
      </c>
    </row>
    <row r="1154" spans="1:13" x14ac:dyDescent="0.2">
      <c r="A1154" s="1">
        <v>366754</v>
      </c>
      <c r="B1154" s="1" t="s">
        <v>722</v>
      </c>
      <c r="C1154" s="1" t="s">
        <v>886</v>
      </c>
      <c r="D1154" s="1" t="s">
        <v>857</v>
      </c>
      <c r="E1154" s="2">
        <v>43569</v>
      </c>
      <c r="F1154" s="1">
        <v>186</v>
      </c>
      <c r="G1154" s="1">
        <v>172</v>
      </c>
      <c r="H1154" s="1">
        <f>Tabla1[[#This Row],[CANTIDAD SEGÚN SISTEMA]]-Tabla1[[#This Row],[CANTIDAD SEGÚN CONTEO]]</f>
        <v>14</v>
      </c>
      <c r="I1154" s="13">
        <f>1-ABS((Tabla1[[#This Row],[CANTIDAD SEGÚN SISTEMA]]-Tabla1[[#This Row],[CANTIDAD SEGÚN CONTEO]])/Tabla1[[#This Row],[CANTIDAD SEGÚN SISTEMA]])</f>
        <v>0.92473118279569888</v>
      </c>
      <c r="J115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54" s="13" t="str">
        <f>VLOOKUP(Tabla1[[#This Row],[COD MATERIAL]],Tabla1345[#All],3,0)</f>
        <v>09 - PARTES DE MOTOR</v>
      </c>
      <c r="L1154" s="2" t="str">
        <f>VLOOKUP(MONTH(Tabla1[[#This Row],[FECHA DE CONTEO INVENTARIO]]),Tabla2[],2,0)</f>
        <v>Abr</v>
      </c>
      <c r="M1154" s="1">
        <f>YEAR(Tabla1[[#This Row],[FECHA DE CONTEO INVENTARIO]])</f>
        <v>2019</v>
      </c>
    </row>
    <row r="1155" spans="1:13" x14ac:dyDescent="0.2">
      <c r="A1155" s="1">
        <v>348563</v>
      </c>
      <c r="B1155" s="1" t="s">
        <v>380</v>
      </c>
      <c r="C1155" s="1" t="s">
        <v>884</v>
      </c>
      <c r="D1155" s="1" t="s">
        <v>856</v>
      </c>
      <c r="E1155" s="2">
        <v>43434</v>
      </c>
      <c r="F1155" s="1">
        <v>164</v>
      </c>
      <c r="G1155" s="1">
        <v>173</v>
      </c>
      <c r="H1155" s="1">
        <f>Tabla1[[#This Row],[CANTIDAD SEGÚN SISTEMA]]-Tabla1[[#This Row],[CANTIDAD SEGÚN CONTEO]]</f>
        <v>-9</v>
      </c>
      <c r="I1155" s="13">
        <f>1-ABS((Tabla1[[#This Row],[CANTIDAD SEGÚN SISTEMA]]-Tabla1[[#This Row],[CANTIDAD SEGÚN CONTEO]])/Tabla1[[#This Row],[CANTIDAD SEGÚN SISTEMA]])</f>
        <v>0.94512195121951215</v>
      </c>
      <c r="J115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55" s="13" t="str">
        <f>VLOOKUP(Tabla1[[#This Row],[COD MATERIAL]],Tabla1345[#All],3,0)</f>
        <v>09 - PARTES DE MOTOR</v>
      </c>
      <c r="L1155" s="2" t="str">
        <f>VLOOKUP(MONTH(Tabla1[[#This Row],[FECHA DE CONTEO INVENTARIO]]),Tabla2[],2,0)</f>
        <v>Nov</v>
      </c>
      <c r="M1155" s="1">
        <f>YEAR(Tabla1[[#This Row],[FECHA DE CONTEO INVENTARIO]])</f>
        <v>2018</v>
      </c>
    </row>
    <row r="1156" spans="1:13" x14ac:dyDescent="0.2">
      <c r="A1156" s="1">
        <v>348412</v>
      </c>
      <c r="B1156" s="1" t="s">
        <v>323</v>
      </c>
      <c r="C1156" s="1" t="s">
        <v>891</v>
      </c>
      <c r="D1156" s="1" t="s">
        <v>862</v>
      </c>
      <c r="E1156" s="2">
        <v>43386</v>
      </c>
      <c r="F1156" s="1">
        <v>52</v>
      </c>
      <c r="G1156" s="1">
        <v>52</v>
      </c>
      <c r="H1156" s="1">
        <f>Tabla1[[#This Row],[CANTIDAD SEGÚN SISTEMA]]-Tabla1[[#This Row],[CANTIDAD SEGÚN CONTEO]]</f>
        <v>0</v>
      </c>
      <c r="I1156" s="13">
        <f>1-ABS((Tabla1[[#This Row],[CANTIDAD SEGÚN SISTEMA]]-Tabla1[[#This Row],[CANTIDAD SEGÚN CONTEO]])/Tabla1[[#This Row],[CANTIDAD SEGÚN SISTEMA]])</f>
        <v>1</v>
      </c>
      <c r="J115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56" s="13" t="str">
        <f>VLOOKUP(Tabla1[[#This Row],[COD MATERIAL]],Tabla1345[#All],3,0)</f>
        <v>05 - COLISION</v>
      </c>
      <c r="L1156" s="2" t="str">
        <f>VLOOKUP(MONTH(Tabla1[[#This Row],[FECHA DE CONTEO INVENTARIO]]),Tabla2[],2,0)</f>
        <v>Oct</v>
      </c>
      <c r="M1156" s="1">
        <f>YEAR(Tabla1[[#This Row],[FECHA DE CONTEO INVENTARIO]])</f>
        <v>2018</v>
      </c>
    </row>
    <row r="1157" spans="1:13" x14ac:dyDescent="0.2">
      <c r="A1157" s="1">
        <v>348139</v>
      </c>
      <c r="B1157" s="1" t="s">
        <v>272</v>
      </c>
      <c r="C1157" s="1" t="s">
        <v>886</v>
      </c>
      <c r="D1157" s="1" t="s">
        <v>857</v>
      </c>
      <c r="E1157" s="2">
        <v>43185</v>
      </c>
      <c r="F1157" s="1">
        <v>189</v>
      </c>
      <c r="G1157" s="1">
        <v>224</v>
      </c>
      <c r="H1157" s="1">
        <f>Tabla1[[#This Row],[CANTIDAD SEGÚN SISTEMA]]-Tabla1[[#This Row],[CANTIDAD SEGÚN CONTEO]]</f>
        <v>-35</v>
      </c>
      <c r="I1157" s="13">
        <f>1-ABS((Tabla1[[#This Row],[CANTIDAD SEGÚN SISTEMA]]-Tabla1[[#This Row],[CANTIDAD SEGÚN CONTEO]])/Tabla1[[#This Row],[CANTIDAD SEGÚN SISTEMA]])</f>
        <v>0.81481481481481488</v>
      </c>
      <c r="J115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57" s="13" t="str">
        <f>VLOOKUP(Tabla1[[#This Row],[COD MATERIAL]],Tabla1345[#All],3,0)</f>
        <v>04 - FRENOS Y EMBRAGUES</v>
      </c>
      <c r="L1157" s="2" t="str">
        <f>VLOOKUP(MONTH(Tabla1[[#This Row],[FECHA DE CONTEO INVENTARIO]]),Tabla2[],2,0)</f>
        <v>Mar</v>
      </c>
      <c r="M1157" s="1">
        <f>YEAR(Tabla1[[#This Row],[FECHA DE CONTEO INVENTARIO]])</f>
        <v>2018</v>
      </c>
    </row>
    <row r="1158" spans="1:13" x14ac:dyDescent="0.2">
      <c r="A1158" s="1">
        <v>367860</v>
      </c>
      <c r="B1158" s="1" t="s">
        <v>749</v>
      </c>
      <c r="C1158" s="1" t="s">
        <v>889</v>
      </c>
      <c r="D1158" s="1" t="s">
        <v>860</v>
      </c>
      <c r="E1158" s="2">
        <v>43524</v>
      </c>
      <c r="F1158" s="1">
        <v>185</v>
      </c>
      <c r="G1158" s="1">
        <v>172</v>
      </c>
      <c r="H1158" s="1">
        <f>Tabla1[[#This Row],[CANTIDAD SEGÚN SISTEMA]]-Tabla1[[#This Row],[CANTIDAD SEGÚN CONTEO]]</f>
        <v>13</v>
      </c>
      <c r="I1158" s="13">
        <f>1-ABS((Tabla1[[#This Row],[CANTIDAD SEGÚN SISTEMA]]-Tabla1[[#This Row],[CANTIDAD SEGÚN CONTEO]])/Tabla1[[#This Row],[CANTIDAD SEGÚN SISTEMA]])</f>
        <v>0.92972972972972978</v>
      </c>
      <c r="J115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58" s="13" t="str">
        <f>VLOOKUP(Tabla1[[#This Row],[COD MATERIAL]],Tabla1345[#All],3,0)</f>
        <v>05 - COLISION</v>
      </c>
      <c r="L1158" s="2" t="str">
        <f>VLOOKUP(MONTH(Tabla1[[#This Row],[FECHA DE CONTEO INVENTARIO]]),Tabla2[],2,0)</f>
        <v>Feb</v>
      </c>
      <c r="M1158" s="1">
        <f>YEAR(Tabla1[[#This Row],[FECHA DE CONTEO INVENTARIO]])</f>
        <v>2019</v>
      </c>
    </row>
    <row r="1159" spans="1:13" x14ac:dyDescent="0.2">
      <c r="A1159" s="1">
        <v>347615</v>
      </c>
      <c r="B1159" s="1" t="s">
        <v>746</v>
      </c>
      <c r="C1159" s="1" t="s">
        <v>890</v>
      </c>
      <c r="D1159" s="1" t="s">
        <v>861</v>
      </c>
      <c r="E1159" s="2">
        <v>43227</v>
      </c>
      <c r="F1159" s="1">
        <v>32</v>
      </c>
      <c r="G1159" s="1">
        <v>31</v>
      </c>
      <c r="H1159" s="1">
        <f>Tabla1[[#This Row],[CANTIDAD SEGÚN SISTEMA]]-Tabla1[[#This Row],[CANTIDAD SEGÚN CONTEO]]</f>
        <v>1</v>
      </c>
      <c r="I1159" s="13">
        <f>1-ABS((Tabla1[[#This Row],[CANTIDAD SEGÚN SISTEMA]]-Tabla1[[#This Row],[CANTIDAD SEGÚN CONTEO]])/Tabla1[[#This Row],[CANTIDAD SEGÚN SISTEMA]])</f>
        <v>0.96875</v>
      </c>
      <c r="J115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59" s="13" t="str">
        <f>VLOOKUP(Tabla1[[#This Row],[COD MATERIAL]],Tabla1345[#All],3,0)</f>
        <v>09 - PARTES DE MOTOR</v>
      </c>
      <c r="L1159" s="2" t="str">
        <f>VLOOKUP(MONTH(Tabla1[[#This Row],[FECHA DE CONTEO INVENTARIO]]),Tabla2[],2,0)</f>
        <v>May</v>
      </c>
      <c r="M1159" s="1">
        <f>YEAR(Tabla1[[#This Row],[FECHA DE CONTEO INVENTARIO]])</f>
        <v>2018</v>
      </c>
    </row>
    <row r="1160" spans="1:13" x14ac:dyDescent="0.2">
      <c r="A1160" s="1">
        <v>347871</v>
      </c>
      <c r="B1160" s="1" t="s">
        <v>468</v>
      </c>
      <c r="C1160" s="1" t="s">
        <v>887</v>
      </c>
      <c r="D1160" s="1" t="s">
        <v>858</v>
      </c>
      <c r="E1160" s="2">
        <v>43369</v>
      </c>
      <c r="F1160" s="1">
        <v>156</v>
      </c>
      <c r="G1160" s="1">
        <v>165</v>
      </c>
      <c r="H1160" s="1">
        <f>Tabla1[[#This Row],[CANTIDAD SEGÚN SISTEMA]]-Tabla1[[#This Row],[CANTIDAD SEGÚN CONTEO]]</f>
        <v>-9</v>
      </c>
      <c r="I1160" s="13">
        <f>1-ABS((Tabla1[[#This Row],[CANTIDAD SEGÚN SISTEMA]]-Tabla1[[#This Row],[CANTIDAD SEGÚN CONTEO]])/Tabla1[[#This Row],[CANTIDAD SEGÚN SISTEMA]])</f>
        <v>0.94230769230769229</v>
      </c>
      <c r="J116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60" s="13" t="str">
        <f>VLOOKUP(Tabla1[[#This Row],[COD MATERIAL]],Tabla1345[#All],3,0)</f>
        <v>08 - ELECTRICO</v>
      </c>
      <c r="L1160" s="2" t="str">
        <f>VLOOKUP(MONTH(Tabla1[[#This Row],[FECHA DE CONTEO INVENTARIO]]),Tabla2[],2,0)</f>
        <v>Set</v>
      </c>
      <c r="M1160" s="1">
        <f>YEAR(Tabla1[[#This Row],[FECHA DE CONTEO INVENTARIO]])</f>
        <v>2018</v>
      </c>
    </row>
    <row r="1161" spans="1:13" x14ac:dyDescent="0.2">
      <c r="A1161" s="1">
        <v>348182</v>
      </c>
      <c r="B1161" s="1" t="s">
        <v>208</v>
      </c>
      <c r="C1161" s="1" t="s">
        <v>888</v>
      </c>
      <c r="D1161" s="1" t="s">
        <v>859</v>
      </c>
      <c r="E1161" s="2">
        <v>43386</v>
      </c>
      <c r="F1161" s="1">
        <v>68</v>
      </c>
      <c r="G1161" s="1">
        <v>79</v>
      </c>
      <c r="H1161" s="1">
        <f>Tabla1[[#This Row],[CANTIDAD SEGÚN SISTEMA]]-Tabla1[[#This Row],[CANTIDAD SEGÚN CONTEO]]</f>
        <v>-11</v>
      </c>
      <c r="I1161" s="13">
        <f>1-ABS((Tabla1[[#This Row],[CANTIDAD SEGÚN SISTEMA]]-Tabla1[[#This Row],[CANTIDAD SEGÚN CONTEO]])/Tabla1[[#This Row],[CANTIDAD SEGÚN SISTEMA]])</f>
        <v>0.83823529411764708</v>
      </c>
      <c r="J116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61" s="13" t="str">
        <f>VLOOKUP(Tabla1[[#This Row],[COD MATERIAL]],Tabla1345[#All],3,0)</f>
        <v>06 - AMORTIGUADORES</v>
      </c>
      <c r="L1161" s="2" t="str">
        <f>VLOOKUP(MONTH(Tabla1[[#This Row],[FECHA DE CONTEO INVENTARIO]]),Tabla2[],2,0)</f>
        <v>Oct</v>
      </c>
      <c r="M1161" s="1">
        <f>YEAR(Tabla1[[#This Row],[FECHA DE CONTEO INVENTARIO]])</f>
        <v>2018</v>
      </c>
    </row>
    <row r="1162" spans="1:13" x14ac:dyDescent="0.2">
      <c r="A1162" s="1">
        <v>348768</v>
      </c>
      <c r="B1162" s="1" t="s">
        <v>310</v>
      </c>
      <c r="C1162" s="1" t="s">
        <v>889</v>
      </c>
      <c r="D1162" s="1" t="s">
        <v>860</v>
      </c>
      <c r="E1162" s="2">
        <v>43287</v>
      </c>
      <c r="F1162" s="1">
        <v>183</v>
      </c>
      <c r="G1162" s="1">
        <v>183</v>
      </c>
      <c r="H1162" s="1">
        <f>Tabla1[[#This Row],[CANTIDAD SEGÚN SISTEMA]]-Tabla1[[#This Row],[CANTIDAD SEGÚN CONTEO]]</f>
        <v>0</v>
      </c>
      <c r="I1162" s="13">
        <f>1-ABS((Tabla1[[#This Row],[CANTIDAD SEGÚN SISTEMA]]-Tabla1[[#This Row],[CANTIDAD SEGÚN CONTEO]])/Tabla1[[#This Row],[CANTIDAD SEGÚN SISTEMA]])</f>
        <v>1</v>
      </c>
      <c r="J116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62" s="13" t="str">
        <f>VLOOKUP(Tabla1[[#This Row],[COD MATERIAL]],Tabla1345[#All],3,0)</f>
        <v>05 - COLISION</v>
      </c>
      <c r="L1162" s="2" t="str">
        <f>VLOOKUP(MONTH(Tabla1[[#This Row],[FECHA DE CONTEO INVENTARIO]]),Tabla2[],2,0)</f>
        <v>Jul</v>
      </c>
      <c r="M1162" s="1">
        <f>YEAR(Tabla1[[#This Row],[FECHA DE CONTEO INVENTARIO]])</f>
        <v>2018</v>
      </c>
    </row>
    <row r="1163" spans="1:13" x14ac:dyDescent="0.2">
      <c r="A1163" s="1">
        <v>366792</v>
      </c>
      <c r="B1163" s="1" t="s">
        <v>682</v>
      </c>
      <c r="C1163" s="1" t="s">
        <v>884</v>
      </c>
      <c r="D1163" s="1" t="s">
        <v>856</v>
      </c>
      <c r="E1163" s="2">
        <v>43259</v>
      </c>
      <c r="F1163" s="1">
        <v>43</v>
      </c>
      <c r="G1163" s="1">
        <v>40</v>
      </c>
      <c r="H1163" s="1">
        <f>Tabla1[[#This Row],[CANTIDAD SEGÚN SISTEMA]]-Tabla1[[#This Row],[CANTIDAD SEGÚN CONTEO]]</f>
        <v>3</v>
      </c>
      <c r="I1163" s="13">
        <f>1-ABS((Tabla1[[#This Row],[CANTIDAD SEGÚN SISTEMA]]-Tabla1[[#This Row],[CANTIDAD SEGÚN CONTEO]])/Tabla1[[#This Row],[CANTIDAD SEGÚN SISTEMA]])</f>
        <v>0.93023255813953487</v>
      </c>
      <c r="J116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63" s="13" t="str">
        <f>VLOOKUP(Tabla1[[#This Row],[COD MATERIAL]],Tabla1345[#All],3,0)</f>
        <v>01 - BATERIAS</v>
      </c>
      <c r="L1163" s="2" t="str">
        <f>VLOOKUP(MONTH(Tabla1[[#This Row],[FECHA DE CONTEO INVENTARIO]]),Tabla2[],2,0)</f>
        <v>Jun</v>
      </c>
      <c r="M1163" s="1">
        <f>YEAR(Tabla1[[#This Row],[FECHA DE CONTEO INVENTARIO]])</f>
        <v>2018</v>
      </c>
    </row>
    <row r="1164" spans="1:13" x14ac:dyDescent="0.2">
      <c r="A1164" s="1">
        <v>348634</v>
      </c>
      <c r="B1164" s="1" t="s">
        <v>373</v>
      </c>
      <c r="C1164" s="1" t="s">
        <v>884</v>
      </c>
      <c r="D1164" s="1" t="s">
        <v>856</v>
      </c>
      <c r="E1164" s="2">
        <v>43341</v>
      </c>
      <c r="F1164" s="1">
        <v>1</v>
      </c>
      <c r="G1164" s="1">
        <v>1</v>
      </c>
      <c r="H1164" s="1">
        <f>Tabla1[[#This Row],[CANTIDAD SEGÚN SISTEMA]]-Tabla1[[#This Row],[CANTIDAD SEGÚN CONTEO]]</f>
        <v>0</v>
      </c>
      <c r="I1164" s="13">
        <f>1-ABS((Tabla1[[#This Row],[CANTIDAD SEGÚN SISTEMA]]-Tabla1[[#This Row],[CANTIDAD SEGÚN CONTEO]])/Tabla1[[#This Row],[CANTIDAD SEGÚN SISTEMA]])</f>
        <v>1</v>
      </c>
      <c r="J116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64" s="13" t="str">
        <f>VLOOKUP(Tabla1[[#This Row],[COD MATERIAL]],Tabla1345[#All],3,0)</f>
        <v>09 - PARTES DE MOTOR</v>
      </c>
      <c r="L1164" s="2" t="str">
        <f>VLOOKUP(MONTH(Tabla1[[#This Row],[FECHA DE CONTEO INVENTARIO]]),Tabla2[],2,0)</f>
        <v>Ago</v>
      </c>
      <c r="M1164" s="1">
        <f>YEAR(Tabla1[[#This Row],[FECHA DE CONTEO INVENTARIO]])</f>
        <v>2018</v>
      </c>
    </row>
    <row r="1165" spans="1:13" x14ac:dyDescent="0.2">
      <c r="A1165" s="1">
        <v>348807</v>
      </c>
      <c r="B1165" s="1" t="s">
        <v>66</v>
      </c>
      <c r="C1165" s="1" t="s">
        <v>890</v>
      </c>
      <c r="D1165" s="1" t="s">
        <v>861</v>
      </c>
      <c r="E1165" s="2">
        <v>43418</v>
      </c>
      <c r="F1165" s="1">
        <v>30</v>
      </c>
      <c r="G1165" s="1">
        <v>28</v>
      </c>
      <c r="H1165" s="1">
        <f>Tabla1[[#This Row],[CANTIDAD SEGÚN SISTEMA]]-Tabla1[[#This Row],[CANTIDAD SEGÚN CONTEO]]</f>
        <v>2</v>
      </c>
      <c r="I1165" s="13">
        <f>1-ABS((Tabla1[[#This Row],[CANTIDAD SEGÚN SISTEMA]]-Tabla1[[#This Row],[CANTIDAD SEGÚN CONTEO]])/Tabla1[[#This Row],[CANTIDAD SEGÚN SISTEMA]])</f>
        <v>0.93333333333333335</v>
      </c>
      <c r="J116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65" s="13" t="str">
        <f>VLOOKUP(Tabla1[[#This Row],[COD MATERIAL]],Tabla1345[#All],3,0)</f>
        <v>05 - COLISION</v>
      </c>
      <c r="L1165" s="2" t="str">
        <f>VLOOKUP(MONTH(Tabla1[[#This Row],[FECHA DE CONTEO INVENTARIO]]),Tabla2[],2,0)</f>
        <v>Nov</v>
      </c>
      <c r="M1165" s="1">
        <f>YEAR(Tabla1[[#This Row],[FECHA DE CONTEO INVENTARIO]])</f>
        <v>2018</v>
      </c>
    </row>
    <row r="1166" spans="1:13" x14ac:dyDescent="0.2">
      <c r="A1166" s="1">
        <v>348387</v>
      </c>
      <c r="B1166" s="1" t="s">
        <v>156</v>
      </c>
      <c r="C1166" s="1" t="s">
        <v>893</v>
      </c>
      <c r="D1166" s="1" t="s">
        <v>864</v>
      </c>
      <c r="E1166" s="2">
        <v>43338</v>
      </c>
      <c r="F1166" s="1">
        <v>107</v>
      </c>
      <c r="G1166" s="1">
        <v>120</v>
      </c>
      <c r="H1166" s="1">
        <f>Tabla1[[#This Row],[CANTIDAD SEGÚN SISTEMA]]-Tabla1[[#This Row],[CANTIDAD SEGÚN CONTEO]]</f>
        <v>-13</v>
      </c>
      <c r="I1166" s="13">
        <f>1-ABS((Tabla1[[#This Row],[CANTIDAD SEGÚN SISTEMA]]-Tabla1[[#This Row],[CANTIDAD SEGÚN CONTEO]])/Tabla1[[#This Row],[CANTIDAD SEGÚN SISTEMA]])</f>
        <v>0.87850467289719625</v>
      </c>
      <c r="J116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66" s="13" t="str">
        <f>VLOOKUP(Tabla1[[#This Row],[COD MATERIAL]],Tabla1345[#All],3,0)</f>
        <v>05 - COLISION</v>
      </c>
      <c r="L1166" s="2" t="str">
        <f>VLOOKUP(MONTH(Tabla1[[#This Row],[FECHA DE CONTEO INVENTARIO]]),Tabla2[],2,0)</f>
        <v>Ago</v>
      </c>
      <c r="M1166" s="1">
        <f>YEAR(Tabla1[[#This Row],[FECHA DE CONTEO INVENTARIO]])</f>
        <v>2018</v>
      </c>
    </row>
    <row r="1167" spans="1:13" x14ac:dyDescent="0.2">
      <c r="A1167" s="1">
        <v>348134</v>
      </c>
      <c r="B1167" s="1" t="s">
        <v>55</v>
      </c>
      <c r="C1167" s="1" t="s">
        <v>889</v>
      </c>
      <c r="D1167" s="1" t="s">
        <v>860</v>
      </c>
      <c r="E1167" s="2">
        <v>43463</v>
      </c>
      <c r="F1167" s="1">
        <v>63</v>
      </c>
      <c r="G1167" s="1">
        <v>74</v>
      </c>
      <c r="H1167" s="1">
        <f>Tabla1[[#This Row],[CANTIDAD SEGÚN SISTEMA]]-Tabla1[[#This Row],[CANTIDAD SEGÚN CONTEO]]</f>
        <v>-11</v>
      </c>
      <c r="I1167" s="13">
        <f>1-ABS((Tabla1[[#This Row],[CANTIDAD SEGÚN SISTEMA]]-Tabla1[[#This Row],[CANTIDAD SEGÚN CONTEO]])/Tabla1[[#This Row],[CANTIDAD SEGÚN SISTEMA]])</f>
        <v>0.82539682539682535</v>
      </c>
      <c r="J116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67" s="13" t="str">
        <f>VLOOKUP(Tabla1[[#This Row],[COD MATERIAL]],Tabla1345[#All],3,0)</f>
        <v>10 - PALANCAS Y CHICOTES</v>
      </c>
      <c r="L1167" s="2" t="str">
        <f>VLOOKUP(MONTH(Tabla1[[#This Row],[FECHA DE CONTEO INVENTARIO]]),Tabla2[],2,0)</f>
        <v>Dic</v>
      </c>
      <c r="M1167" s="1">
        <f>YEAR(Tabla1[[#This Row],[FECHA DE CONTEO INVENTARIO]])</f>
        <v>2018</v>
      </c>
    </row>
    <row r="1168" spans="1:13" x14ac:dyDescent="0.2">
      <c r="A1168" s="1">
        <v>348223</v>
      </c>
      <c r="B1168" s="1" t="s">
        <v>117</v>
      </c>
      <c r="C1168" s="1" t="s">
        <v>892</v>
      </c>
      <c r="D1168" s="1" t="s">
        <v>863</v>
      </c>
      <c r="E1168" s="2">
        <v>43366</v>
      </c>
      <c r="F1168" s="1">
        <v>9</v>
      </c>
      <c r="G1168" s="1">
        <v>9</v>
      </c>
      <c r="H1168" s="1">
        <f>Tabla1[[#This Row],[CANTIDAD SEGÚN SISTEMA]]-Tabla1[[#This Row],[CANTIDAD SEGÚN CONTEO]]</f>
        <v>0</v>
      </c>
      <c r="I1168" s="13">
        <f>1-ABS((Tabla1[[#This Row],[CANTIDAD SEGÚN SISTEMA]]-Tabla1[[#This Row],[CANTIDAD SEGÚN CONTEO]])/Tabla1[[#This Row],[CANTIDAD SEGÚN SISTEMA]])</f>
        <v>1</v>
      </c>
      <c r="J116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68" s="13" t="str">
        <f>VLOOKUP(Tabla1[[#This Row],[COD MATERIAL]],Tabla1345[#All],3,0)</f>
        <v>06 - AMORTIGUADORES</v>
      </c>
      <c r="L1168" s="2" t="str">
        <f>VLOOKUP(MONTH(Tabla1[[#This Row],[FECHA DE CONTEO INVENTARIO]]),Tabla2[],2,0)</f>
        <v>Set</v>
      </c>
      <c r="M1168" s="1">
        <f>YEAR(Tabla1[[#This Row],[FECHA DE CONTEO INVENTARIO]])</f>
        <v>2018</v>
      </c>
    </row>
    <row r="1169" spans="1:13" x14ac:dyDescent="0.2">
      <c r="A1169" s="1">
        <v>364153</v>
      </c>
      <c r="B1169" s="1" t="s">
        <v>607</v>
      </c>
      <c r="C1169" s="1" t="s">
        <v>891</v>
      </c>
      <c r="D1169" s="1" t="s">
        <v>862</v>
      </c>
      <c r="E1169" s="2">
        <v>43390</v>
      </c>
      <c r="F1169" s="1">
        <v>173</v>
      </c>
      <c r="G1169" s="1">
        <v>195</v>
      </c>
      <c r="H1169" s="1">
        <f>Tabla1[[#This Row],[CANTIDAD SEGÚN SISTEMA]]-Tabla1[[#This Row],[CANTIDAD SEGÚN CONTEO]]</f>
        <v>-22</v>
      </c>
      <c r="I1169" s="13">
        <f>1-ABS((Tabla1[[#This Row],[CANTIDAD SEGÚN SISTEMA]]-Tabla1[[#This Row],[CANTIDAD SEGÚN CONTEO]])/Tabla1[[#This Row],[CANTIDAD SEGÚN SISTEMA]])</f>
        <v>0.87283236994219648</v>
      </c>
      <c r="J116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69" s="13" t="str">
        <f>VLOOKUP(Tabla1[[#This Row],[COD MATERIAL]],Tabla1345[#All],3,0)</f>
        <v>09 - PARTES DE MOTOR</v>
      </c>
      <c r="L1169" s="2" t="str">
        <f>VLOOKUP(MONTH(Tabla1[[#This Row],[FECHA DE CONTEO INVENTARIO]]),Tabla2[],2,0)</f>
        <v>Oct</v>
      </c>
      <c r="M1169" s="1">
        <f>YEAR(Tabla1[[#This Row],[FECHA DE CONTEO INVENTARIO]])</f>
        <v>2018</v>
      </c>
    </row>
    <row r="1170" spans="1:13" x14ac:dyDescent="0.2">
      <c r="A1170" s="1">
        <v>348140</v>
      </c>
      <c r="B1170" s="1" t="s">
        <v>273</v>
      </c>
      <c r="C1170" s="1" t="s">
        <v>884</v>
      </c>
      <c r="D1170" s="1" t="s">
        <v>856</v>
      </c>
      <c r="E1170" s="2">
        <v>43358</v>
      </c>
      <c r="F1170" s="1">
        <v>142</v>
      </c>
      <c r="G1170" s="1">
        <v>159</v>
      </c>
      <c r="H1170" s="1">
        <f>Tabla1[[#This Row],[CANTIDAD SEGÚN SISTEMA]]-Tabla1[[#This Row],[CANTIDAD SEGÚN CONTEO]]</f>
        <v>-17</v>
      </c>
      <c r="I1170" s="13">
        <f>1-ABS((Tabla1[[#This Row],[CANTIDAD SEGÚN SISTEMA]]-Tabla1[[#This Row],[CANTIDAD SEGÚN CONTEO]])/Tabla1[[#This Row],[CANTIDAD SEGÚN SISTEMA]])</f>
        <v>0.88028169014084512</v>
      </c>
      <c r="J117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70" s="13" t="str">
        <f>VLOOKUP(Tabla1[[#This Row],[COD MATERIAL]],Tabla1345[#All],3,0)</f>
        <v>04 - FRENOS Y EMBRAGUES</v>
      </c>
      <c r="L1170" s="2" t="str">
        <f>VLOOKUP(MONTH(Tabla1[[#This Row],[FECHA DE CONTEO INVENTARIO]]),Tabla2[],2,0)</f>
        <v>Set</v>
      </c>
      <c r="M1170" s="1">
        <f>YEAR(Tabla1[[#This Row],[FECHA DE CONTEO INVENTARIO]])</f>
        <v>2018</v>
      </c>
    </row>
    <row r="1171" spans="1:13" x14ac:dyDescent="0.2">
      <c r="A1171" s="1">
        <v>362704</v>
      </c>
      <c r="B1171" s="1" t="s">
        <v>719</v>
      </c>
      <c r="C1171" s="1" t="s">
        <v>886</v>
      </c>
      <c r="D1171" s="1" t="s">
        <v>857</v>
      </c>
      <c r="E1171" s="2">
        <v>43572</v>
      </c>
      <c r="F1171" s="1">
        <v>54</v>
      </c>
      <c r="G1171" s="1">
        <v>58</v>
      </c>
      <c r="H1171" s="1">
        <f>Tabla1[[#This Row],[CANTIDAD SEGÚN SISTEMA]]-Tabla1[[#This Row],[CANTIDAD SEGÚN CONTEO]]</f>
        <v>-4</v>
      </c>
      <c r="I1171" s="13">
        <f>1-ABS((Tabla1[[#This Row],[CANTIDAD SEGÚN SISTEMA]]-Tabla1[[#This Row],[CANTIDAD SEGÚN CONTEO]])/Tabla1[[#This Row],[CANTIDAD SEGÚN SISTEMA]])</f>
        <v>0.92592592592592593</v>
      </c>
      <c r="J117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71" s="13" t="str">
        <f>VLOOKUP(Tabla1[[#This Row],[COD MATERIAL]],Tabla1345[#All],3,0)</f>
        <v>13 - TRACCION</v>
      </c>
      <c r="L1171" s="2" t="str">
        <f>VLOOKUP(MONTH(Tabla1[[#This Row],[FECHA DE CONTEO INVENTARIO]]),Tabla2[],2,0)</f>
        <v>Abr</v>
      </c>
      <c r="M1171" s="1">
        <f>YEAR(Tabla1[[#This Row],[FECHA DE CONTEO INVENTARIO]])</f>
        <v>2019</v>
      </c>
    </row>
    <row r="1172" spans="1:13" x14ac:dyDescent="0.2">
      <c r="A1172" s="1">
        <v>353560</v>
      </c>
      <c r="B1172" s="1" t="s">
        <v>182</v>
      </c>
      <c r="C1172" s="1" t="s">
        <v>887</v>
      </c>
      <c r="D1172" s="1" t="s">
        <v>858</v>
      </c>
      <c r="E1172" s="2">
        <v>43592</v>
      </c>
      <c r="F1172" s="1">
        <v>154</v>
      </c>
      <c r="G1172" s="1">
        <v>154</v>
      </c>
      <c r="H1172" s="1">
        <f>Tabla1[[#This Row],[CANTIDAD SEGÚN SISTEMA]]-Tabla1[[#This Row],[CANTIDAD SEGÚN CONTEO]]</f>
        <v>0</v>
      </c>
      <c r="I1172" s="13">
        <f>1-ABS((Tabla1[[#This Row],[CANTIDAD SEGÚN SISTEMA]]-Tabla1[[#This Row],[CANTIDAD SEGÚN CONTEO]])/Tabla1[[#This Row],[CANTIDAD SEGÚN SISTEMA]])</f>
        <v>1</v>
      </c>
      <c r="J117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72" s="13" t="str">
        <f>VLOOKUP(Tabla1[[#This Row],[COD MATERIAL]],Tabla1345[#All],3,0)</f>
        <v>08 - ELECTRICO</v>
      </c>
      <c r="L1172" s="2" t="str">
        <f>VLOOKUP(MONTH(Tabla1[[#This Row],[FECHA DE CONTEO INVENTARIO]]),Tabla2[],2,0)</f>
        <v>May</v>
      </c>
      <c r="M1172" s="1">
        <f>YEAR(Tabla1[[#This Row],[FECHA DE CONTEO INVENTARIO]])</f>
        <v>2019</v>
      </c>
    </row>
    <row r="1173" spans="1:13" x14ac:dyDescent="0.2">
      <c r="A1173" s="1">
        <v>362588</v>
      </c>
      <c r="B1173" s="1" t="s">
        <v>629</v>
      </c>
      <c r="C1173" s="1" t="s">
        <v>886</v>
      </c>
      <c r="D1173" s="1" t="s">
        <v>857</v>
      </c>
      <c r="E1173" s="2">
        <v>43599</v>
      </c>
      <c r="F1173" s="1">
        <v>188</v>
      </c>
      <c r="G1173" s="1">
        <v>172</v>
      </c>
      <c r="H1173" s="1">
        <f>Tabla1[[#This Row],[CANTIDAD SEGÚN SISTEMA]]-Tabla1[[#This Row],[CANTIDAD SEGÚN CONTEO]]</f>
        <v>16</v>
      </c>
      <c r="I1173" s="13">
        <f>1-ABS((Tabla1[[#This Row],[CANTIDAD SEGÚN SISTEMA]]-Tabla1[[#This Row],[CANTIDAD SEGÚN CONTEO]])/Tabla1[[#This Row],[CANTIDAD SEGÚN SISTEMA]])</f>
        <v>0.91489361702127658</v>
      </c>
      <c r="J117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73" s="13" t="str">
        <f>VLOOKUP(Tabla1[[#This Row],[COD MATERIAL]],Tabla1345[#All],3,0)</f>
        <v>07 - PEDALES Y POSAPIES</v>
      </c>
      <c r="L1173" s="2" t="str">
        <f>VLOOKUP(MONTH(Tabla1[[#This Row],[FECHA DE CONTEO INVENTARIO]]),Tabla2[],2,0)</f>
        <v>May</v>
      </c>
      <c r="M1173" s="1">
        <f>YEAR(Tabla1[[#This Row],[FECHA DE CONTEO INVENTARIO]])</f>
        <v>2019</v>
      </c>
    </row>
    <row r="1174" spans="1:13" x14ac:dyDescent="0.2">
      <c r="A1174" s="1">
        <v>348445</v>
      </c>
      <c r="B1174" s="1" t="s">
        <v>281</v>
      </c>
      <c r="C1174" s="1" t="s">
        <v>888</v>
      </c>
      <c r="D1174" s="1" t="s">
        <v>859</v>
      </c>
      <c r="E1174" s="2">
        <v>43478</v>
      </c>
      <c r="F1174" s="1">
        <v>96</v>
      </c>
      <c r="G1174" s="1">
        <v>103</v>
      </c>
      <c r="H1174" s="1">
        <f>Tabla1[[#This Row],[CANTIDAD SEGÚN SISTEMA]]-Tabla1[[#This Row],[CANTIDAD SEGÚN CONTEO]]</f>
        <v>-7</v>
      </c>
      <c r="I1174" s="13">
        <f>1-ABS((Tabla1[[#This Row],[CANTIDAD SEGÚN SISTEMA]]-Tabla1[[#This Row],[CANTIDAD SEGÚN CONTEO]])/Tabla1[[#This Row],[CANTIDAD SEGÚN SISTEMA]])</f>
        <v>0.92708333333333337</v>
      </c>
      <c r="J117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74" s="13" t="str">
        <f>VLOOKUP(Tabla1[[#This Row],[COD MATERIAL]],Tabla1345[#All],3,0)</f>
        <v>13 - TRACCION</v>
      </c>
      <c r="L1174" s="2" t="str">
        <f>VLOOKUP(MONTH(Tabla1[[#This Row],[FECHA DE CONTEO INVENTARIO]]),Tabla2[],2,0)</f>
        <v>Ene</v>
      </c>
      <c r="M1174" s="1">
        <f>YEAR(Tabla1[[#This Row],[FECHA DE CONTEO INVENTARIO]])</f>
        <v>2019</v>
      </c>
    </row>
    <row r="1175" spans="1:13" x14ac:dyDescent="0.2">
      <c r="A1175" s="1">
        <v>348801</v>
      </c>
      <c r="B1175" s="1" t="s">
        <v>75</v>
      </c>
      <c r="C1175" s="1" t="s">
        <v>884</v>
      </c>
      <c r="D1175" s="1" t="s">
        <v>856</v>
      </c>
      <c r="E1175" s="2">
        <v>43495</v>
      </c>
      <c r="F1175" s="1">
        <v>36</v>
      </c>
      <c r="G1175" s="1">
        <v>36</v>
      </c>
      <c r="H1175" s="1">
        <f>Tabla1[[#This Row],[CANTIDAD SEGÚN SISTEMA]]-Tabla1[[#This Row],[CANTIDAD SEGÚN CONTEO]]</f>
        <v>0</v>
      </c>
      <c r="I1175" s="13">
        <f>1-ABS((Tabla1[[#This Row],[CANTIDAD SEGÚN SISTEMA]]-Tabla1[[#This Row],[CANTIDAD SEGÚN CONTEO]])/Tabla1[[#This Row],[CANTIDAD SEGÚN SISTEMA]])</f>
        <v>1</v>
      </c>
      <c r="J117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75" s="13" t="str">
        <f>VLOOKUP(Tabla1[[#This Row],[COD MATERIAL]],Tabla1345[#All],3,0)</f>
        <v>05 - COLISION</v>
      </c>
      <c r="L1175" s="2" t="str">
        <f>VLOOKUP(MONTH(Tabla1[[#This Row],[FECHA DE CONTEO INVENTARIO]]),Tabla2[],2,0)</f>
        <v>Ene</v>
      </c>
      <c r="M1175" s="1">
        <f>YEAR(Tabla1[[#This Row],[FECHA DE CONTEO INVENTARIO]])</f>
        <v>2019</v>
      </c>
    </row>
    <row r="1176" spans="1:13" x14ac:dyDescent="0.2">
      <c r="A1176" s="1">
        <v>347709</v>
      </c>
      <c r="B1176" s="1" t="s">
        <v>165</v>
      </c>
      <c r="C1176" s="1" t="s">
        <v>884</v>
      </c>
      <c r="D1176" s="1" t="s">
        <v>856</v>
      </c>
      <c r="E1176" s="2">
        <v>43260</v>
      </c>
      <c r="F1176" s="1">
        <v>157</v>
      </c>
      <c r="G1176" s="1">
        <v>164</v>
      </c>
      <c r="H1176" s="1">
        <f>Tabla1[[#This Row],[CANTIDAD SEGÚN SISTEMA]]-Tabla1[[#This Row],[CANTIDAD SEGÚN CONTEO]]</f>
        <v>-7</v>
      </c>
      <c r="I1176" s="13">
        <f>1-ABS((Tabla1[[#This Row],[CANTIDAD SEGÚN SISTEMA]]-Tabla1[[#This Row],[CANTIDAD SEGÚN CONTEO]])/Tabla1[[#This Row],[CANTIDAD SEGÚN SISTEMA]])</f>
        <v>0.95541401273885351</v>
      </c>
      <c r="J117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76" s="13" t="str">
        <f>VLOOKUP(Tabla1[[#This Row],[COD MATERIAL]],Tabla1345[#All],3,0)</f>
        <v>04 - FRENOS Y EMBRAGUES</v>
      </c>
      <c r="L1176" s="2" t="str">
        <f>VLOOKUP(MONTH(Tabla1[[#This Row],[FECHA DE CONTEO INVENTARIO]]),Tabla2[],2,0)</f>
        <v>Jun</v>
      </c>
      <c r="M1176" s="1">
        <f>YEAR(Tabla1[[#This Row],[FECHA DE CONTEO INVENTARIO]])</f>
        <v>2018</v>
      </c>
    </row>
    <row r="1177" spans="1:13" x14ac:dyDescent="0.2">
      <c r="A1177" s="1">
        <v>348055</v>
      </c>
      <c r="B1177" s="1" t="s">
        <v>339</v>
      </c>
      <c r="C1177" s="1" t="s">
        <v>889</v>
      </c>
      <c r="D1177" s="1" t="s">
        <v>860</v>
      </c>
      <c r="E1177" s="2">
        <v>43116</v>
      </c>
      <c r="F1177" s="1">
        <v>141</v>
      </c>
      <c r="G1177" s="1">
        <v>155</v>
      </c>
      <c r="H1177" s="1">
        <f>Tabla1[[#This Row],[CANTIDAD SEGÚN SISTEMA]]-Tabla1[[#This Row],[CANTIDAD SEGÚN CONTEO]]</f>
        <v>-14</v>
      </c>
      <c r="I1177" s="13">
        <f>1-ABS((Tabla1[[#This Row],[CANTIDAD SEGÚN SISTEMA]]-Tabla1[[#This Row],[CANTIDAD SEGÚN CONTEO]])/Tabla1[[#This Row],[CANTIDAD SEGÚN SISTEMA]])</f>
        <v>0.900709219858156</v>
      </c>
      <c r="J117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77" s="13" t="str">
        <f>VLOOKUP(Tabla1[[#This Row],[COD MATERIAL]],Tabla1345[#All],3,0)</f>
        <v>13 - TRACCION</v>
      </c>
      <c r="L1177" s="2" t="str">
        <f>VLOOKUP(MONTH(Tabla1[[#This Row],[FECHA DE CONTEO INVENTARIO]]),Tabla2[],2,0)</f>
        <v>Ene</v>
      </c>
      <c r="M1177" s="1">
        <f>YEAR(Tabla1[[#This Row],[FECHA DE CONTEO INVENTARIO]])</f>
        <v>2018</v>
      </c>
    </row>
    <row r="1178" spans="1:13" x14ac:dyDescent="0.2">
      <c r="A1178" s="1">
        <v>348307</v>
      </c>
      <c r="B1178" s="1" t="s">
        <v>131</v>
      </c>
      <c r="C1178" s="1" t="s">
        <v>893</v>
      </c>
      <c r="D1178" s="1" t="s">
        <v>864</v>
      </c>
      <c r="E1178" s="2">
        <v>43392</v>
      </c>
      <c r="F1178" s="1">
        <v>12</v>
      </c>
      <c r="G1178" s="1">
        <v>10</v>
      </c>
      <c r="H1178" s="1">
        <f>Tabla1[[#This Row],[CANTIDAD SEGÚN SISTEMA]]-Tabla1[[#This Row],[CANTIDAD SEGÚN CONTEO]]</f>
        <v>2</v>
      </c>
      <c r="I1178" s="13">
        <f>1-ABS((Tabla1[[#This Row],[CANTIDAD SEGÚN SISTEMA]]-Tabla1[[#This Row],[CANTIDAD SEGÚN CONTEO]])/Tabla1[[#This Row],[CANTIDAD SEGÚN SISTEMA]])</f>
        <v>0.83333333333333337</v>
      </c>
      <c r="J117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78" s="13" t="str">
        <f>VLOOKUP(Tabla1[[#This Row],[COD MATERIAL]],Tabla1345[#All],3,0)</f>
        <v>06 - AMORTIGUADORES</v>
      </c>
      <c r="L1178" s="2" t="str">
        <f>VLOOKUP(MONTH(Tabla1[[#This Row],[FECHA DE CONTEO INVENTARIO]]),Tabla2[],2,0)</f>
        <v>Oct</v>
      </c>
      <c r="M1178" s="1">
        <f>YEAR(Tabla1[[#This Row],[FECHA DE CONTEO INVENTARIO]])</f>
        <v>2018</v>
      </c>
    </row>
    <row r="1179" spans="1:13" x14ac:dyDescent="0.2">
      <c r="A1179" s="1">
        <v>348280</v>
      </c>
      <c r="B1179" s="1" t="s">
        <v>152</v>
      </c>
      <c r="C1179" s="1" t="s">
        <v>885</v>
      </c>
      <c r="D1179" s="1" t="s">
        <v>865</v>
      </c>
      <c r="E1179" s="2">
        <v>43394</v>
      </c>
      <c r="F1179" s="1">
        <v>87</v>
      </c>
      <c r="G1179" s="1">
        <v>103</v>
      </c>
      <c r="H1179" s="1">
        <f>Tabla1[[#This Row],[CANTIDAD SEGÚN SISTEMA]]-Tabla1[[#This Row],[CANTIDAD SEGÚN CONTEO]]</f>
        <v>-16</v>
      </c>
      <c r="I1179" s="13">
        <f>1-ABS((Tabla1[[#This Row],[CANTIDAD SEGÚN SISTEMA]]-Tabla1[[#This Row],[CANTIDAD SEGÚN CONTEO]])/Tabla1[[#This Row],[CANTIDAD SEGÚN SISTEMA]])</f>
        <v>0.81609195402298851</v>
      </c>
      <c r="J117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79" s="13" t="str">
        <f>VLOOKUP(Tabla1[[#This Row],[COD MATERIAL]],Tabla1345[#All],3,0)</f>
        <v>11 - LLANTAS Y HULES</v>
      </c>
      <c r="L1179" s="2" t="str">
        <f>VLOOKUP(MONTH(Tabla1[[#This Row],[FECHA DE CONTEO INVENTARIO]]),Tabla2[],2,0)</f>
        <v>Oct</v>
      </c>
      <c r="M1179" s="1">
        <f>YEAR(Tabla1[[#This Row],[FECHA DE CONTEO INVENTARIO]])</f>
        <v>2018</v>
      </c>
    </row>
    <row r="1180" spans="1:13" x14ac:dyDescent="0.2">
      <c r="A1180" s="1">
        <v>348068</v>
      </c>
      <c r="B1180" s="1" t="s">
        <v>221</v>
      </c>
      <c r="C1180" s="1" t="s">
        <v>889</v>
      </c>
      <c r="D1180" s="1" t="s">
        <v>860</v>
      </c>
      <c r="E1180" s="2">
        <v>43223</v>
      </c>
      <c r="F1180" s="1">
        <v>87</v>
      </c>
      <c r="G1180" s="1">
        <v>99</v>
      </c>
      <c r="H1180" s="1">
        <f>Tabla1[[#This Row],[CANTIDAD SEGÚN SISTEMA]]-Tabla1[[#This Row],[CANTIDAD SEGÚN CONTEO]]</f>
        <v>-12</v>
      </c>
      <c r="I1180" s="13">
        <f>1-ABS((Tabla1[[#This Row],[CANTIDAD SEGÚN SISTEMA]]-Tabla1[[#This Row],[CANTIDAD SEGÚN CONTEO]])/Tabla1[[#This Row],[CANTIDAD SEGÚN SISTEMA]])</f>
        <v>0.86206896551724133</v>
      </c>
      <c r="J118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80" s="13" t="str">
        <f>VLOOKUP(Tabla1[[#This Row],[COD MATERIAL]],Tabla1345[#All],3,0)</f>
        <v>11 - LLANTAS Y HULES</v>
      </c>
      <c r="L1180" s="2" t="str">
        <f>VLOOKUP(MONTH(Tabla1[[#This Row],[FECHA DE CONTEO INVENTARIO]]),Tabla2[],2,0)</f>
        <v>May</v>
      </c>
      <c r="M1180" s="1">
        <f>YEAR(Tabla1[[#This Row],[FECHA DE CONTEO INVENTARIO]])</f>
        <v>2018</v>
      </c>
    </row>
    <row r="1181" spans="1:13" x14ac:dyDescent="0.2">
      <c r="A1181" s="1">
        <v>347928</v>
      </c>
      <c r="B1181" s="1" t="s">
        <v>136</v>
      </c>
      <c r="C1181" s="1" t="s">
        <v>889</v>
      </c>
      <c r="D1181" s="1" t="s">
        <v>860</v>
      </c>
      <c r="E1181" s="2">
        <v>43352</v>
      </c>
      <c r="F1181" s="1">
        <v>170</v>
      </c>
      <c r="G1181" s="1">
        <v>197</v>
      </c>
      <c r="H1181" s="1">
        <f>Tabla1[[#This Row],[CANTIDAD SEGÚN SISTEMA]]-Tabla1[[#This Row],[CANTIDAD SEGÚN CONTEO]]</f>
        <v>-27</v>
      </c>
      <c r="I1181" s="13">
        <f>1-ABS((Tabla1[[#This Row],[CANTIDAD SEGÚN SISTEMA]]-Tabla1[[#This Row],[CANTIDAD SEGÚN CONTEO]])/Tabla1[[#This Row],[CANTIDAD SEGÚN SISTEMA]])</f>
        <v>0.8411764705882353</v>
      </c>
      <c r="J118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81" s="13" t="str">
        <f>VLOOKUP(Tabla1[[#This Row],[COD MATERIAL]],Tabla1345[#All],3,0)</f>
        <v>14 - LUCES</v>
      </c>
      <c r="L1181" s="2" t="str">
        <f>VLOOKUP(MONTH(Tabla1[[#This Row],[FECHA DE CONTEO INVENTARIO]]),Tabla2[],2,0)</f>
        <v>Set</v>
      </c>
      <c r="M1181" s="1">
        <f>YEAR(Tabla1[[#This Row],[FECHA DE CONTEO INVENTARIO]])</f>
        <v>2018</v>
      </c>
    </row>
    <row r="1182" spans="1:13" x14ac:dyDescent="0.2">
      <c r="A1182" s="1">
        <v>347931</v>
      </c>
      <c r="B1182" s="1" t="s">
        <v>85</v>
      </c>
      <c r="C1182" s="1" t="s">
        <v>889</v>
      </c>
      <c r="D1182" s="1" t="s">
        <v>860</v>
      </c>
      <c r="E1182" s="2">
        <v>43389</v>
      </c>
      <c r="F1182" s="1">
        <v>99</v>
      </c>
      <c r="G1182" s="1">
        <v>98</v>
      </c>
      <c r="H1182" s="1">
        <f>Tabla1[[#This Row],[CANTIDAD SEGÚN SISTEMA]]-Tabla1[[#This Row],[CANTIDAD SEGÚN CONTEO]]</f>
        <v>1</v>
      </c>
      <c r="I1182" s="13">
        <f>1-ABS((Tabla1[[#This Row],[CANTIDAD SEGÚN SISTEMA]]-Tabla1[[#This Row],[CANTIDAD SEGÚN CONTEO]])/Tabla1[[#This Row],[CANTIDAD SEGÚN SISTEMA]])</f>
        <v>0.98989898989898994</v>
      </c>
      <c r="J118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82" s="13" t="str">
        <f>VLOOKUP(Tabla1[[#This Row],[COD MATERIAL]],Tabla1345[#All],3,0)</f>
        <v>14 - LUCES</v>
      </c>
      <c r="L1182" s="2" t="str">
        <f>VLOOKUP(MONTH(Tabla1[[#This Row],[FECHA DE CONTEO INVENTARIO]]),Tabla2[],2,0)</f>
        <v>Oct</v>
      </c>
      <c r="M1182" s="1">
        <f>YEAR(Tabla1[[#This Row],[FECHA DE CONTEO INVENTARIO]])</f>
        <v>2018</v>
      </c>
    </row>
    <row r="1183" spans="1:13" x14ac:dyDescent="0.2">
      <c r="A1183" s="1">
        <v>348250</v>
      </c>
      <c r="B1183" s="1" t="s">
        <v>239</v>
      </c>
      <c r="C1183" s="1" t="s">
        <v>888</v>
      </c>
      <c r="D1183" s="1" t="s">
        <v>859</v>
      </c>
      <c r="E1183" s="2">
        <v>43293</v>
      </c>
      <c r="F1183" s="1">
        <v>142</v>
      </c>
      <c r="G1183" s="1">
        <v>164</v>
      </c>
      <c r="H1183" s="1">
        <f>Tabla1[[#This Row],[CANTIDAD SEGÚN SISTEMA]]-Tabla1[[#This Row],[CANTIDAD SEGÚN CONTEO]]</f>
        <v>-22</v>
      </c>
      <c r="I1183" s="13">
        <f>1-ABS((Tabla1[[#This Row],[CANTIDAD SEGÚN SISTEMA]]-Tabla1[[#This Row],[CANTIDAD SEGÚN CONTEO]])/Tabla1[[#This Row],[CANTIDAD SEGÚN SISTEMA]])</f>
        <v>0.84507042253521125</v>
      </c>
      <c r="J118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83" s="13" t="str">
        <f>VLOOKUP(Tabla1[[#This Row],[COD MATERIAL]],Tabla1345[#All],3,0)</f>
        <v>07 - PEDALES Y POSAPIES</v>
      </c>
      <c r="L1183" s="2" t="str">
        <f>VLOOKUP(MONTH(Tabla1[[#This Row],[FECHA DE CONTEO INVENTARIO]]),Tabla2[],2,0)</f>
        <v>Jul</v>
      </c>
      <c r="M1183" s="1">
        <f>YEAR(Tabla1[[#This Row],[FECHA DE CONTEO INVENTARIO]])</f>
        <v>2018</v>
      </c>
    </row>
    <row r="1184" spans="1:13" x14ac:dyDescent="0.2">
      <c r="A1184" s="1">
        <v>348433</v>
      </c>
      <c r="B1184" s="1" t="s">
        <v>299</v>
      </c>
      <c r="C1184" s="1" t="s">
        <v>887</v>
      </c>
      <c r="D1184" s="1" t="s">
        <v>858</v>
      </c>
      <c r="E1184" s="2">
        <v>43319</v>
      </c>
      <c r="F1184" s="1">
        <v>93</v>
      </c>
      <c r="G1184" s="1">
        <v>93</v>
      </c>
      <c r="H1184" s="1">
        <f>Tabla1[[#This Row],[CANTIDAD SEGÚN SISTEMA]]-Tabla1[[#This Row],[CANTIDAD SEGÚN CONTEO]]</f>
        <v>0</v>
      </c>
      <c r="I1184" s="13">
        <f>1-ABS((Tabla1[[#This Row],[CANTIDAD SEGÚN SISTEMA]]-Tabla1[[#This Row],[CANTIDAD SEGÚN CONTEO]])/Tabla1[[#This Row],[CANTIDAD SEGÚN SISTEMA]])</f>
        <v>1</v>
      </c>
      <c r="J118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84" s="13" t="str">
        <f>VLOOKUP(Tabla1[[#This Row],[COD MATERIAL]],Tabla1345[#All],3,0)</f>
        <v>05 - COLISION</v>
      </c>
      <c r="L1184" s="2" t="str">
        <f>VLOOKUP(MONTH(Tabla1[[#This Row],[FECHA DE CONTEO INVENTARIO]]),Tabla2[],2,0)</f>
        <v>Ago</v>
      </c>
      <c r="M1184" s="1">
        <f>YEAR(Tabla1[[#This Row],[FECHA DE CONTEO INVENTARIO]])</f>
        <v>2018</v>
      </c>
    </row>
    <row r="1185" spans="1:13" x14ac:dyDescent="0.2">
      <c r="A1185" s="1">
        <v>348019</v>
      </c>
      <c r="B1185" s="1" t="s">
        <v>693</v>
      </c>
      <c r="C1185" s="1" t="s">
        <v>892</v>
      </c>
      <c r="D1185" s="1" t="s">
        <v>863</v>
      </c>
      <c r="E1185" s="2">
        <v>43220</v>
      </c>
      <c r="F1185" s="1">
        <v>183</v>
      </c>
      <c r="G1185" s="1">
        <v>197</v>
      </c>
      <c r="H1185" s="1">
        <f>Tabla1[[#This Row],[CANTIDAD SEGÚN SISTEMA]]-Tabla1[[#This Row],[CANTIDAD SEGÚN CONTEO]]</f>
        <v>-14</v>
      </c>
      <c r="I1185" s="13">
        <f>1-ABS((Tabla1[[#This Row],[CANTIDAD SEGÚN SISTEMA]]-Tabla1[[#This Row],[CANTIDAD SEGÚN CONTEO]])/Tabla1[[#This Row],[CANTIDAD SEGÚN SISTEMA]])</f>
        <v>0.92349726775956287</v>
      </c>
      <c r="J118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85" s="13" t="str">
        <f>VLOOKUP(Tabla1[[#This Row],[COD MATERIAL]],Tabla1345[#All],3,0)</f>
        <v>13 - TRACCION</v>
      </c>
      <c r="L1185" s="2" t="str">
        <f>VLOOKUP(MONTH(Tabla1[[#This Row],[FECHA DE CONTEO INVENTARIO]]),Tabla2[],2,0)</f>
        <v>Abr</v>
      </c>
      <c r="M1185" s="1">
        <f>YEAR(Tabla1[[#This Row],[FECHA DE CONTEO INVENTARIO]])</f>
        <v>2018</v>
      </c>
    </row>
    <row r="1186" spans="1:13" x14ac:dyDescent="0.2">
      <c r="A1186" s="1">
        <v>365174</v>
      </c>
      <c r="B1186" s="1" t="s">
        <v>493</v>
      </c>
      <c r="C1186" s="1" t="s">
        <v>889</v>
      </c>
      <c r="D1186" s="1" t="s">
        <v>860</v>
      </c>
      <c r="E1186" s="2">
        <v>43303</v>
      </c>
      <c r="F1186" s="1">
        <v>10</v>
      </c>
      <c r="G1186" s="1">
        <v>10</v>
      </c>
      <c r="H1186" s="1">
        <f>Tabla1[[#This Row],[CANTIDAD SEGÚN SISTEMA]]-Tabla1[[#This Row],[CANTIDAD SEGÚN CONTEO]]</f>
        <v>0</v>
      </c>
      <c r="I1186" s="13">
        <f>1-ABS((Tabla1[[#This Row],[CANTIDAD SEGÚN SISTEMA]]-Tabla1[[#This Row],[CANTIDAD SEGÚN CONTEO]])/Tabla1[[#This Row],[CANTIDAD SEGÚN SISTEMA]])</f>
        <v>1</v>
      </c>
      <c r="J118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86" s="13" t="str">
        <f>VLOOKUP(Tabla1[[#This Row],[COD MATERIAL]],Tabla1345[#All],3,0)</f>
        <v>01 - BATERIAS</v>
      </c>
      <c r="L1186" s="2" t="str">
        <f>VLOOKUP(MONTH(Tabla1[[#This Row],[FECHA DE CONTEO INVENTARIO]]),Tabla2[],2,0)</f>
        <v>Jul</v>
      </c>
      <c r="M1186" s="1">
        <f>YEAR(Tabla1[[#This Row],[FECHA DE CONTEO INVENTARIO]])</f>
        <v>2018</v>
      </c>
    </row>
    <row r="1187" spans="1:13" x14ac:dyDescent="0.2">
      <c r="A1187" s="1">
        <v>348422</v>
      </c>
      <c r="B1187" s="1" t="s">
        <v>294</v>
      </c>
      <c r="C1187" s="1" t="s">
        <v>886</v>
      </c>
      <c r="D1187" s="1" t="s">
        <v>857</v>
      </c>
      <c r="E1187" s="2">
        <v>43248</v>
      </c>
      <c r="F1187" s="1">
        <v>2</v>
      </c>
      <c r="G1187" s="1">
        <v>2</v>
      </c>
      <c r="H1187" s="1">
        <f>Tabla1[[#This Row],[CANTIDAD SEGÚN SISTEMA]]-Tabla1[[#This Row],[CANTIDAD SEGÚN CONTEO]]</f>
        <v>0</v>
      </c>
      <c r="I1187" s="13">
        <f>1-ABS((Tabla1[[#This Row],[CANTIDAD SEGÚN SISTEMA]]-Tabla1[[#This Row],[CANTIDAD SEGÚN CONTEO]])/Tabla1[[#This Row],[CANTIDAD SEGÚN SISTEMA]])</f>
        <v>1</v>
      </c>
      <c r="J118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87" s="13" t="str">
        <f>VLOOKUP(Tabla1[[#This Row],[COD MATERIAL]],Tabla1345[#All],3,0)</f>
        <v>11 - LLANTAS Y HULES</v>
      </c>
      <c r="L1187" s="2" t="str">
        <f>VLOOKUP(MONTH(Tabla1[[#This Row],[FECHA DE CONTEO INVENTARIO]]),Tabla2[],2,0)</f>
        <v>May</v>
      </c>
      <c r="M1187" s="1">
        <f>YEAR(Tabla1[[#This Row],[FECHA DE CONTEO INVENTARIO]])</f>
        <v>2018</v>
      </c>
    </row>
    <row r="1188" spans="1:13" x14ac:dyDescent="0.2">
      <c r="A1188" s="1">
        <v>348515</v>
      </c>
      <c r="B1188" s="1" t="s">
        <v>163</v>
      </c>
      <c r="C1188" s="1" t="s">
        <v>886</v>
      </c>
      <c r="D1188" s="1" t="s">
        <v>857</v>
      </c>
      <c r="E1188" s="2">
        <v>43470</v>
      </c>
      <c r="F1188" s="1">
        <v>127</v>
      </c>
      <c r="G1188" s="1">
        <v>121</v>
      </c>
      <c r="H1188" s="1">
        <f>Tabla1[[#This Row],[CANTIDAD SEGÚN SISTEMA]]-Tabla1[[#This Row],[CANTIDAD SEGÚN CONTEO]]</f>
        <v>6</v>
      </c>
      <c r="I1188" s="13">
        <f>1-ABS((Tabla1[[#This Row],[CANTIDAD SEGÚN SISTEMA]]-Tabla1[[#This Row],[CANTIDAD SEGÚN CONTEO]])/Tabla1[[#This Row],[CANTIDAD SEGÚN SISTEMA]])</f>
        <v>0.952755905511811</v>
      </c>
      <c r="J118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88" s="13" t="str">
        <f>VLOOKUP(Tabla1[[#This Row],[COD MATERIAL]],Tabla1345[#All],3,0)</f>
        <v>09 - PARTES DE MOTOR</v>
      </c>
      <c r="L1188" s="2" t="str">
        <f>VLOOKUP(MONTH(Tabla1[[#This Row],[FECHA DE CONTEO INVENTARIO]]),Tabla2[],2,0)</f>
        <v>Ene</v>
      </c>
      <c r="M1188" s="1">
        <f>YEAR(Tabla1[[#This Row],[FECHA DE CONTEO INVENTARIO]])</f>
        <v>2019</v>
      </c>
    </row>
    <row r="1189" spans="1:13" x14ac:dyDescent="0.2">
      <c r="A1189" s="1">
        <v>364241</v>
      </c>
      <c r="B1189" s="1" t="s">
        <v>649</v>
      </c>
      <c r="C1189" s="1" t="s">
        <v>892</v>
      </c>
      <c r="D1189" s="1" t="s">
        <v>863</v>
      </c>
      <c r="E1189" s="2">
        <v>43229</v>
      </c>
      <c r="F1189" s="1">
        <v>168</v>
      </c>
      <c r="G1189" s="1">
        <v>156</v>
      </c>
      <c r="H1189" s="1">
        <f>Tabla1[[#This Row],[CANTIDAD SEGÚN SISTEMA]]-Tabla1[[#This Row],[CANTIDAD SEGÚN CONTEO]]</f>
        <v>12</v>
      </c>
      <c r="I1189" s="13">
        <f>1-ABS((Tabla1[[#This Row],[CANTIDAD SEGÚN SISTEMA]]-Tabla1[[#This Row],[CANTIDAD SEGÚN CONTEO]])/Tabla1[[#This Row],[CANTIDAD SEGÚN SISTEMA]])</f>
        <v>0.9285714285714286</v>
      </c>
      <c r="J118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189" s="13" t="str">
        <f>VLOOKUP(Tabla1[[#This Row],[COD MATERIAL]],Tabla1345[#All],3,0)</f>
        <v>05 - COLISION</v>
      </c>
      <c r="L1189" s="2" t="str">
        <f>VLOOKUP(MONTH(Tabla1[[#This Row],[FECHA DE CONTEO INVENTARIO]]),Tabla2[],2,0)</f>
        <v>May</v>
      </c>
      <c r="M1189" s="1">
        <f>YEAR(Tabla1[[#This Row],[FECHA DE CONTEO INVENTARIO]])</f>
        <v>2018</v>
      </c>
    </row>
    <row r="1190" spans="1:13" x14ac:dyDescent="0.2">
      <c r="A1190" s="1">
        <v>367836</v>
      </c>
      <c r="B1190" s="1" t="s">
        <v>697</v>
      </c>
      <c r="C1190" s="1" t="s">
        <v>886</v>
      </c>
      <c r="D1190" s="1" t="s">
        <v>857</v>
      </c>
      <c r="E1190" s="2">
        <v>43354</v>
      </c>
      <c r="F1190" s="1">
        <v>106</v>
      </c>
      <c r="G1190" s="1">
        <v>127</v>
      </c>
      <c r="H1190" s="1">
        <f>Tabla1[[#This Row],[CANTIDAD SEGÚN SISTEMA]]-Tabla1[[#This Row],[CANTIDAD SEGÚN CONTEO]]</f>
        <v>-21</v>
      </c>
      <c r="I1190" s="13">
        <f>1-ABS((Tabla1[[#This Row],[CANTIDAD SEGÚN SISTEMA]]-Tabla1[[#This Row],[CANTIDAD SEGÚN CONTEO]])/Tabla1[[#This Row],[CANTIDAD SEGÚN SISTEMA]])</f>
        <v>0.80188679245283012</v>
      </c>
      <c r="J119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90" s="13" t="str">
        <f>VLOOKUP(Tabla1[[#This Row],[COD MATERIAL]],Tabla1345[#All],3,0)</f>
        <v>05 - COLISION</v>
      </c>
      <c r="L1190" s="2" t="str">
        <f>VLOOKUP(MONTH(Tabla1[[#This Row],[FECHA DE CONTEO INVENTARIO]]),Tabla2[],2,0)</f>
        <v>Set</v>
      </c>
      <c r="M1190" s="1">
        <f>YEAR(Tabla1[[#This Row],[FECHA DE CONTEO INVENTARIO]])</f>
        <v>2018</v>
      </c>
    </row>
    <row r="1191" spans="1:13" x14ac:dyDescent="0.2">
      <c r="A1191" s="1">
        <v>348235</v>
      </c>
      <c r="B1191" s="1" t="s">
        <v>342</v>
      </c>
      <c r="C1191" s="1" t="s">
        <v>887</v>
      </c>
      <c r="D1191" s="1" t="s">
        <v>858</v>
      </c>
      <c r="E1191" s="2">
        <v>43501</v>
      </c>
      <c r="F1191" s="1">
        <v>87</v>
      </c>
      <c r="G1191" s="1">
        <v>98</v>
      </c>
      <c r="H1191" s="1">
        <f>Tabla1[[#This Row],[CANTIDAD SEGÚN SISTEMA]]-Tabla1[[#This Row],[CANTIDAD SEGÚN CONTEO]]</f>
        <v>-11</v>
      </c>
      <c r="I1191" s="13">
        <f>1-ABS((Tabla1[[#This Row],[CANTIDAD SEGÚN SISTEMA]]-Tabla1[[#This Row],[CANTIDAD SEGÚN CONTEO]])/Tabla1[[#This Row],[CANTIDAD SEGÚN SISTEMA]])</f>
        <v>0.87356321839080464</v>
      </c>
      <c r="J119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91" s="13" t="str">
        <f>VLOOKUP(Tabla1[[#This Row],[COD MATERIAL]],Tabla1345[#All],3,0)</f>
        <v>07 - PEDALES Y POSAPIES</v>
      </c>
      <c r="L1191" s="2" t="str">
        <f>VLOOKUP(MONTH(Tabla1[[#This Row],[FECHA DE CONTEO INVENTARIO]]),Tabla2[],2,0)</f>
        <v>Feb</v>
      </c>
      <c r="M1191" s="1">
        <f>YEAR(Tabla1[[#This Row],[FECHA DE CONTEO INVENTARIO]])</f>
        <v>2019</v>
      </c>
    </row>
    <row r="1192" spans="1:13" x14ac:dyDescent="0.2">
      <c r="A1192" s="1">
        <v>347583</v>
      </c>
      <c r="B1192" s="1" t="s">
        <v>673</v>
      </c>
      <c r="C1192" s="1" t="s">
        <v>885</v>
      </c>
      <c r="D1192" s="1" t="s">
        <v>865</v>
      </c>
      <c r="E1192" s="2">
        <v>43110</v>
      </c>
      <c r="F1192" s="1">
        <v>94</v>
      </c>
      <c r="G1192" s="1">
        <v>96</v>
      </c>
      <c r="H1192" s="1">
        <f>Tabla1[[#This Row],[CANTIDAD SEGÚN SISTEMA]]-Tabla1[[#This Row],[CANTIDAD SEGÚN CONTEO]]</f>
        <v>-2</v>
      </c>
      <c r="I1192" s="13">
        <f>1-ABS((Tabla1[[#This Row],[CANTIDAD SEGÚN SISTEMA]]-Tabla1[[#This Row],[CANTIDAD SEGÚN CONTEO]])/Tabla1[[#This Row],[CANTIDAD SEGÚN SISTEMA]])</f>
        <v>0.97872340425531912</v>
      </c>
      <c r="J119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92" s="13" t="str">
        <f>VLOOKUP(Tabla1[[#This Row],[COD MATERIAL]],Tabla1345[#All],3,0)</f>
        <v>09 - PARTES DE MOTOR</v>
      </c>
      <c r="L1192" s="2" t="str">
        <f>VLOOKUP(MONTH(Tabla1[[#This Row],[FECHA DE CONTEO INVENTARIO]]),Tabla2[],2,0)</f>
        <v>Ene</v>
      </c>
      <c r="M1192" s="1">
        <f>YEAR(Tabla1[[#This Row],[FECHA DE CONTEO INVENTARIO]])</f>
        <v>2018</v>
      </c>
    </row>
    <row r="1193" spans="1:13" x14ac:dyDescent="0.2">
      <c r="A1193" s="1">
        <v>364298</v>
      </c>
      <c r="B1193" s="1" t="s">
        <v>465</v>
      </c>
      <c r="C1193" s="1" t="s">
        <v>884</v>
      </c>
      <c r="D1193" s="1" t="s">
        <v>856</v>
      </c>
      <c r="E1193" s="2">
        <v>43587</v>
      </c>
      <c r="F1193" s="1">
        <v>175</v>
      </c>
      <c r="G1193" s="1">
        <v>206</v>
      </c>
      <c r="H1193" s="1">
        <f>Tabla1[[#This Row],[CANTIDAD SEGÚN SISTEMA]]-Tabla1[[#This Row],[CANTIDAD SEGÚN CONTEO]]</f>
        <v>-31</v>
      </c>
      <c r="I1193" s="13">
        <f>1-ABS((Tabla1[[#This Row],[CANTIDAD SEGÚN SISTEMA]]-Tabla1[[#This Row],[CANTIDAD SEGÚN CONTEO]])/Tabla1[[#This Row],[CANTIDAD SEGÚN SISTEMA]])</f>
        <v>0.82285714285714284</v>
      </c>
      <c r="J119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93" s="13" t="str">
        <f>VLOOKUP(Tabla1[[#This Row],[COD MATERIAL]],Tabla1345[#All],3,0)</f>
        <v>07 - PEDALES Y POSAPIES</v>
      </c>
      <c r="L1193" s="2" t="str">
        <f>VLOOKUP(MONTH(Tabla1[[#This Row],[FECHA DE CONTEO INVENTARIO]]),Tabla2[],2,0)</f>
        <v>May</v>
      </c>
      <c r="M1193" s="1">
        <f>YEAR(Tabla1[[#This Row],[FECHA DE CONTEO INVENTARIO]])</f>
        <v>2019</v>
      </c>
    </row>
    <row r="1194" spans="1:13" x14ac:dyDescent="0.2">
      <c r="A1194" s="1">
        <v>347896</v>
      </c>
      <c r="B1194" s="1" t="s">
        <v>290</v>
      </c>
      <c r="C1194" s="1" t="s">
        <v>890</v>
      </c>
      <c r="D1194" s="1" t="s">
        <v>861</v>
      </c>
      <c r="E1194" s="2">
        <v>43422</v>
      </c>
      <c r="F1194" s="1">
        <v>106</v>
      </c>
      <c r="G1194" s="1">
        <v>111</v>
      </c>
      <c r="H1194" s="1">
        <f>Tabla1[[#This Row],[CANTIDAD SEGÚN SISTEMA]]-Tabla1[[#This Row],[CANTIDAD SEGÚN CONTEO]]</f>
        <v>-5</v>
      </c>
      <c r="I1194" s="13">
        <f>1-ABS((Tabla1[[#This Row],[CANTIDAD SEGÚN SISTEMA]]-Tabla1[[#This Row],[CANTIDAD SEGÚN CONTEO]])/Tabla1[[#This Row],[CANTIDAD SEGÚN SISTEMA]])</f>
        <v>0.95283018867924529</v>
      </c>
      <c r="J119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94" s="13" t="str">
        <f>VLOOKUP(Tabla1[[#This Row],[COD MATERIAL]],Tabla1345[#All],3,0)</f>
        <v>14 - LUCES</v>
      </c>
      <c r="L1194" s="2" t="str">
        <f>VLOOKUP(MONTH(Tabla1[[#This Row],[FECHA DE CONTEO INVENTARIO]]),Tabla2[],2,0)</f>
        <v>Nov</v>
      </c>
      <c r="M1194" s="1">
        <f>YEAR(Tabla1[[#This Row],[FECHA DE CONTEO INVENTARIO]])</f>
        <v>2018</v>
      </c>
    </row>
    <row r="1195" spans="1:13" x14ac:dyDescent="0.2">
      <c r="A1195" s="1">
        <v>347983</v>
      </c>
      <c r="B1195" s="1" t="s">
        <v>51</v>
      </c>
      <c r="C1195" s="1" t="s">
        <v>888</v>
      </c>
      <c r="D1195" s="1" t="s">
        <v>859</v>
      </c>
      <c r="E1195" s="2">
        <v>43173</v>
      </c>
      <c r="F1195" s="1">
        <v>159</v>
      </c>
      <c r="G1195" s="1">
        <v>171</v>
      </c>
      <c r="H1195" s="1">
        <f>Tabla1[[#This Row],[CANTIDAD SEGÚN SISTEMA]]-Tabla1[[#This Row],[CANTIDAD SEGÚN CONTEO]]</f>
        <v>-12</v>
      </c>
      <c r="I1195" s="13">
        <f>1-ABS((Tabla1[[#This Row],[CANTIDAD SEGÚN SISTEMA]]-Tabla1[[#This Row],[CANTIDAD SEGÚN CONTEO]])/Tabla1[[#This Row],[CANTIDAD SEGÚN SISTEMA]])</f>
        <v>0.92452830188679247</v>
      </c>
      <c r="J119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95" s="13" t="str">
        <f>VLOOKUP(Tabla1[[#This Row],[COD MATERIAL]],Tabla1345[#All],3,0)</f>
        <v>10 - PALANCAS Y CHICOTES</v>
      </c>
      <c r="L1195" s="2" t="str">
        <f>VLOOKUP(MONTH(Tabla1[[#This Row],[FECHA DE CONTEO INVENTARIO]]),Tabla2[],2,0)</f>
        <v>Mar</v>
      </c>
      <c r="M1195" s="1">
        <f>YEAR(Tabla1[[#This Row],[FECHA DE CONTEO INVENTARIO]])</f>
        <v>2018</v>
      </c>
    </row>
    <row r="1196" spans="1:13" x14ac:dyDescent="0.2">
      <c r="A1196" s="1">
        <v>347770</v>
      </c>
      <c r="B1196" s="1" t="s">
        <v>175</v>
      </c>
      <c r="C1196" s="1" t="s">
        <v>888</v>
      </c>
      <c r="D1196" s="1" t="s">
        <v>859</v>
      </c>
      <c r="E1196" s="2">
        <v>43610</v>
      </c>
      <c r="F1196" s="1">
        <v>38</v>
      </c>
      <c r="G1196" s="1">
        <v>45</v>
      </c>
      <c r="H1196" s="1">
        <f>Tabla1[[#This Row],[CANTIDAD SEGÚN SISTEMA]]-Tabla1[[#This Row],[CANTIDAD SEGÚN CONTEO]]</f>
        <v>-7</v>
      </c>
      <c r="I1196" s="13">
        <f>1-ABS((Tabla1[[#This Row],[CANTIDAD SEGÚN SISTEMA]]-Tabla1[[#This Row],[CANTIDAD SEGÚN CONTEO]])/Tabla1[[#This Row],[CANTIDAD SEGÚN SISTEMA]])</f>
        <v>0.81578947368421051</v>
      </c>
      <c r="J119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96" s="13" t="str">
        <f>VLOOKUP(Tabla1[[#This Row],[COD MATERIAL]],Tabla1345[#All],3,0)</f>
        <v>09 - PARTES DE MOTOR</v>
      </c>
      <c r="L1196" s="2" t="str">
        <f>VLOOKUP(MONTH(Tabla1[[#This Row],[FECHA DE CONTEO INVENTARIO]]),Tabla2[],2,0)</f>
        <v>May</v>
      </c>
      <c r="M1196" s="1">
        <f>YEAR(Tabla1[[#This Row],[FECHA DE CONTEO INVENTARIO]])</f>
        <v>2019</v>
      </c>
    </row>
    <row r="1197" spans="1:13" x14ac:dyDescent="0.2">
      <c r="A1197" s="1">
        <v>369697</v>
      </c>
      <c r="B1197" s="1" t="s">
        <v>718</v>
      </c>
      <c r="C1197" s="1" t="s">
        <v>887</v>
      </c>
      <c r="D1197" s="1" t="s">
        <v>858</v>
      </c>
      <c r="E1197" s="2">
        <v>43226</v>
      </c>
      <c r="F1197" s="1">
        <v>139</v>
      </c>
      <c r="G1197" s="1">
        <v>139</v>
      </c>
      <c r="H1197" s="1">
        <f>Tabla1[[#This Row],[CANTIDAD SEGÚN SISTEMA]]-Tabla1[[#This Row],[CANTIDAD SEGÚN CONTEO]]</f>
        <v>0</v>
      </c>
      <c r="I1197" s="13">
        <f>1-ABS((Tabla1[[#This Row],[CANTIDAD SEGÚN SISTEMA]]-Tabla1[[#This Row],[CANTIDAD SEGÚN CONTEO]])/Tabla1[[#This Row],[CANTIDAD SEGÚN SISTEMA]])</f>
        <v>1</v>
      </c>
      <c r="J119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197" s="13" t="str">
        <f>VLOOKUP(Tabla1[[#This Row],[COD MATERIAL]],Tabla1345[#All],3,0)</f>
        <v>11 - LLANTAS Y HULES</v>
      </c>
      <c r="L1197" s="2" t="str">
        <f>VLOOKUP(MONTH(Tabla1[[#This Row],[FECHA DE CONTEO INVENTARIO]]),Tabla2[],2,0)</f>
        <v>May</v>
      </c>
      <c r="M1197" s="1">
        <f>YEAR(Tabla1[[#This Row],[FECHA DE CONTEO INVENTARIO]])</f>
        <v>2018</v>
      </c>
    </row>
    <row r="1198" spans="1:13" x14ac:dyDescent="0.2">
      <c r="A1198" s="1">
        <v>366754</v>
      </c>
      <c r="B1198" s="1" t="s">
        <v>722</v>
      </c>
      <c r="C1198" s="1" t="s">
        <v>888</v>
      </c>
      <c r="D1198" s="1" t="s">
        <v>859</v>
      </c>
      <c r="E1198" s="2">
        <v>43412</v>
      </c>
      <c r="F1198" s="1">
        <v>86</v>
      </c>
      <c r="G1198" s="1">
        <v>101</v>
      </c>
      <c r="H1198" s="1">
        <f>Tabla1[[#This Row],[CANTIDAD SEGÚN SISTEMA]]-Tabla1[[#This Row],[CANTIDAD SEGÚN CONTEO]]</f>
        <v>-15</v>
      </c>
      <c r="I1198" s="13">
        <f>1-ABS((Tabla1[[#This Row],[CANTIDAD SEGÚN SISTEMA]]-Tabla1[[#This Row],[CANTIDAD SEGÚN CONTEO]])/Tabla1[[#This Row],[CANTIDAD SEGÚN SISTEMA]])</f>
        <v>0.82558139534883723</v>
      </c>
      <c r="J119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98" s="13" t="str">
        <f>VLOOKUP(Tabla1[[#This Row],[COD MATERIAL]],Tabla1345[#All],3,0)</f>
        <v>09 - PARTES DE MOTOR</v>
      </c>
      <c r="L1198" s="2" t="str">
        <f>VLOOKUP(MONTH(Tabla1[[#This Row],[FECHA DE CONTEO INVENTARIO]]),Tabla2[],2,0)</f>
        <v>Nov</v>
      </c>
      <c r="M1198" s="1">
        <f>YEAR(Tabla1[[#This Row],[FECHA DE CONTEO INVENTARIO]])</f>
        <v>2018</v>
      </c>
    </row>
    <row r="1199" spans="1:13" x14ac:dyDescent="0.2">
      <c r="A1199" s="1">
        <v>347608</v>
      </c>
      <c r="B1199" s="1" t="s">
        <v>373</v>
      </c>
      <c r="C1199" s="1" t="s">
        <v>885</v>
      </c>
      <c r="D1199" s="1" t="s">
        <v>865</v>
      </c>
      <c r="E1199" s="2">
        <v>43352</v>
      </c>
      <c r="F1199" s="1">
        <v>81</v>
      </c>
      <c r="G1199" s="1">
        <v>88</v>
      </c>
      <c r="H1199" s="1">
        <f>Tabla1[[#This Row],[CANTIDAD SEGÚN SISTEMA]]-Tabla1[[#This Row],[CANTIDAD SEGÚN CONTEO]]</f>
        <v>-7</v>
      </c>
      <c r="I1199" s="13">
        <f>1-ABS((Tabla1[[#This Row],[CANTIDAD SEGÚN SISTEMA]]-Tabla1[[#This Row],[CANTIDAD SEGÚN CONTEO]])/Tabla1[[#This Row],[CANTIDAD SEGÚN SISTEMA]])</f>
        <v>0.91358024691358031</v>
      </c>
      <c r="J119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199" s="13" t="str">
        <f>VLOOKUP(Tabla1[[#This Row],[COD MATERIAL]],Tabla1345[#All],3,0)</f>
        <v>09 - PARTES DE MOTOR</v>
      </c>
      <c r="L1199" s="2" t="str">
        <f>VLOOKUP(MONTH(Tabla1[[#This Row],[FECHA DE CONTEO INVENTARIO]]),Tabla2[],2,0)</f>
        <v>Set</v>
      </c>
      <c r="M1199" s="1">
        <f>YEAR(Tabla1[[#This Row],[FECHA DE CONTEO INVENTARIO]])</f>
        <v>2018</v>
      </c>
    </row>
    <row r="1200" spans="1:13" x14ac:dyDescent="0.2">
      <c r="A1200" s="1">
        <v>353553</v>
      </c>
      <c r="B1200" s="1" t="s">
        <v>643</v>
      </c>
      <c r="C1200" s="1" t="s">
        <v>884</v>
      </c>
      <c r="D1200" s="1" t="s">
        <v>856</v>
      </c>
      <c r="E1200" s="2">
        <v>43307</v>
      </c>
      <c r="F1200" s="1">
        <v>121</v>
      </c>
      <c r="G1200" s="1">
        <v>121</v>
      </c>
      <c r="H1200" s="1">
        <f>Tabla1[[#This Row],[CANTIDAD SEGÚN SISTEMA]]-Tabla1[[#This Row],[CANTIDAD SEGÚN CONTEO]]</f>
        <v>0</v>
      </c>
      <c r="I1200" s="13">
        <f>1-ABS((Tabla1[[#This Row],[CANTIDAD SEGÚN SISTEMA]]-Tabla1[[#This Row],[CANTIDAD SEGÚN CONTEO]])/Tabla1[[#This Row],[CANTIDAD SEGÚN SISTEMA]])</f>
        <v>1</v>
      </c>
      <c r="J120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00" s="13" t="str">
        <f>VLOOKUP(Tabla1[[#This Row],[COD MATERIAL]],Tabla1345[#All],3,0)</f>
        <v>09 - PARTES DE MOTOR</v>
      </c>
      <c r="L1200" s="2" t="str">
        <f>VLOOKUP(MONTH(Tabla1[[#This Row],[FECHA DE CONTEO INVENTARIO]]),Tabla2[],2,0)</f>
        <v>Jul</v>
      </c>
      <c r="M1200" s="1">
        <f>YEAR(Tabla1[[#This Row],[FECHA DE CONTEO INVENTARIO]])</f>
        <v>2018</v>
      </c>
    </row>
    <row r="1201" spans="1:13" x14ac:dyDescent="0.2">
      <c r="A1201" s="1">
        <v>367861</v>
      </c>
      <c r="B1201" s="1" t="s">
        <v>758</v>
      </c>
      <c r="C1201" s="1" t="s">
        <v>886</v>
      </c>
      <c r="D1201" s="1" t="s">
        <v>857</v>
      </c>
      <c r="E1201" s="2">
        <v>43224</v>
      </c>
      <c r="F1201" s="1">
        <v>83</v>
      </c>
      <c r="G1201" s="1">
        <v>83</v>
      </c>
      <c r="H1201" s="1">
        <f>Tabla1[[#This Row],[CANTIDAD SEGÚN SISTEMA]]-Tabla1[[#This Row],[CANTIDAD SEGÚN CONTEO]]</f>
        <v>0</v>
      </c>
      <c r="I1201" s="13">
        <f>1-ABS((Tabla1[[#This Row],[CANTIDAD SEGÚN SISTEMA]]-Tabla1[[#This Row],[CANTIDAD SEGÚN CONTEO]])/Tabla1[[#This Row],[CANTIDAD SEGÚN SISTEMA]])</f>
        <v>1</v>
      </c>
      <c r="J120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01" s="13" t="str">
        <f>VLOOKUP(Tabla1[[#This Row],[COD MATERIAL]],Tabla1345[#All],3,0)</f>
        <v>05 - COLISION</v>
      </c>
      <c r="L1201" s="2" t="str">
        <f>VLOOKUP(MONTH(Tabla1[[#This Row],[FECHA DE CONTEO INVENTARIO]]),Tabla2[],2,0)</f>
        <v>May</v>
      </c>
      <c r="M1201" s="1">
        <f>YEAR(Tabla1[[#This Row],[FECHA DE CONTEO INVENTARIO]])</f>
        <v>2018</v>
      </c>
    </row>
    <row r="1202" spans="1:13" x14ac:dyDescent="0.2">
      <c r="A1202" s="1">
        <v>347878</v>
      </c>
      <c r="B1202" s="1" t="s">
        <v>114</v>
      </c>
      <c r="C1202" s="1" t="s">
        <v>893</v>
      </c>
      <c r="D1202" s="1" t="s">
        <v>864</v>
      </c>
      <c r="E1202" s="2">
        <v>43514</v>
      </c>
      <c r="F1202" s="1">
        <v>192</v>
      </c>
      <c r="G1202" s="1">
        <v>192</v>
      </c>
      <c r="H1202" s="1">
        <f>Tabla1[[#This Row],[CANTIDAD SEGÚN SISTEMA]]-Tabla1[[#This Row],[CANTIDAD SEGÚN CONTEO]]</f>
        <v>0</v>
      </c>
      <c r="I1202" s="13">
        <f>1-ABS((Tabla1[[#This Row],[CANTIDAD SEGÚN SISTEMA]]-Tabla1[[#This Row],[CANTIDAD SEGÚN CONTEO]])/Tabla1[[#This Row],[CANTIDAD SEGÚN SISTEMA]])</f>
        <v>1</v>
      </c>
      <c r="J120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02" s="13" t="str">
        <f>VLOOKUP(Tabla1[[#This Row],[COD MATERIAL]],Tabla1345[#All],3,0)</f>
        <v>08 - ELECTRICO</v>
      </c>
      <c r="L1202" s="2" t="str">
        <f>VLOOKUP(MONTH(Tabla1[[#This Row],[FECHA DE CONTEO INVENTARIO]]),Tabla2[],2,0)</f>
        <v>Feb</v>
      </c>
      <c r="M1202" s="1">
        <f>YEAR(Tabla1[[#This Row],[FECHA DE CONTEO INVENTARIO]])</f>
        <v>2019</v>
      </c>
    </row>
    <row r="1203" spans="1:13" x14ac:dyDescent="0.2">
      <c r="A1203" s="1">
        <v>348508</v>
      </c>
      <c r="B1203" s="1" t="s">
        <v>315</v>
      </c>
      <c r="C1203" s="1" t="s">
        <v>885</v>
      </c>
      <c r="D1203" s="1" t="s">
        <v>865</v>
      </c>
      <c r="E1203" s="2">
        <v>43486</v>
      </c>
      <c r="F1203" s="1">
        <v>33</v>
      </c>
      <c r="G1203" s="1">
        <v>34</v>
      </c>
      <c r="H1203" s="1">
        <f>Tabla1[[#This Row],[CANTIDAD SEGÚN SISTEMA]]-Tabla1[[#This Row],[CANTIDAD SEGÚN CONTEO]]</f>
        <v>-1</v>
      </c>
      <c r="I1203" s="13">
        <f>1-ABS((Tabla1[[#This Row],[CANTIDAD SEGÚN SISTEMA]]-Tabla1[[#This Row],[CANTIDAD SEGÚN CONTEO]])/Tabla1[[#This Row],[CANTIDAD SEGÚN SISTEMA]])</f>
        <v>0.96969696969696972</v>
      </c>
      <c r="J120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03" s="13" t="str">
        <f>VLOOKUP(Tabla1[[#This Row],[COD MATERIAL]],Tabla1345[#All],3,0)</f>
        <v>09 - PARTES DE MOTOR</v>
      </c>
      <c r="L1203" s="2" t="str">
        <f>VLOOKUP(MONTH(Tabla1[[#This Row],[FECHA DE CONTEO INVENTARIO]]),Tabla2[],2,0)</f>
        <v>Ene</v>
      </c>
      <c r="M1203" s="1">
        <f>YEAR(Tabla1[[#This Row],[FECHA DE CONTEO INVENTARIO]])</f>
        <v>2019</v>
      </c>
    </row>
    <row r="1204" spans="1:13" x14ac:dyDescent="0.2">
      <c r="A1204" s="1">
        <v>348139</v>
      </c>
      <c r="B1204" s="1" t="s">
        <v>272</v>
      </c>
      <c r="C1204" s="1" t="s">
        <v>890</v>
      </c>
      <c r="D1204" s="1" t="s">
        <v>861</v>
      </c>
      <c r="E1204" s="2">
        <v>43225</v>
      </c>
      <c r="F1204" s="1">
        <v>69</v>
      </c>
      <c r="G1204" s="1">
        <v>73</v>
      </c>
      <c r="H1204" s="1">
        <f>Tabla1[[#This Row],[CANTIDAD SEGÚN SISTEMA]]-Tabla1[[#This Row],[CANTIDAD SEGÚN CONTEO]]</f>
        <v>-4</v>
      </c>
      <c r="I1204" s="13">
        <f>1-ABS((Tabla1[[#This Row],[CANTIDAD SEGÚN SISTEMA]]-Tabla1[[#This Row],[CANTIDAD SEGÚN CONTEO]])/Tabla1[[#This Row],[CANTIDAD SEGÚN SISTEMA]])</f>
        <v>0.94202898550724634</v>
      </c>
      <c r="J120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04" s="13" t="str">
        <f>VLOOKUP(Tabla1[[#This Row],[COD MATERIAL]],Tabla1345[#All],3,0)</f>
        <v>04 - FRENOS Y EMBRAGUES</v>
      </c>
      <c r="L1204" s="2" t="str">
        <f>VLOOKUP(MONTH(Tabla1[[#This Row],[FECHA DE CONTEO INVENTARIO]]),Tabla2[],2,0)</f>
        <v>May</v>
      </c>
      <c r="M1204" s="1">
        <f>YEAR(Tabla1[[#This Row],[FECHA DE CONTEO INVENTARIO]])</f>
        <v>2018</v>
      </c>
    </row>
    <row r="1205" spans="1:13" x14ac:dyDescent="0.2">
      <c r="A1205" s="1">
        <v>366681</v>
      </c>
      <c r="B1205" s="1" t="s">
        <v>786</v>
      </c>
      <c r="C1205" s="1" t="s">
        <v>887</v>
      </c>
      <c r="D1205" s="1" t="s">
        <v>858</v>
      </c>
      <c r="E1205" s="2">
        <v>43161</v>
      </c>
      <c r="F1205" s="1">
        <v>102</v>
      </c>
      <c r="G1205" s="1">
        <v>95</v>
      </c>
      <c r="H1205" s="1">
        <f>Tabla1[[#This Row],[CANTIDAD SEGÚN SISTEMA]]-Tabla1[[#This Row],[CANTIDAD SEGÚN CONTEO]]</f>
        <v>7</v>
      </c>
      <c r="I1205" s="13">
        <f>1-ABS((Tabla1[[#This Row],[CANTIDAD SEGÚN SISTEMA]]-Tabla1[[#This Row],[CANTIDAD SEGÚN CONTEO]])/Tabla1[[#This Row],[CANTIDAD SEGÚN SISTEMA]])</f>
        <v>0.93137254901960786</v>
      </c>
      <c r="J120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05" s="13" t="str">
        <f>VLOOKUP(Tabla1[[#This Row],[COD MATERIAL]],Tabla1345[#All],3,0)</f>
        <v>13 - TRACCION</v>
      </c>
      <c r="L1205" s="2" t="str">
        <f>VLOOKUP(MONTH(Tabla1[[#This Row],[FECHA DE CONTEO INVENTARIO]]),Tabla2[],2,0)</f>
        <v>Mar</v>
      </c>
      <c r="M1205" s="1">
        <f>YEAR(Tabla1[[#This Row],[FECHA DE CONTEO INVENTARIO]])</f>
        <v>2018</v>
      </c>
    </row>
    <row r="1206" spans="1:13" x14ac:dyDescent="0.2">
      <c r="A1206" s="1">
        <v>362787</v>
      </c>
      <c r="B1206" s="1" t="s">
        <v>426</v>
      </c>
      <c r="C1206" s="1" t="s">
        <v>890</v>
      </c>
      <c r="D1206" s="1" t="s">
        <v>861</v>
      </c>
      <c r="E1206" s="2">
        <v>43177</v>
      </c>
      <c r="F1206" s="1">
        <v>17</v>
      </c>
      <c r="G1206" s="1">
        <v>17</v>
      </c>
      <c r="H1206" s="1">
        <f>Tabla1[[#This Row],[CANTIDAD SEGÚN SISTEMA]]-Tabla1[[#This Row],[CANTIDAD SEGÚN CONTEO]]</f>
        <v>0</v>
      </c>
      <c r="I1206" s="13">
        <f>1-ABS((Tabla1[[#This Row],[CANTIDAD SEGÚN SISTEMA]]-Tabla1[[#This Row],[CANTIDAD SEGÚN CONTEO]])/Tabla1[[#This Row],[CANTIDAD SEGÚN SISTEMA]])</f>
        <v>1</v>
      </c>
      <c r="J120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06" s="13" t="str">
        <f>VLOOKUP(Tabla1[[#This Row],[COD MATERIAL]],Tabla1345[#All],3,0)</f>
        <v>05 - COLISION</v>
      </c>
      <c r="L1206" s="2" t="str">
        <f>VLOOKUP(MONTH(Tabla1[[#This Row],[FECHA DE CONTEO INVENTARIO]]),Tabla2[],2,0)</f>
        <v>Mar</v>
      </c>
      <c r="M1206" s="1">
        <f>YEAR(Tabla1[[#This Row],[FECHA DE CONTEO INVENTARIO]])</f>
        <v>2018</v>
      </c>
    </row>
    <row r="1207" spans="1:13" x14ac:dyDescent="0.2">
      <c r="A1207" s="1">
        <v>348614</v>
      </c>
      <c r="B1207" s="1" t="s">
        <v>375</v>
      </c>
      <c r="C1207" s="1" t="s">
        <v>893</v>
      </c>
      <c r="D1207" s="1" t="s">
        <v>864</v>
      </c>
      <c r="E1207" s="2">
        <v>43298</v>
      </c>
      <c r="F1207" s="1">
        <v>188</v>
      </c>
      <c r="G1207" s="1">
        <v>216</v>
      </c>
      <c r="H1207" s="1">
        <f>Tabla1[[#This Row],[CANTIDAD SEGÚN SISTEMA]]-Tabla1[[#This Row],[CANTIDAD SEGÚN CONTEO]]</f>
        <v>-28</v>
      </c>
      <c r="I1207" s="13">
        <f>1-ABS((Tabla1[[#This Row],[CANTIDAD SEGÚN SISTEMA]]-Tabla1[[#This Row],[CANTIDAD SEGÚN CONTEO]])/Tabla1[[#This Row],[CANTIDAD SEGÚN SISTEMA]])</f>
        <v>0.85106382978723405</v>
      </c>
      <c r="J120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07" s="13" t="str">
        <f>VLOOKUP(Tabla1[[#This Row],[COD MATERIAL]],Tabla1345[#All],3,0)</f>
        <v>08 - ELECTRICO</v>
      </c>
      <c r="L1207" s="2" t="str">
        <f>VLOOKUP(MONTH(Tabla1[[#This Row],[FECHA DE CONTEO INVENTARIO]]),Tabla2[],2,0)</f>
        <v>Jul</v>
      </c>
      <c r="M1207" s="1">
        <f>YEAR(Tabla1[[#This Row],[FECHA DE CONTEO INVENTARIO]])</f>
        <v>2018</v>
      </c>
    </row>
    <row r="1208" spans="1:13" x14ac:dyDescent="0.2">
      <c r="A1208" s="1">
        <v>362709</v>
      </c>
      <c r="B1208" s="1" t="s">
        <v>428</v>
      </c>
      <c r="C1208" s="1" t="s">
        <v>888</v>
      </c>
      <c r="D1208" s="1" t="s">
        <v>859</v>
      </c>
      <c r="E1208" s="2">
        <v>43433</v>
      </c>
      <c r="F1208" s="1">
        <v>183</v>
      </c>
      <c r="G1208" s="1">
        <v>166</v>
      </c>
      <c r="H1208" s="1">
        <f>Tabla1[[#This Row],[CANTIDAD SEGÚN SISTEMA]]-Tabla1[[#This Row],[CANTIDAD SEGÚN CONTEO]]</f>
        <v>17</v>
      </c>
      <c r="I1208" s="13">
        <f>1-ABS((Tabla1[[#This Row],[CANTIDAD SEGÚN SISTEMA]]-Tabla1[[#This Row],[CANTIDAD SEGÚN CONTEO]])/Tabla1[[#This Row],[CANTIDAD SEGÚN SISTEMA]])</f>
        <v>0.90710382513661203</v>
      </c>
      <c r="J120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08" s="13" t="str">
        <f>VLOOKUP(Tabla1[[#This Row],[COD MATERIAL]],Tabla1345[#All],3,0)</f>
        <v>05 - COLISION</v>
      </c>
      <c r="L1208" s="2" t="str">
        <f>VLOOKUP(MONTH(Tabla1[[#This Row],[FECHA DE CONTEO INVENTARIO]]),Tabla2[],2,0)</f>
        <v>Nov</v>
      </c>
      <c r="M1208" s="1">
        <f>YEAR(Tabla1[[#This Row],[FECHA DE CONTEO INVENTARIO]])</f>
        <v>2018</v>
      </c>
    </row>
    <row r="1209" spans="1:13" x14ac:dyDescent="0.2">
      <c r="A1209" s="1">
        <v>347745</v>
      </c>
      <c r="B1209" s="1" t="s">
        <v>353</v>
      </c>
      <c r="C1209" s="1" t="s">
        <v>886</v>
      </c>
      <c r="D1209" s="1" t="s">
        <v>857</v>
      </c>
      <c r="E1209" s="2">
        <v>43211</v>
      </c>
      <c r="F1209" s="1">
        <v>32</v>
      </c>
      <c r="G1209" s="1">
        <v>32</v>
      </c>
      <c r="H1209" s="1">
        <f>Tabla1[[#This Row],[CANTIDAD SEGÚN SISTEMA]]-Tabla1[[#This Row],[CANTIDAD SEGÚN CONTEO]]</f>
        <v>0</v>
      </c>
      <c r="I1209" s="13">
        <f>1-ABS((Tabla1[[#This Row],[CANTIDAD SEGÚN SISTEMA]]-Tabla1[[#This Row],[CANTIDAD SEGÚN CONTEO]])/Tabla1[[#This Row],[CANTIDAD SEGÚN SISTEMA]])</f>
        <v>1</v>
      </c>
      <c r="J120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09" s="13" t="str">
        <f>VLOOKUP(Tabla1[[#This Row],[COD MATERIAL]],Tabla1345[#All],3,0)</f>
        <v>09 - PARTES DE MOTOR</v>
      </c>
      <c r="L1209" s="2" t="str">
        <f>VLOOKUP(MONTH(Tabla1[[#This Row],[FECHA DE CONTEO INVENTARIO]]),Tabla2[],2,0)</f>
        <v>Abr</v>
      </c>
      <c r="M1209" s="1">
        <f>YEAR(Tabla1[[#This Row],[FECHA DE CONTEO INVENTARIO]])</f>
        <v>2018</v>
      </c>
    </row>
    <row r="1210" spans="1:13" x14ac:dyDescent="0.2">
      <c r="A1210" s="1">
        <v>348231</v>
      </c>
      <c r="B1210" s="1" t="s">
        <v>581</v>
      </c>
      <c r="C1210" s="1" t="s">
        <v>890</v>
      </c>
      <c r="D1210" s="1" t="s">
        <v>861</v>
      </c>
      <c r="E1210" s="2">
        <v>43493</v>
      </c>
      <c r="F1210" s="1">
        <v>181</v>
      </c>
      <c r="G1210" s="1">
        <v>217</v>
      </c>
      <c r="H1210" s="1">
        <f>Tabla1[[#This Row],[CANTIDAD SEGÚN SISTEMA]]-Tabla1[[#This Row],[CANTIDAD SEGÚN CONTEO]]</f>
        <v>-36</v>
      </c>
      <c r="I1210" s="13">
        <f>1-ABS((Tabla1[[#This Row],[CANTIDAD SEGÚN SISTEMA]]-Tabla1[[#This Row],[CANTIDAD SEGÚN CONTEO]])/Tabla1[[#This Row],[CANTIDAD SEGÚN SISTEMA]])</f>
        <v>0.80110497237569067</v>
      </c>
      <c r="J121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10" s="13" t="str">
        <f>VLOOKUP(Tabla1[[#This Row],[COD MATERIAL]],Tabla1345[#All],3,0)</f>
        <v>13 - TRACCION</v>
      </c>
      <c r="L1210" s="2" t="str">
        <f>VLOOKUP(MONTH(Tabla1[[#This Row],[FECHA DE CONTEO INVENTARIO]]),Tabla2[],2,0)</f>
        <v>Ene</v>
      </c>
      <c r="M1210" s="1">
        <f>YEAR(Tabla1[[#This Row],[FECHA DE CONTEO INVENTARIO]])</f>
        <v>2019</v>
      </c>
    </row>
    <row r="1211" spans="1:13" x14ac:dyDescent="0.2">
      <c r="A1211" s="1">
        <v>348238</v>
      </c>
      <c r="B1211" s="1" t="s">
        <v>343</v>
      </c>
      <c r="C1211" s="1" t="s">
        <v>890</v>
      </c>
      <c r="D1211" s="1" t="s">
        <v>861</v>
      </c>
      <c r="E1211" s="2">
        <v>43570</v>
      </c>
      <c r="F1211" s="1">
        <v>152</v>
      </c>
      <c r="G1211" s="1">
        <v>152</v>
      </c>
      <c r="H1211" s="1">
        <f>Tabla1[[#This Row],[CANTIDAD SEGÚN SISTEMA]]-Tabla1[[#This Row],[CANTIDAD SEGÚN CONTEO]]</f>
        <v>0</v>
      </c>
      <c r="I1211" s="13">
        <f>1-ABS((Tabla1[[#This Row],[CANTIDAD SEGÚN SISTEMA]]-Tabla1[[#This Row],[CANTIDAD SEGÚN CONTEO]])/Tabla1[[#This Row],[CANTIDAD SEGÚN SISTEMA]])</f>
        <v>1</v>
      </c>
      <c r="J121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11" s="13" t="str">
        <f>VLOOKUP(Tabla1[[#This Row],[COD MATERIAL]],Tabla1345[#All],3,0)</f>
        <v>07 - PEDALES Y POSAPIES</v>
      </c>
      <c r="L1211" s="2" t="str">
        <f>VLOOKUP(MONTH(Tabla1[[#This Row],[FECHA DE CONTEO INVENTARIO]]),Tabla2[],2,0)</f>
        <v>Abr</v>
      </c>
      <c r="M1211" s="1">
        <f>YEAR(Tabla1[[#This Row],[FECHA DE CONTEO INVENTARIO]])</f>
        <v>2019</v>
      </c>
    </row>
    <row r="1212" spans="1:13" x14ac:dyDescent="0.2">
      <c r="A1212" s="1">
        <v>347798</v>
      </c>
      <c r="B1212" s="1" t="s">
        <v>614</v>
      </c>
      <c r="C1212" s="1" t="s">
        <v>887</v>
      </c>
      <c r="D1212" s="1" t="s">
        <v>858</v>
      </c>
      <c r="E1212" s="2">
        <v>43302</v>
      </c>
      <c r="F1212" s="1">
        <v>19</v>
      </c>
      <c r="G1212" s="1">
        <v>19</v>
      </c>
      <c r="H1212" s="1">
        <f>Tabla1[[#This Row],[CANTIDAD SEGÚN SISTEMA]]-Tabla1[[#This Row],[CANTIDAD SEGÚN CONTEO]]</f>
        <v>0</v>
      </c>
      <c r="I1212" s="13">
        <f>1-ABS((Tabla1[[#This Row],[CANTIDAD SEGÚN SISTEMA]]-Tabla1[[#This Row],[CANTIDAD SEGÚN CONTEO]])/Tabla1[[#This Row],[CANTIDAD SEGÚN SISTEMA]])</f>
        <v>1</v>
      </c>
      <c r="J121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12" s="13" t="str">
        <f>VLOOKUP(Tabla1[[#This Row],[COD MATERIAL]],Tabla1345[#All],3,0)</f>
        <v>15 - MISCELANEOS</v>
      </c>
      <c r="L1212" s="2" t="str">
        <f>VLOOKUP(MONTH(Tabla1[[#This Row],[FECHA DE CONTEO INVENTARIO]]),Tabla2[],2,0)</f>
        <v>Jul</v>
      </c>
      <c r="M1212" s="1">
        <f>YEAR(Tabla1[[#This Row],[FECHA DE CONTEO INVENTARIO]])</f>
        <v>2018</v>
      </c>
    </row>
    <row r="1213" spans="1:13" x14ac:dyDescent="0.2">
      <c r="A1213" s="1">
        <v>348050</v>
      </c>
      <c r="B1213" s="1" t="s">
        <v>660</v>
      </c>
      <c r="C1213" s="1" t="s">
        <v>888</v>
      </c>
      <c r="D1213" s="1" t="s">
        <v>859</v>
      </c>
      <c r="E1213" s="2">
        <v>43123</v>
      </c>
      <c r="F1213" s="1">
        <v>121</v>
      </c>
      <c r="G1213" s="1">
        <v>129</v>
      </c>
      <c r="H1213" s="1">
        <f>Tabla1[[#This Row],[CANTIDAD SEGÚN SISTEMA]]-Tabla1[[#This Row],[CANTIDAD SEGÚN CONTEO]]</f>
        <v>-8</v>
      </c>
      <c r="I1213" s="13">
        <f>1-ABS((Tabla1[[#This Row],[CANTIDAD SEGÚN SISTEMA]]-Tabla1[[#This Row],[CANTIDAD SEGÚN CONTEO]])/Tabla1[[#This Row],[CANTIDAD SEGÚN SISTEMA]])</f>
        <v>0.93388429752066116</v>
      </c>
      <c r="J121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13" s="13" t="str">
        <f>VLOOKUP(Tabla1[[#This Row],[COD MATERIAL]],Tabla1345[#All],3,0)</f>
        <v>13 - TRACCION</v>
      </c>
      <c r="L1213" s="2" t="str">
        <f>VLOOKUP(MONTH(Tabla1[[#This Row],[FECHA DE CONTEO INVENTARIO]]),Tabla2[],2,0)</f>
        <v>Ene</v>
      </c>
      <c r="M1213" s="1">
        <f>YEAR(Tabla1[[#This Row],[FECHA DE CONTEO INVENTARIO]])</f>
        <v>2018</v>
      </c>
    </row>
    <row r="1214" spans="1:13" x14ac:dyDescent="0.2">
      <c r="A1214" s="1">
        <v>353541</v>
      </c>
      <c r="B1214" s="1" t="s">
        <v>163</v>
      </c>
      <c r="C1214" s="1" t="s">
        <v>886</v>
      </c>
      <c r="D1214" s="1" t="s">
        <v>857</v>
      </c>
      <c r="E1214" s="2">
        <v>43232</v>
      </c>
      <c r="F1214" s="1">
        <v>94</v>
      </c>
      <c r="G1214" s="1">
        <v>103</v>
      </c>
      <c r="H1214" s="1">
        <f>Tabla1[[#This Row],[CANTIDAD SEGÚN SISTEMA]]-Tabla1[[#This Row],[CANTIDAD SEGÚN CONTEO]]</f>
        <v>-9</v>
      </c>
      <c r="I1214" s="13">
        <f>1-ABS((Tabla1[[#This Row],[CANTIDAD SEGÚN SISTEMA]]-Tabla1[[#This Row],[CANTIDAD SEGÚN CONTEO]])/Tabla1[[#This Row],[CANTIDAD SEGÚN SISTEMA]])</f>
        <v>0.9042553191489362</v>
      </c>
      <c r="J121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14" s="13" t="str">
        <f>VLOOKUP(Tabla1[[#This Row],[COD MATERIAL]],Tabla1345[#All],3,0)</f>
        <v>09 - PARTES DE MOTOR</v>
      </c>
      <c r="L1214" s="2" t="str">
        <f>VLOOKUP(MONTH(Tabla1[[#This Row],[FECHA DE CONTEO INVENTARIO]]),Tabla2[],2,0)</f>
        <v>May</v>
      </c>
      <c r="M1214" s="1">
        <f>YEAR(Tabla1[[#This Row],[FECHA DE CONTEO INVENTARIO]])</f>
        <v>2018</v>
      </c>
    </row>
    <row r="1215" spans="1:13" x14ac:dyDescent="0.2">
      <c r="A1215" s="1">
        <v>362584</v>
      </c>
      <c r="B1215" s="1" t="s">
        <v>589</v>
      </c>
      <c r="C1215" s="1" t="s">
        <v>892</v>
      </c>
      <c r="D1215" s="1" t="s">
        <v>863</v>
      </c>
      <c r="E1215" s="2">
        <v>43605</v>
      </c>
      <c r="F1215" s="1">
        <v>12</v>
      </c>
      <c r="G1215" s="1">
        <v>12</v>
      </c>
      <c r="H1215" s="1">
        <f>Tabla1[[#This Row],[CANTIDAD SEGÚN SISTEMA]]-Tabla1[[#This Row],[CANTIDAD SEGÚN CONTEO]]</f>
        <v>0</v>
      </c>
      <c r="I1215" s="13">
        <f>1-ABS((Tabla1[[#This Row],[CANTIDAD SEGÚN SISTEMA]]-Tabla1[[#This Row],[CANTIDAD SEGÚN CONTEO]])/Tabla1[[#This Row],[CANTIDAD SEGÚN SISTEMA]])</f>
        <v>1</v>
      </c>
      <c r="J121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15" s="13" t="str">
        <f>VLOOKUP(Tabla1[[#This Row],[COD MATERIAL]],Tabla1345[#All],3,0)</f>
        <v>13 - TRACCION</v>
      </c>
      <c r="L1215" s="2" t="str">
        <f>VLOOKUP(MONTH(Tabla1[[#This Row],[FECHA DE CONTEO INVENTARIO]]),Tabla2[],2,0)</f>
        <v>May</v>
      </c>
      <c r="M1215" s="1">
        <f>YEAR(Tabla1[[#This Row],[FECHA DE CONTEO INVENTARIO]])</f>
        <v>2019</v>
      </c>
    </row>
    <row r="1216" spans="1:13" x14ac:dyDescent="0.2">
      <c r="A1216" s="1">
        <v>347628</v>
      </c>
      <c r="B1216" s="1" t="s">
        <v>69</v>
      </c>
      <c r="C1216" s="1" t="s">
        <v>886</v>
      </c>
      <c r="D1216" s="1" t="s">
        <v>857</v>
      </c>
      <c r="E1216" s="2">
        <v>43360</v>
      </c>
      <c r="F1216" s="1">
        <v>159</v>
      </c>
      <c r="G1216" s="1">
        <v>159</v>
      </c>
      <c r="H1216" s="1">
        <f>Tabla1[[#This Row],[CANTIDAD SEGÚN SISTEMA]]-Tabla1[[#This Row],[CANTIDAD SEGÚN CONTEO]]</f>
        <v>0</v>
      </c>
      <c r="I1216" s="13">
        <f>1-ABS((Tabla1[[#This Row],[CANTIDAD SEGÚN SISTEMA]]-Tabla1[[#This Row],[CANTIDAD SEGÚN CONTEO]])/Tabla1[[#This Row],[CANTIDAD SEGÚN SISTEMA]])</f>
        <v>1</v>
      </c>
      <c r="J121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16" s="13" t="str">
        <f>VLOOKUP(Tabla1[[#This Row],[COD MATERIAL]],Tabla1345[#All],3,0)</f>
        <v>09 - PARTES DE MOTOR</v>
      </c>
      <c r="L1216" s="2" t="str">
        <f>VLOOKUP(MONTH(Tabla1[[#This Row],[FECHA DE CONTEO INVENTARIO]]),Tabla2[],2,0)</f>
        <v>Set</v>
      </c>
      <c r="M1216" s="1">
        <f>YEAR(Tabla1[[#This Row],[FECHA DE CONTEO INVENTARIO]])</f>
        <v>2018</v>
      </c>
    </row>
    <row r="1217" spans="1:13" x14ac:dyDescent="0.2">
      <c r="A1217" s="1">
        <v>369673</v>
      </c>
      <c r="B1217" s="1" t="s">
        <v>669</v>
      </c>
      <c r="C1217" s="1" t="s">
        <v>885</v>
      </c>
      <c r="D1217" s="1" t="s">
        <v>865</v>
      </c>
      <c r="E1217" s="2">
        <v>43539</v>
      </c>
      <c r="F1217" s="1">
        <v>4</v>
      </c>
      <c r="G1217" s="1">
        <v>4</v>
      </c>
      <c r="H1217" s="1">
        <f>Tabla1[[#This Row],[CANTIDAD SEGÚN SISTEMA]]-Tabla1[[#This Row],[CANTIDAD SEGÚN CONTEO]]</f>
        <v>0</v>
      </c>
      <c r="I1217" s="13">
        <f>1-ABS((Tabla1[[#This Row],[CANTIDAD SEGÚN SISTEMA]]-Tabla1[[#This Row],[CANTIDAD SEGÚN CONTEO]])/Tabla1[[#This Row],[CANTIDAD SEGÚN SISTEMA]])</f>
        <v>1</v>
      </c>
      <c r="J121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17" s="13" t="str">
        <f>VLOOKUP(Tabla1[[#This Row],[COD MATERIAL]],Tabla1345[#All],3,0)</f>
        <v>05 - COLISION</v>
      </c>
      <c r="L1217" s="2" t="str">
        <f>VLOOKUP(MONTH(Tabla1[[#This Row],[FECHA DE CONTEO INVENTARIO]]),Tabla2[],2,0)</f>
        <v>Mar</v>
      </c>
      <c r="M1217" s="1">
        <f>YEAR(Tabla1[[#This Row],[FECHA DE CONTEO INVENTARIO]])</f>
        <v>2019</v>
      </c>
    </row>
    <row r="1218" spans="1:13" x14ac:dyDescent="0.2">
      <c r="A1218" s="1">
        <v>348177</v>
      </c>
      <c r="B1218" s="1" t="s">
        <v>126</v>
      </c>
      <c r="C1218" s="1" t="s">
        <v>891</v>
      </c>
      <c r="D1218" s="1" t="s">
        <v>862</v>
      </c>
      <c r="E1218" s="2">
        <v>43585</v>
      </c>
      <c r="F1218" s="1">
        <v>33</v>
      </c>
      <c r="G1218" s="1">
        <v>38</v>
      </c>
      <c r="H1218" s="1">
        <f>Tabla1[[#This Row],[CANTIDAD SEGÚN SISTEMA]]-Tabla1[[#This Row],[CANTIDAD SEGÚN CONTEO]]</f>
        <v>-5</v>
      </c>
      <c r="I1218" s="13">
        <f>1-ABS((Tabla1[[#This Row],[CANTIDAD SEGÚN SISTEMA]]-Tabla1[[#This Row],[CANTIDAD SEGÚN CONTEO]])/Tabla1[[#This Row],[CANTIDAD SEGÚN SISTEMA]])</f>
        <v>0.84848484848484851</v>
      </c>
      <c r="J121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18" s="13" t="str">
        <f>VLOOKUP(Tabla1[[#This Row],[COD MATERIAL]],Tabla1345[#All],3,0)</f>
        <v>06 - AMORTIGUADORES</v>
      </c>
      <c r="L1218" s="2" t="str">
        <f>VLOOKUP(MONTH(Tabla1[[#This Row],[FECHA DE CONTEO INVENTARIO]]),Tabla2[],2,0)</f>
        <v>Abr</v>
      </c>
      <c r="M1218" s="1">
        <f>YEAR(Tabla1[[#This Row],[FECHA DE CONTEO INVENTARIO]])</f>
        <v>2019</v>
      </c>
    </row>
    <row r="1219" spans="1:13" x14ac:dyDescent="0.2">
      <c r="A1219" s="1">
        <v>347961</v>
      </c>
      <c r="B1219" s="1" t="s">
        <v>715</v>
      </c>
      <c r="C1219" s="1" t="s">
        <v>891</v>
      </c>
      <c r="D1219" s="1" t="s">
        <v>862</v>
      </c>
      <c r="E1219" s="2">
        <v>43214</v>
      </c>
      <c r="F1219" s="1">
        <v>43</v>
      </c>
      <c r="G1219" s="1">
        <v>45</v>
      </c>
      <c r="H1219" s="1">
        <f>Tabla1[[#This Row],[CANTIDAD SEGÚN SISTEMA]]-Tabla1[[#This Row],[CANTIDAD SEGÚN CONTEO]]</f>
        <v>-2</v>
      </c>
      <c r="I1219" s="13">
        <f>1-ABS((Tabla1[[#This Row],[CANTIDAD SEGÚN SISTEMA]]-Tabla1[[#This Row],[CANTIDAD SEGÚN CONTEO]])/Tabla1[[#This Row],[CANTIDAD SEGÚN SISTEMA]])</f>
        <v>0.95348837209302328</v>
      </c>
      <c r="J121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19" s="13" t="str">
        <f>VLOOKUP(Tabla1[[#This Row],[COD MATERIAL]],Tabla1345[#All],3,0)</f>
        <v>08 - ELECTRICO</v>
      </c>
      <c r="L1219" s="2" t="str">
        <f>VLOOKUP(MONTH(Tabla1[[#This Row],[FECHA DE CONTEO INVENTARIO]]),Tabla2[],2,0)</f>
        <v>Abr</v>
      </c>
      <c r="M1219" s="1">
        <f>YEAR(Tabla1[[#This Row],[FECHA DE CONTEO INVENTARIO]])</f>
        <v>2018</v>
      </c>
    </row>
    <row r="1220" spans="1:13" x14ac:dyDescent="0.2">
      <c r="A1220" s="1">
        <v>348141</v>
      </c>
      <c r="B1220" s="1" t="s">
        <v>95</v>
      </c>
      <c r="C1220" s="1" t="s">
        <v>888</v>
      </c>
      <c r="D1220" s="1" t="s">
        <v>859</v>
      </c>
      <c r="E1220" s="2">
        <v>43358</v>
      </c>
      <c r="F1220" s="1">
        <v>196</v>
      </c>
      <c r="G1220" s="1">
        <v>176</v>
      </c>
      <c r="H1220" s="1">
        <f>Tabla1[[#This Row],[CANTIDAD SEGÚN SISTEMA]]-Tabla1[[#This Row],[CANTIDAD SEGÚN CONTEO]]</f>
        <v>20</v>
      </c>
      <c r="I1220" s="13">
        <f>1-ABS((Tabla1[[#This Row],[CANTIDAD SEGÚN SISTEMA]]-Tabla1[[#This Row],[CANTIDAD SEGÚN CONTEO]])/Tabla1[[#This Row],[CANTIDAD SEGÚN SISTEMA]])</f>
        <v>0.89795918367346939</v>
      </c>
      <c r="J122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20" s="13" t="str">
        <f>VLOOKUP(Tabla1[[#This Row],[COD MATERIAL]],Tabla1345[#All],3,0)</f>
        <v>04 - FRENOS Y EMBRAGUES</v>
      </c>
      <c r="L1220" s="2" t="str">
        <f>VLOOKUP(MONTH(Tabla1[[#This Row],[FECHA DE CONTEO INVENTARIO]]),Tabla2[],2,0)</f>
        <v>Set</v>
      </c>
      <c r="M1220" s="1">
        <f>YEAR(Tabla1[[#This Row],[FECHA DE CONTEO INVENTARIO]])</f>
        <v>2018</v>
      </c>
    </row>
    <row r="1221" spans="1:13" x14ac:dyDescent="0.2">
      <c r="A1221" s="1">
        <v>347658</v>
      </c>
      <c r="B1221" s="1" t="s">
        <v>280</v>
      </c>
      <c r="C1221" s="1" t="s">
        <v>892</v>
      </c>
      <c r="D1221" s="1" t="s">
        <v>863</v>
      </c>
      <c r="E1221" s="2">
        <v>43362</v>
      </c>
      <c r="F1221" s="1">
        <v>199</v>
      </c>
      <c r="G1221" s="1">
        <v>226</v>
      </c>
      <c r="H1221" s="1">
        <f>Tabla1[[#This Row],[CANTIDAD SEGÚN SISTEMA]]-Tabla1[[#This Row],[CANTIDAD SEGÚN CONTEO]]</f>
        <v>-27</v>
      </c>
      <c r="I1221" s="13">
        <f>1-ABS((Tabla1[[#This Row],[CANTIDAD SEGÚN SISTEMA]]-Tabla1[[#This Row],[CANTIDAD SEGÚN CONTEO]])/Tabla1[[#This Row],[CANTIDAD SEGÚN SISTEMA]])</f>
        <v>0.86432160804020097</v>
      </c>
      <c r="J122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21" s="13" t="str">
        <f>VLOOKUP(Tabla1[[#This Row],[COD MATERIAL]],Tabla1345[#All],3,0)</f>
        <v>09 - PARTES DE MOTOR</v>
      </c>
      <c r="L1221" s="2" t="str">
        <f>VLOOKUP(MONTH(Tabla1[[#This Row],[FECHA DE CONTEO INVENTARIO]]),Tabla2[],2,0)</f>
        <v>Set</v>
      </c>
      <c r="M1221" s="1">
        <f>YEAR(Tabla1[[#This Row],[FECHA DE CONTEO INVENTARIO]])</f>
        <v>2018</v>
      </c>
    </row>
    <row r="1222" spans="1:13" x14ac:dyDescent="0.2">
      <c r="A1222" s="1">
        <v>348466</v>
      </c>
      <c r="B1222" s="1" t="s">
        <v>439</v>
      </c>
      <c r="C1222" s="1" t="s">
        <v>886</v>
      </c>
      <c r="D1222" s="1" t="s">
        <v>857</v>
      </c>
      <c r="E1222" s="2">
        <v>43437</v>
      </c>
      <c r="F1222" s="1">
        <v>86</v>
      </c>
      <c r="G1222" s="1">
        <v>100</v>
      </c>
      <c r="H1222" s="1">
        <f>Tabla1[[#This Row],[CANTIDAD SEGÚN SISTEMA]]-Tabla1[[#This Row],[CANTIDAD SEGÚN CONTEO]]</f>
        <v>-14</v>
      </c>
      <c r="I1222" s="13">
        <f>1-ABS((Tabla1[[#This Row],[CANTIDAD SEGÚN SISTEMA]]-Tabla1[[#This Row],[CANTIDAD SEGÚN CONTEO]])/Tabla1[[#This Row],[CANTIDAD SEGÚN SISTEMA]])</f>
        <v>0.83720930232558133</v>
      </c>
      <c r="J122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22" s="13" t="str">
        <f>VLOOKUP(Tabla1[[#This Row],[COD MATERIAL]],Tabla1345[#All],3,0)</f>
        <v>15 - MISCELANEOS</v>
      </c>
      <c r="L1222" s="2" t="str">
        <f>VLOOKUP(MONTH(Tabla1[[#This Row],[FECHA DE CONTEO INVENTARIO]]),Tabla2[],2,0)</f>
        <v>Dic</v>
      </c>
      <c r="M1222" s="1">
        <f>YEAR(Tabla1[[#This Row],[FECHA DE CONTEO INVENTARIO]])</f>
        <v>2018</v>
      </c>
    </row>
    <row r="1223" spans="1:13" x14ac:dyDescent="0.2">
      <c r="A1223" s="1">
        <v>348450</v>
      </c>
      <c r="B1223" s="1" t="s">
        <v>542</v>
      </c>
      <c r="C1223" s="1" t="s">
        <v>892</v>
      </c>
      <c r="D1223" s="1" t="s">
        <v>863</v>
      </c>
      <c r="E1223" s="2">
        <v>43208</v>
      </c>
      <c r="F1223" s="1">
        <v>105</v>
      </c>
      <c r="G1223" s="1">
        <v>108</v>
      </c>
      <c r="H1223" s="1">
        <f>Tabla1[[#This Row],[CANTIDAD SEGÚN SISTEMA]]-Tabla1[[#This Row],[CANTIDAD SEGÚN CONTEO]]</f>
        <v>-3</v>
      </c>
      <c r="I1223" s="13">
        <f>1-ABS((Tabla1[[#This Row],[CANTIDAD SEGÚN SISTEMA]]-Tabla1[[#This Row],[CANTIDAD SEGÚN CONTEO]])/Tabla1[[#This Row],[CANTIDAD SEGÚN SISTEMA]])</f>
        <v>0.97142857142857142</v>
      </c>
      <c r="J122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23" s="13" t="str">
        <f>VLOOKUP(Tabla1[[#This Row],[COD MATERIAL]],Tabla1345[#All],3,0)</f>
        <v>07 - PEDALES Y POSAPIES</v>
      </c>
      <c r="L1223" s="2" t="str">
        <f>VLOOKUP(MONTH(Tabla1[[#This Row],[FECHA DE CONTEO INVENTARIO]]),Tabla2[],2,0)</f>
        <v>Abr</v>
      </c>
      <c r="M1223" s="1">
        <f>YEAR(Tabla1[[#This Row],[FECHA DE CONTEO INVENTARIO]])</f>
        <v>2018</v>
      </c>
    </row>
    <row r="1224" spans="1:13" x14ac:dyDescent="0.2">
      <c r="A1224" s="1">
        <v>364337</v>
      </c>
      <c r="B1224" s="1" t="s">
        <v>586</v>
      </c>
      <c r="C1224" s="1" t="s">
        <v>889</v>
      </c>
      <c r="D1224" s="1" t="s">
        <v>860</v>
      </c>
      <c r="E1224" s="2">
        <v>43563</v>
      </c>
      <c r="F1224" s="1">
        <v>175</v>
      </c>
      <c r="G1224" s="1">
        <v>175</v>
      </c>
      <c r="H1224" s="1">
        <f>Tabla1[[#This Row],[CANTIDAD SEGÚN SISTEMA]]-Tabla1[[#This Row],[CANTIDAD SEGÚN CONTEO]]</f>
        <v>0</v>
      </c>
      <c r="I1224" s="13">
        <f>1-ABS((Tabla1[[#This Row],[CANTIDAD SEGÚN SISTEMA]]-Tabla1[[#This Row],[CANTIDAD SEGÚN CONTEO]])/Tabla1[[#This Row],[CANTIDAD SEGÚN SISTEMA]])</f>
        <v>1</v>
      </c>
      <c r="J122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24" s="13" t="str">
        <f>VLOOKUP(Tabla1[[#This Row],[COD MATERIAL]],Tabla1345[#All],3,0)</f>
        <v>04 - FRENOS Y EMBRAGUES</v>
      </c>
      <c r="L1224" s="2" t="str">
        <f>VLOOKUP(MONTH(Tabla1[[#This Row],[FECHA DE CONTEO INVENTARIO]]),Tabla2[],2,0)</f>
        <v>Abr</v>
      </c>
      <c r="M1224" s="1">
        <f>YEAR(Tabla1[[#This Row],[FECHA DE CONTEO INVENTARIO]])</f>
        <v>2019</v>
      </c>
    </row>
    <row r="1225" spans="1:13" x14ac:dyDescent="0.2">
      <c r="A1225" s="1">
        <v>348273</v>
      </c>
      <c r="B1225" s="1" t="s">
        <v>29</v>
      </c>
      <c r="C1225" s="1" t="s">
        <v>886</v>
      </c>
      <c r="D1225" s="1" t="s">
        <v>857</v>
      </c>
      <c r="E1225" s="2">
        <v>43571</v>
      </c>
      <c r="F1225" s="1">
        <v>109</v>
      </c>
      <c r="G1225" s="1">
        <v>119</v>
      </c>
      <c r="H1225" s="1">
        <f>Tabla1[[#This Row],[CANTIDAD SEGÚN SISTEMA]]-Tabla1[[#This Row],[CANTIDAD SEGÚN CONTEO]]</f>
        <v>-10</v>
      </c>
      <c r="I1225" s="13">
        <f>1-ABS((Tabla1[[#This Row],[CANTIDAD SEGÚN SISTEMA]]-Tabla1[[#This Row],[CANTIDAD SEGÚN CONTEO]])/Tabla1[[#This Row],[CANTIDAD SEGÚN SISTEMA]])</f>
        <v>0.90825688073394495</v>
      </c>
      <c r="J122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25" s="13" t="str">
        <f>VLOOKUP(Tabla1[[#This Row],[COD MATERIAL]],Tabla1345[#All],3,0)</f>
        <v>05 - COLISION</v>
      </c>
      <c r="L1225" s="2" t="str">
        <f>VLOOKUP(MONTH(Tabla1[[#This Row],[FECHA DE CONTEO INVENTARIO]]),Tabla2[],2,0)</f>
        <v>Abr</v>
      </c>
      <c r="M1225" s="1">
        <f>YEAR(Tabla1[[#This Row],[FECHA DE CONTEO INVENTARIO]])</f>
        <v>2019</v>
      </c>
    </row>
    <row r="1226" spans="1:13" x14ac:dyDescent="0.2">
      <c r="A1226" s="1">
        <v>367707</v>
      </c>
      <c r="B1226" s="1" t="s">
        <v>189</v>
      </c>
      <c r="C1226" s="1" t="s">
        <v>892</v>
      </c>
      <c r="D1226" s="1" t="s">
        <v>863</v>
      </c>
      <c r="E1226" s="2">
        <v>43542</v>
      </c>
      <c r="F1226" s="1">
        <v>161</v>
      </c>
      <c r="G1226" s="1">
        <v>173</v>
      </c>
      <c r="H1226" s="1">
        <f>Tabla1[[#This Row],[CANTIDAD SEGÚN SISTEMA]]-Tabla1[[#This Row],[CANTIDAD SEGÚN CONTEO]]</f>
        <v>-12</v>
      </c>
      <c r="I1226" s="13">
        <f>1-ABS((Tabla1[[#This Row],[CANTIDAD SEGÚN SISTEMA]]-Tabla1[[#This Row],[CANTIDAD SEGÚN CONTEO]])/Tabla1[[#This Row],[CANTIDAD SEGÚN SISTEMA]])</f>
        <v>0.92546583850931674</v>
      </c>
      <c r="J122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26" s="13" t="str">
        <f>VLOOKUP(Tabla1[[#This Row],[COD MATERIAL]],Tabla1345[#All],3,0)</f>
        <v>07 - PEDALES Y POSAPIES</v>
      </c>
      <c r="L1226" s="2" t="str">
        <f>VLOOKUP(MONTH(Tabla1[[#This Row],[FECHA DE CONTEO INVENTARIO]]),Tabla2[],2,0)</f>
        <v>Mar</v>
      </c>
      <c r="M1226" s="1">
        <f>YEAR(Tabla1[[#This Row],[FECHA DE CONTEO INVENTARIO]])</f>
        <v>2019</v>
      </c>
    </row>
    <row r="1227" spans="1:13" x14ac:dyDescent="0.2">
      <c r="A1227" s="1">
        <v>347943</v>
      </c>
      <c r="B1227" s="1" t="s">
        <v>101</v>
      </c>
      <c r="C1227" s="1" t="s">
        <v>886</v>
      </c>
      <c r="D1227" s="1" t="s">
        <v>857</v>
      </c>
      <c r="E1227" s="2">
        <v>43329</v>
      </c>
      <c r="F1227" s="1">
        <v>68</v>
      </c>
      <c r="G1227" s="1">
        <v>75</v>
      </c>
      <c r="H1227" s="1">
        <f>Tabla1[[#This Row],[CANTIDAD SEGÚN SISTEMA]]-Tabla1[[#This Row],[CANTIDAD SEGÚN CONTEO]]</f>
        <v>-7</v>
      </c>
      <c r="I1227" s="13">
        <f>1-ABS((Tabla1[[#This Row],[CANTIDAD SEGÚN SISTEMA]]-Tabla1[[#This Row],[CANTIDAD SEGÚN CONTEO]])/Tabla1[[#This Row],[CANTIDAD SEGÚN SISTEMA]])</f>
        <v>0.8970588235294118</v>
      </c>
      <c r="J122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27" s="13" t="str">
        <f>VLOOKUP(Tabla1[[#This Row],[COD MATERIAL]],Tabla1345[#All],3,0)</f>
        <v>14 - LUCES</v>
      </c>
      <c r="L1227" s="2" t="str">
        <f>VLOOKUP(MONTH(Tabla1[[#This Row],[FECHA DE CONTEO INVENTARIO]]),Tabla2[],2,0)</f>
        <v>Ago</v>
      </c>
      <c r="M1227" s="1">
        <f>YEAR(Tabla1[[#This Row],[FECHA DE CONTEO INVENTARIO]])</f>
        <v>2018</v>
      </c>
    </row>
    <row r="1228" spans="1:13" x14ac:dyDescent="0.2">
      <c r="A1228" s="1">
        <v>348557</v>
      </c>
      <c r="B1228" s="1" t="s">
        <v>743</v>
      </c>
      <c r="C1228" s="1" t="s">
        <v>893</v>
      </c>
      <c r="D1228" s="1" t="s">
        <v>864</v>
      </c>
      <c r="E1228" s="2">
        <v>43537</v>
      </c>
      <c r="F1228" s="1">
        <v>59</v>
      </c>
      <c r="G1228" s="1">
        <v>63</v>
      </c>
      <c r="H1228" s="1">
        <f>Tabla1[[#This Row],[CANTIDAD SEGÚN SISTEMA]]-Tabla1[[#This Row],[CANTIDAD SEGÚN CONTEO]]</f>
        <v>-4</v>
      </c>
      <c r="I1228" s="13">
        <f>1-ABS((Tabla1[[#This Row],[CANTIDAD SEGÚN SISTEMA]]-Tabla1[[#This Row],[CANTIDAD SEGÚN CONTEO]])/Tabla1[[#This Row],[CANTIDAD SEGÚN SISTEMA]])</f>
        <v>0.93220338983050843</v>
      </c>
      <c r="J122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28" s="13" t="str">
        <f>VLOOKUP(Tabla1[[#This Row],[COD MATERIAL]],Tabla1345[#All],3,0)</f>
        <v>15 - MISCELANEOS</v>
      </c>
      <c r="L1228" s="2" t="str">
        <f>VLOOKUP(MONTH(Tabla1[[#This Row],[FECHA DE CONTEO INVENTARIO]]),Tabla2[],2,0)</f>
        <v>Mar</v>
      </c>
      <c r="M1228" s="1">
        <f>YEAR(Tabla1[[#This Row],[FECHA DE CONTEO INVENTARIO]])</f>
        <v>2019</v>
      </c>
    </row>
    <row r="1229" spans="1:13" x14ac:dyDescent="0.2">
      <c r="A1229" s="1">
        <v>347915</v>
      </c>
      <c r="B1229" s="1" t="s">
        <v>210</v>
      </c>
      <c r="C1229" s="1" t="s">
        <v>892</v>
      </c>
      <c r="D1229" s="1" t="s">
        <v>863</v>
      </c>
      <c r="E1229" s="2">
        <v>43321</v>
      </c>
      <c r="F1229" s="1">
        <v>25</v>
      </c>
      <c r="G1229" s="1">
        <v>27</v>
      </c>
      <c r="H1229" s="1">
        <f>Tabla1[[#This Row],[CANTIDAD SEGÚN SISTEMA]]-Tabla1[[#This Row],[CANTIDAD SEGÚN CONTEO]]</f>
        <v>-2</v>
      </c>
      <c r="I1229" s="13">
        <f>1-ABS((Tabla1[[#This Row],[CANTIDAD SEGÚN SISTEMA]]-Tabla1[[#This Row],[CANTIDAD SEGÚN CONTEO]])/Tabla1[[#This Row],[CANTIDAD SEGÚN SISTEMA]])</f>
        <v>0.92</v>
      </c>
      <c r="J122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29" s="13" t="str">
        <f>VLOOKUP(Tabla1[[#This Row],[COD MATERIAL]],Tabla1345[#All],3,0)</f>
        <v>14 - LUCES</v>
      </c>
      <c r="L1229" s="2" t="str">
        <f>VLOOKUP(MONTH(Tabla1[[#This Row],[FECHA DE CONTEO INVENTARIO]]),Tabla2[],2,0)</f>
        <v>Ago</v>
      </c>
      <c r="M1229" s="1">
        <f>YEAR(Tabla1[[#This Row],[FECHA DE CONTEO INVENTARIO]])</f>
        <v>2018</v>
      </c>
    </row>
    <row r="1230" spans="1:13" x14ac:dyDescent="0.2">
      <c r="A1230" s="1">
        <v>347727</v>
      </c>
      <c r="B1230" s="1" t="s">
        <v>225</v>
      </c>
      <c r="C1230" s="1" t="s">
        <v>893</v>
      </c>
      <c r="D1230" s="1" t="s">
        <v>864</v>
      </c>
      <c r="E1230" s="2">
        <v>43534</v>
      </c>
      <c r="F1230" s="1">
        <v>69</v>
      </c>
      <c r="G1230" s="1">
        <v>81</v>
      </c>
      <c r="H1230" s="1">
        <f>Tabla1[[#This Row],[CANTIDAD SEGÚN SISTEMA]]-Tabla1[[#This Row],[CANTIDAD SEGÚN CONTEO]]</f>
        <v>-12</v>
      </c>
      <c r="I1230" s="13">
        <f>1-ABS((Tabla1[[#This Row],[CANTIDAD SEGÚN SISTEMA]]-Tabla1[[#This Row],[CANTIDAD SEGÚN CONTEO]])/Tabla1[[#This Row],[CANTIDAD SEGÚN SISTEMA]])</f>
        <v>0.82608695652173914</v>
      </c>
      <c r="J123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30" s="13" t="str">
        <f>VLOOKUP(Tabla1[[#This Row],[COD MATERIAL]],Tabla1345[#All],3,0)</f>
        <v>15 - MISCELANEOS</v>
      </c>
      <c r="L1230" s="2" t="str">
        <f>VLOOKUP(MONTH(Tabla1[[#This Row],[FECHA DE CONTEO INVENTARIO]]),Tabla2[],2,0)</f>
        <v>Mar</v>
      </c>
      <c r="M1230" s="1">
        <f>YEAR(Tabla1[[#This Row],[FECHA DE CONTEO INVENTARIO]])</f>
        <v>2019</v>
      </c>
    </row>
    <row r="1231" spans="1:13" x14ac:dyDescent="0.2">
      <c r="A1231" s="1">
        <v>347705</v>
      </c>
      <c r="B1231" s="1" t="s">
        <v>164</v>
      </c>
      <c r="C1231" s="1" t="s">
        <v>891</v>
      </c>
      <c r="D1231" s="1" t="s">
        <v>862</v>
      </c>
      <c r="E1231" s="2">
        <v>43196</v>
      </c>
      <c r="F1231" s="1">
        <v>17</v>
      </c>
      <c r="G1231" s="1">
        <v>17</v>
      </c>
      <c r="H1231" s="1">
        <f>Tabla1[[#This Row],[CANTIDAD SEGÚN SISTEMA]]-Tabla1[[#This Row],[CANTIDAD SEGÚN CONTEO]]</f>
        <v>0</v>
      </c>
      <c r="I1231" s="13">
        <f>1-ABS((Tabla1[[#This Row],[CANTIDAD SEGÚN SISTEMA]]-Tabla1[[#This Row],[CANTIDAD SEGÚN CONTEO]])/Tabla1[[#This Row],[CANTIDAD SEGÚN SISTEMA]])</f>
        <v>1</v>
      </c>
      <c r="J123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31" s="13" t="str">
        <f>VLOOKUP(Tabla1[[#This Row],[COD MATERIAL]],Tabla1345[#All],3,0)</f>
        <v>04 - FRENOS Y EMBRAGUES</v>
      </c>
      <c r="L1231" s="2" t="str">
        <f>VLOOKUP(MONTH(Tabla1[[#This Row],[FECHA DE CONTEO INVENTARIO]]),Tabla2[],2,0)</f>
        <v>Abr</v>
      </c>
      <c r="M1231" s="1">
        <f>YEAR(Tabla1[[#This Row],[FECHA DE CONTEO INVENTARIO]])</f>
        <v>2018</v>
      </c>
    </row>
    <row r="1232" spans="1:13" x14ac:dyDescent="0.2">
      <c r="A1232" s="1">
        <v>348170</v>
      </c>
      <c r="B1232" s="1" t="s">
        <v>306</v>
      </c>
      <c r="C1232" s="1" t="s">
        <v>889</v>
      </c>
      <c r="D1232" s="1" t="s">
        <v>860</v>
      </c>
      <c r="E1232" s="2">
        <v>43318</v>
      </c>
      <c r="F1232" s="1">
        <v>150</v>
      </c>
      <c r="G1232" s="1">
        <v>150</v>
      </c>
      <c r="H1232" s="1">
        <f>Tabla1[[#This Row],[CANTIDAD SEGÚN SISTEMA]]-Tabla1[[#This Row],[CANTIDAD SEGÚN CONTEO]]</f>
        <v>0</v>
      </c>
      <c r="I1232" s="13">
        <f>1-ABS((Tabla1[[#This Row],[CANTIDAD SEGÚN SISTEMA]]-Tabla1[[#This Row],[CANTIDAD SEGÚN CONTEO]])/Tabla1[[#This Row],[CANTIDAD SEGÚN SISTEMA]])</f>
        <v>1</v>
      </c>
      <c r="J123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32" s="13" t="str">
        <f>VLOOKUP(Tabla1[[#This Row],[COD MATERIAL]],Tabla1345[#All],3,0)</f>
        <v>15 - MISCELANEOS</v>
      </c>
      <c r="L1232" s="2" t="str">
        <f>VLOOKUP(MONTH(Tabla1[[#This Row],[FECHA DE CONTEO INVENTARIO]]),Tabla2[],2,0)</f>
        <v>Ago</v>
      </c>
      <c r="M1232" s="1">
        <f>YEAR(Tabla1[[#This Row],[FECHA DE CONTEO INVENTARIO]])</f>
        <v>2018</v>
      </c>
    </row>
    <row r="1233" spans="1:13" x14ac:dyDescent="0.2">
      <c r="A1233" s="1">
        <v>347709</v>
      </c>
      <c r="B1233" s="1" t="s">
        <v>165</v>
      </c>
      <c r="C1233" s="1" t="s">
        <v>889</v>
      </c>
      <c r="D1233" s="1" t="s">
        <v>860</v>
      </c>
      <c r="E1233" s="2">
        <v>43227</v>
      </c>
      <c r="F1233" s="1">
        <v>102</v>
      </c>
      <c r="G1233" s="1">
        <v>102</v>
      </c>
      <c r="H1233" s="1">
        <f>Tabla1[[#This Row],[CANTIDAD SEGÚN SISTEMA]]-Tabla1[[#This Row],[CANTIDAD SEGÚN CONTEO]]</f>
        <v>0</v>
      </c>
      <c r="I1233" s="13">
        <f>1-ABS((Tabla1[[#This Row],[CANTIDAD SEGÚN SISTEMA]]-Tabla1[[#This Row],[CANTIDAD SEGÚN CONTEO]])/Tabla1[[#This Row],[CANTIDAD SEGÚN SISTEMA]])</f>
        <v>1</v>
      </c>
      <c r="J123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33" s="13" t="str">
        <f>VLOOKUP(Tabla1[[#This Row],[COD MATERIAL]],Tabla1345[#All],3,0)</f>
        <v>04 - FRENOS Y EMBRAGUES</v>
      </c>
      <c r="L1233" s="2" t="str">
        <f>VLOOKUP(MONTH(Tabla1[[#This Row],[FECHA DE CONTEO INVENTARIO]]),Tabla2[],2,0)</f>
        <v>May</v>
      </c>
      <c r="M1233" s="1">
        <f>YEAR(Tabla1[[#This Row],[FECHA DE CONTEO INVENTARIO]])</f>
        <v>2018</v>
      </c>
    </row>
    <row r="1234" spans="1:13" x14ac:dyDescent="0.2">
      <c r="A1234" s="1">
        <v>348877</v>
      </c>
      <c r="B1234" s="1" t="s">
        <v>452</v>
      </c>
      <c r="C1234" s="1" t="s">
        <v>887</v>
      </c>
      <c r="D1234" s="1" t="s">
        <v>858</v>
      </c>
      <c r="E1234" s="2">
        <v>43390</v>
      </c>
      <c r="F1234" s="1">
        <v>193</v>
      </c>
      <c r="G1234" s="1">
        <v>185</v>
      </c>
      <c r="H1234" s="1">
        <f>Tabla1[[#This Row],[CANTIDAD SEGÚN SISTEMA]]-Tabla1[[#This Row],[CANTIDAD SEGÚN CONTEO]]</f>
        <v>8</v>
      </c>
      <c r="I1234" s="13">
        <f>1-ABS((Tabla1[[#This Row],[CANTIDAD SEGÚN SISTEMA]]-Tabla1[[#This Row],[CANTIDAD SEGÚN CONTEO]])/Tabla1[[#This Row],[CANTIDAD SEGÚN SISTEMA]])</f>
        <v>0.95854922279792742</v>
      </c>
      <c r="J123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34" s="13" t="str">
        <f>VLOOKUP(Tabla1[[#This Row],[COD MATERIAL]],Tabla1345[#All],3,0)</f>
        <v>05 - COLISION</v>
      </c>
      <c r="L1234" s="2" t="str">
        <f>VLOOKUP(MONTH(Tabla1[[#This Row],[FECHA DE CONTEO INVENTARIO]]),Tabla2[],2,0)</f>
        <v>Oct</v>
      </c>
      <c r="M1234" s="1">
        <f>YEAR(Tabla1[[#This Row],[FECHA DE CONTEO INVENTARIO]])</f>
        <v>2018</v>
      </c>
    </row>
    <row r="1235" spans="1:13" x14ac:dyDescent="0.2">
      <c r="A1235" s="1">
        <v>348530</v>
      </c>
      <c r="B1235" s="1" t="s">
        <v>264</v>
      </c>
      <c r="C1235" s="1" t="s">
        <v>892</v>
      </c>
      <c r="D1235" s="1" t="s">
        <v>863</v>
      </c>
      <c r="E1235" s="2">
        <v>43375</v>
      </c>
      <c r="F1235" s="1">
        <v>114</v>
      </c>
      <c r="G1235" s="1">
        <v>114</v>
      </c>
      <c r="H1235" s="1">
        <f>Tabla1[[#This Row],[CANTIDAD SEGÚN SISTEMA]]-Tabla1[[#This Row],[CANTIDAD SEGÚN CONTEO]]</f>
        <v>0</v>
      </c>
      <c r="I1235" s="13">
        <f>1-ABS((Tabla1[[#This Row],[CANTIDAD SEGÚN SISTEMA]]-Tabla1[[#This Row],[CANTIDAD SEGÚN CONTEO]])/Tabla1[[#This Row],[CANTIDAD SEGÚN SISTEMA]])</f>
        <v>1</v>
      </c>
      <c r="J123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35" s="13" t="str">
        <f>VLOOKUP(Tabla1[[#This Row],[COD MATERIAL]],Tabla1345[#All],3,0)</f>
        <v>09 - PARTES DE MOTOR</v>
      </c>
      <c r="L1235" s="2" t="str">
        <f>VLOOKUP(MONTH(Tabla1[[#This Row],[FECHA DE CONTEO INVENTARIO]]),Tabla2[],2,0)</f>
        <v>Oct</v>
      </c>
      <c r="M1235" s="1">
        <f>YEAR(Tabla1[[#This Row],[FECHA DE CONTEO INVENTARIO]])</f>
        <v>2018</v>
      </c>
    </row>
    <row r="1236" spans="1:13" x14ac:dyDescent="0.2">
      <c r="A1236" s="1">
        <v>348558</v>
      </c>
      <c r="B1236" s="1" t="s">
        <v>401</v>
      </c>
      <c r="C1236" s="1" t="s">
        <v>887</v>
      </c>
      <c r="D1236" s="1" t="s">
        <v>858</v>
      </c>
      <c r="E1236" s="2">
        <v>43429</v>
      </c>
      <c r="F1236" s="1">
        <v>164</v>
      </c>
      <c r="G1236" s="1">
        <v>164</v>
      </c>
      <c r="H1236" s="1">
        <f>Tabla1[[#This Row],[CANTIDAD SEGÚN SISTEMA]]-Tabla1[[#This Row],[CANTIDAD SEGÚN CONTEO]]</f>
        <v>0</v>
      </c>
      <c r="I1236" s="13">
        <f>1-ABS((Tabla1[[#This Row],[CANTIDAD SEGÚN SISTEMA]]-Tabla1[[#This Row],[CANTIDAD SEGÚN CONTEO]])/Tabla1[[#This Row],[CANTIDAD SEGÚN SISTEMA]])</f>
        <v>1</v>
      </c>
      <c r="J123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36" s="13" t="str">
        <f>VLOOKUP(Tabla1[[#This Row],[COD MATERIAL]],Tabla1345[#All],3,0)</f>
        <v>03 - FILTROS</v>
      </c>
      <c r="L1236" s="2" t="str">
        <f>VLOOKUP(MONTH(Tabla1[[#This Row],[FECHA DE CONTEO INVENTARIO]]),Tabla2[],2,0)</f>
        <v>Nov</v>
      </c>
      <c r="M1236" s="1">
        <f>YEAR(Tabla1[[#This Row],[FECHA DE CONTEO INVENTARIO]])</f>
        <v>2018</v>
      </c>
    </row>
    <row r="1237" spans="1:13" x14ac:dyDescent="0.2">
      <c r="A1237" s="1">
        <v>348281</v>
      </c>
      <c r="B1237" s="1" t="s">
        <v>263</v>
      </c>
      <c r="C1237" s="1" t="s">
        <v>893</v>
      </c>
      <c r="D1237" s="1" t="s">
        <v>864</v>
      </c>
      <c r="E1237" s="2">
        <v>43154</v>
      </c>
      <c r="F1237" s="1">
        <v>103</v>
      </c>
      <c r="G1237" s="1">
        <v>96</v>
      </c>
      <c r="H1237" s="1">
        <f>Tabla1[[#This Row],[CANTIDAD SEGÚN SISTEMA]]-Tabla1[[#This Row],[CANTIDAD SEGÚN CONTEO]]</f>
        <v>7</v>
      </c>
      <c r="I1237" s="13">
        <f>1-ABS((Tabla1[[#This Row],[CANTIDAD SEGÚN SISTEMA]]-Tabla1[[#This Row],[CANTIDAD SEGÚN CONTEO]])/Tabla1[[#This Row],[CANTIDAD SEGÚN SISTEMA]])</f>
        <v>0.93203883495145634</v>
      </c>
      <c r="J123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37" s="13" t="str">
        <f>VLOOKUP(Tabla1[[#This Row],[COD MATERIAL]],Tabla1345[#All],3,0)</f>
        <v>11 - LLANTAS Y HULES</v>
      </c>
      <c r="L1237" s="2" t="str">
        <f>VLOOKUP(MONTH(Tabla1[[#This Row],[FECHA DE CONTEO INVENTARIO]]),Tabla2[],2,0)</f>
        <v>Feb</v>
      </c>
      <c r="M1237" s="1">
        <f>YEAR(Tabla1[[#This Row],[FECHA DE CONTEO INVENTARIO]])</f>
        <v>2018</v>
      </c>
    </row>
    <row r="1238" spans="1:13" x14ac:dyDescent="0.2">
      <c r="A1238" s="1">
        <v>348856</v>
      </c>
      <c r="B1238" s="1" t="s">
        <v>388</v>
      </c>
      <c r="C1238" s="1" t="s">
        <v>890</v>
      </c>
      <c r="D1238" s="1" t="s">
        <v>861</v>
      </c>
      <c r="E1238" s="2">
        <v>43377</v>
      </c>
      <c r="F1238" s="1">
        <v>6</v>
      </c>
      <c r="G1238" s="1">
        <v>5</v>
      </c>
      <c r="H1238" s="1">
        <f>Tabla1[[#This Row],[CANTIDAD SEGÚN SISTEMA]]-Tabla1[[#This Row],[CANTIDAD SEGÚN CONTEO]]</f>
        <v>1</v>
      </c>
      <c r="I1238" s="13">
        <f>1-ABS((Tabla1[[#This Row],[CANTIDAD SEGÚN SISTEMA]]-Tabla1[[#This Row],[CANTIDAD SEGÚN CONTEO]])/Tabla1[[#This Row],[CANTIDAD SEGÚN SISTEMA]])</f>
        <v>0.83333333333333337</v>
      </c>
      <c r="J123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38" s="13" t="str">
        <f>VLOOKUP(Tabla1[[#This Row],[COD MATERIAL]],Tabla1345[#All],3,0)</f>
        <v>05 - COLISION</v>
      </c>
      <c r="L1238" s="2" t="str">
        <f>VLOOKUP(MONTH(Tabla1[[#This Row],[FECHA DE CONTEO INVENTARIO]]),Tabla2[],2,0)</f>
        <v>Oct</v>
      </c>
      <c r="M1238" s="1">
        <f>YEAR(Tabla1[[#This Row],[FECHA DE CONTEO INVENTARIO]])</f>
        <v>2018</v>
      </c>
    </row>
    <row r="1239" spans="1:13" x14ac:dyDescent="0.2">
      <c r="A1239" s="1">
        <v>348843</v>
      </c>
      <c r="B1239" s="1" t="s">
        <v>253</v>
      </c>
      <c r="C1239" s="1" t="s">
        <v>888</v>
      </c>
      <c r="D1239" s="1" t="s">
        <v>859</v>
      </c>
      <c r="E1239" s="2">
        <v>43392</v>
      </c>
      <c r="F1239" s="1">
        <v>161</v>
      </c>
      <c r="G1239" s="1">
        <v>161</v>
      </c>
      <c r="H1239" s="1">
        <f>Tabla1[[#This Row],[CANTIDAD SEGÚN SISTEMA]]-Tabla1[[#This Row],[CANTIDAD SEGÚN CONTEO]]</f>
        <v>0</v>
      </c>
      <c r="I1239" s="13">
        <f>1-ABS((Tabla1[[#This Row],[CANTIDAD SEGÚN SISTEMA]]-Tabla1[[#This Row],[CANTIDAD SEGÚN CONTEO]])/Tabla1[[#This Row],[CANTIDAD SEGÚN SISTEMA]])</f>
        <v>1</v>
      </c>
      <c r="J123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39" s="13" t="str">
        <f>VLOOKUP(Tabla1[[#This Row],[COD MATERIAL]],Tabla1345[#All],3,0)</f>
        <v>13 - TRACCION</v>
      </c>
      <c r="L1239" s="2" t="str">
        <f>VLOOKUP(MONTH(Tabla1[[#This Row],[FECHA DE CONTEO INVENTARIO]]),Tabla2[],2,0)</f>
        <v>Oct</v>
      </c>
      <c r="M1239" s="1">
        <f>YEAR(Tabla1[[#This Row],[FECHA DE CONTEO INVENTARIO]])</f>
        <v>2018</v>
      </c>
    </row>
    <row r="1240" spans="1:13" x14ac:dyDescent="0.2">
      <c r="A1240" s="1">
        <v>367848</v>
      </c>
      <c r="B1240" s="1" t="s">
        <v>788</v>
      </c>
      <c r="C1240" s="1" t="s">
        <v>892</v>
      </c>
      <c r="D1240" s="1" t="s">
        <v>863</v>
      </c>
      <c r="E1240" s="2">
        <v>43276</v>
      </c>
      <c r="F1240" s="1">
        <v>15</v>
      </c>
      <c r="G1240" s="1">
        <v>14</v>
      </c>
      <c r="H1240" s="1">
        <f>Tabla1[[#This Row],[CANTIDAD SEGÚN SISTEMA]]-Tabla1[[#This Row],[CANTIDAD SEGÚN CONTEO]]</f>
        <v>1</v>
      </c>
      <c r="I1240" s="13">
        <f>1-ABS((Tabla1[[#This Row],[CANTIDAD SEGÚN SISTEMA]]-Tabla1[[#This Row],[CANTIDAD SEGÚN CONTEO]])/Tabla1[[#This Row],[CANTIDAD SEGÚN SISTEMA]])</f>
        <v>0.93333333333333335</v>
      </c>
      <c r="J124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40" s="13" t="str">
        <f>VLOOKUP(Tabla1[[#This Row],[COD MATERIAL]],Tabla1345[#All],3,0)</f>
        <v>05 - COLISION</v>
      </c>
      <c r="L1240" s="2" t="str">
        <f>VLOOKUP(MONTH(Tabla1[[#This Row],[FECHA DE CONTEO INVENTARIO]]),Tabla2[],2,0)</f>
        <v>Jun</v>
      </c>
      <c r="M1240" s="1">
        <f>YEAR(Tabla1[[#This Row],[FECHA DE CONTEO INVENTARIO]])</f>
        <v>2018</v>
      </c>
    </row>
    <row r="1241" spans="1:13" x14ac:dyDescent="0.2">
      <c r="A1241" s="1">
        <v>364337</v>
      </c>
      <c r="B1241" s="1" t="s">
        <v>586</v>
      </c>
      <c r="C1241" s="1" t="s">
        <v>885</v>
      </c>
      <c r="D1241" s="1" t="s">
        <v>865</v>
      </c>
      <c r="E1241" s="2">
        <v>43200</v>
      </c>
      <c r="F1241" s="1">
        <v>128</v>
      </c>
      <c r="G1241" s="1">
        <v>128</v>
      </c>
      <c r="H1241" s="1">
        <f>Tabla1[[#This Row],[CANTIDAD SEGÚN SISTEMA]]-Tabla1[[#This Row],[CANTIDAD SEGÚN CONTEO]]</f>
        <v>0</v>
      </c>
      <c r="I1241" s="13">
        <f>1-ABS((Tabla1[[#This Row],[CANTIDAD SEGÚN SISTEMA]]-Tabla1[[#This Row],[CANTIDAD SEGÚN CONTEO]])/Tabla1[[#This Row],[CANTIDAD SEGÚN SISTEMA]])</f>
        <v>1</v>
      </c>
      <c r="J124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41" s="13" t="str">
        <f>VLOOKUP(Tabla1[[#This Row],[COD MATERIAL]],Tabla1345[#All],3,0)</f>
        <v>04 - FRENOS Y EMBRAGUES</v>
      </c>
      <c r="L1241" s="2" t="str">
        <f>VLOOKUP(MONTH(Tabla1[[#This Row],[FECHA DE CONTEO INVENTARIO]]),Tabla2[],2,0)</f>
        <v>Abr</v>
      </c>
      <c r="M1241" s="1">
        <f>YEAR(Tabla1[[#This Row],[FECHA DE CONTEO INVENTARIO]])</f>
        <v>2018</v>
      </c>
    </row>
    <row r="1242" spans="1:13" x14ac:dyDescent="0.2">
      <c r="A1242" s="1">
        <v>348593</v>
      </c>
      <c r="B1242" s="1" t="s">
        <v>335</v>
      </c>
      <c r="C1242" s="1" t="s">
        <v>887</v>
      </c>
      <c r="D1242" s="1" t="s">
        <v>858</v>
      </c>
      <c r="E1242" s="2">
        <v>43259</v>
      </c>
      <c r="F1242" s="1">
        <v>123</v>
      </c>
      <c r="G1242" s="1">
        <v>115</v>
      </c>
      <c r="H1242" s="1">
        <f>Tabla1[[#This Row],[CANTIDAD SEGÚN SISTEMA]]-Tabla1[[#This Row],[CANTIDAD SEGÚN CONTEO]]</f>
        <v>8</v>
      </c>
      <c r="I1242" s="13">
        <f>1-ABS((Tabla1[[#This Row],[CANTIDAD SEGÚN SISTEMA]]-Tabla1[[#This Row],[CANTIDAD SEGÚN CONTEO]])/Tabla1[[#This Row],[CANTIDAD SEGÚN SISTEMA]])</f>
        <v>0.93495934959349591</v>
      </c>
      <c r="J124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42" s="13" t="str">
        <f>VLOOKUP(Tabla1[[#This Row],[COD MATERIAL]],Tabla1345[#All],3,0)</f>
        <v>15 - MISCELANEOS</v>
      </c>
      <c r="L1242" s="2" t="str">
        <f>VLOOKUP(MONTH(Tabla1[[#This Row],[FECHA DE CONTEO INVENTARIO]]),Tabla2[],2,0)</f>
        <v>Jun</v>
      </c>
      <c r="M1242" s="1">
        <f>YEAR(Tabla1[[#This Row],[FECHA DE CONTEO INVENTARIO]])</f>
        <v>2018</v>
      </c>
    </row>
    <row r="1243" spans="1:13" x14ac:dyDescent="0.2">
      <c r="A1243" s="1">
        <v>347711</v>
      </c>
      <c r="B1243" s="1" t="s">
        <v>479</v>
      </c>
      <c r="C1243" s="1" t="s">
        <v>892</v>
      </c>
      <c r="D1243" s="1" t="s">
        <v>863</v>
      </c>
      <c r="E1243" s="2">
        <v>43589</v>
      </c>
      <c r="F1243" s="1">
        <v>111</v>
      </c>
      <c r="G1243" s="1">
        <v>109</v>
      </c>
      <c r="H1243" s="1">
        <f>Tabla1[[#This Row],[CANTIDAD SEGÚN SISTEMA]]-Tabla1[[#This Row],[CANTIDAD SEGÚN CONTEO]]</f>
        <v>2</v>
      </c>
      <c r="I1243" s="13">
        <f>1-ABS((Tabla1[[#This Row],[CANTIDAD SEGÚN SISTEMA]]-Tabla1[[#This Row],[CANTIDAD SEGÚN CONTEO]])/Tabla1[[#This Row],[CANTIDAD SEGÚN SISTEMA]])</f>
        <v>0.98198198198198194</v>
      </c>
      <c r="J124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43" s="13" t="str">
        <f>VLOOKUP(Tabla1[[#This Row],[COD MATERIAL]],Tabla1345[#All],3,0)</f>
        <v>04 - FRENOS Y EMBRAGUES</v>
      </c>
      <c r="L1243" s="2" t="str">
        <f>VLOOKUP(MONTH(Tabla1[[#This Row],[FECHA DE CONTEO INVENTARIO]]),Tabla2[],2,0)</f>
        <v>May</v>
      </c>
      <c r="M1243" s="1">
        <f>YEAR(Tabla1[[#This Row],[FECHA DE CONTEO INVENTARIO]])</f>
        <v>2019</v>
      </c>
    </row>
    <row r="1244" spans="1:13" x14ac:dyDescent="0.2">
      <c r="A1244" s="1">
        <v>348182</v>
      </c>
      <c r="B1244" s="1" t="s">
        <v>208</v>
      </c>
      <c r="C1244" s="1" t="s">
        <v>889</v>
      </c>
      <c r="D1244" s="1" t="s">
        <v>860</v>
      </c>
      <c r="E1244" s="2">
        <v>43382</v>
      </c>
      <c r="F1244" s="1">
        <v>8</v>
      </c>
      <c r="G1244" s="1">
        <v>8</v>
      </c>
      <c r="H1244" s="1">
        <f>Tabla1[[#This Row],[CANTIDAD SEGÚN SISTEMA]]-Tabla1[[#This Row],[CANTIDAD SEGÚN CONTEO]]</f>
        <v>0</v>
      </c>
      <c r="I1244" s="13">
        <f>1-ABS((Tabla1[[#This Row],[CANTIDAD SEGÚN SISTEMA]]-Tabla1[[#This Row],[CANTIDAD SEGÚN CONTEO]])/Tabla1[[#This Row],[CANTIDAD SEGÚN SISTEMA]])</f>
        <v>1</v>
      </c>
      <c r="J124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44" s="13" t="str">
        <f>VLOOKUP(Tabla1[[#This Row],[COD MATERIAL]],Tabla1345[#All],3,0)</f>
        <v>06 - AMORTIGUADORES</v>
      </c>
      <c r="L1244" s="2" t="str">
        <f>VLOOKUP(MONTH(Tabla1[[#This Row],[FECHA DE CONTEO INVENTARIO]]),Tabla2[],2,0)</f>
        <v>Oct</v>
      </c>
      <c r="M1244" s="1">
        <f>YEAR(Tabla1[[#This Row],[FECHA DE CONTEO INVENTARIO]])</f>
        <v>2018</v>
      </c>
    </row>
    <row r="1245" spans="1:13" x14ac:dyDescent="0.2">
      <c r="A1245" s="1">
        <v>347896</v>
      </c>
      <c r="B1245" s="1" t="s">
        <v>290</v>
      </c>
      <c r="C1245" s="1" t="s">
        <v>893</v>
      </c>
      <c r="D1245" s="1" t="s">
        <v>864</v>
      </c>
      <c r="E1245" s="2">
        <v>43121</v>
      </c>
      <c r="F1245" s="1">
        <v>100</v>
      </c>
      <c r="G1245" s="1">
        <v>100</v>
      </c>
      <c r="H1245" s="1">
        <f>Tabla1[[#This Row],[CANTIDAD SEGÚN SISTEMA]]-Tabla1[[#This Row],[CANTIDAD SEGÚN CONTEO]]</f>
        <v>0</v>
      </c>
      <c r="I1245" s="13">
        <f>1-ABS((Tabla1[[#This Row],[CANTIDAD SEGÚN SISTEMA]]-Tabla1[[#This Row],[CANTIDAD SEGÚN CONTEO]])/Tabla1[[#This Row],[CANTIDAD SEGÚN SISTEMA]])</f>
        <v>1</v>
      </c>
      <c r="J124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45" s="13" t="str">
        <f>VLOOKUP(Tabla1[[#This Row],[COD MATERIAL]],Tabla1345[#All],3,0)</f>
        <v>14 - LUCES</v>
      </c>
      <c r="L1245" s="2" t="str">
        <f>VLOOKUP(MONTH(Tabla1[[#This Row],[FECHA DE CONTEO INVENTARIO]]),Tabla2[],2,0)</f>
        <v>Ene</v>
      </c>
      <c r="M1245" s="1">
        <f>YEAR(Tabla1[[#This Row],[FECHA DE CONTEO INVENTARIO]])</f>
        <v>2018</v>
      </c>
    </row>
    <row r="1246" spans="1:13" x14ac:dyDescent="0.2">
      <c r="A1246" s="1">
        <v>348050</v>
      </c>
      <c r="B1246" s="1" t="s">
        <v>660</v>
      </c>
      <c r="C1246" s="1" t="s">
        <v>885</v>
      </c>
      <c r="D1246" s="1" t="s">
        <v>865</v>
      </c>
      <c r="E1246" s="2">
        <v>43569</v>
      </c>
      <c r="F1246" s="1">
        <v>156</v>
      </c>
      <c r="G1246" s="1">
        <v>176</v>
      </c>
      <c r="H1246" s="1">
        <f>Tabla1[[#This Row],[CANTIDAD SEGÚN SISTEMA]]-Tabla1[[#This Row],[CANTIDAD SEGÚN CONTEO]]</f>
        <v>-20</v>
      </c>
      <c r="I1246" s="13">
        <f>1-ABS((Tabla1[[#This Row],[CANTIDAD SEGÚN SISTEMA]]-Tabla1[[#This Row],[CANTIDAD SEGÚN CONTEO]])/Tabla1[[#This Row],[CANTIDAD SEGÚN SISTEMA]])</f>
        <v>0.87179487179487181</v>
      </c>
      <c r="J124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46" s="13" t="str">
        <f>VLOOKUP(Tabla1[[#This Row],[COD MATERIAL]],Tabla1345[#All],3,0)</f>
        <v>13 - TRACCION</v>
      </c>
      <c r="L1246" s="2" t="str">
        <f>VLOOKUP(MONTH(Tabla1[[#This Row],[FECHA DE CONTEO INVENTARIO]]),Tabla2[],2,0)</f>
        <v>Abr</v>
      </c>
      <c r="M1246" s="1">
        <f>YEAR(Tabla1[[#This Row],[FECHA DE CONTEO INVENTARIO]])</f>
        <v>2019</v>
      </c>
    </row>
    <row r="1247" spans="1:13" x14ac:dyDescent="0.2">
      <c r="A1247" s="1">
        <v>348356</v>
      </c>
      <c r="B1247" s="1" t="s">
        <v>675</v>
      </c>
      <c r="C1247" s="1" t="s">
        <v>892</v>
      </c>
      <c r="D1247" s="1" t="s">
        <v>863</v>
      </c>
      <c r="E1247" s="2">
        <v>43146</v>
      </c>
      <c r="F1247" s="1">
        <v>16</v>
      </c>
      <c r="G1247" s="1">
        <v>16</v>
      </c>
      <c r="H1247" s="1">
        <f>Tabla1[[#This Row],[CANTIDAD SEGÚN SISTEMA]]-Tabla1[[#This Row],[CANTIDAD SEGÚN CONTEO]]</f>
        <v>0</v>
      </c>
      <c r="I1247" s="13">
        <f>1-ABS((Tabla1[[#This Row],[CANTIDAD SEGÚN SISTEMA]]-Tabla1[[#This Row],[CANTIDAD SEGÚN CONTEO]])/Tabla1[[#This Row],[CANTIDAD SEGÚN SISTEMA]])</f>
        <v>1</v>
      </c>
      <c r="J124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47" s="13" t="str">
        <f>VLOOKUP(Tabla1[[#This Row],[COD MATERIAL]],Tabla1345[#All],3,0)</f>
        <v>05 - COLISION</v>
      </c>
      <c r="L1247" s="2" t="str">
        <f>VLOOKUP(MONTH(Tabla1[[#This Row],[FECHA DE CONTEO INVENTARIO]]),Tabla2[],2,0)</f>
        <v>Feb</v>
      </c>
      <c r="M1247" s="1">
        <f>YEAR(Tabla1[[#This Row],[FECHA DE CONTEO INVENTARIO]])</f>
        <v>2018</v>
      </c>
    </row>
    <row r="1248" spans="1:13" x14ac:dyDescent="0.2">
      <c r="A1248" s="1">
        <v>347661</v>
      </c>
      <c r="B1248" s="1" t="s">
        <v>600</v>
      </c>
      <c r="C1248" s="1" t="s">
        <v>884</v>
      </c>
      <c r="D1248" s="1" t="s">
        <v>856</v>
      </c>
      <c r="E1248" s="2">
        <v>43549</v>
      </c>
      <c r="F1248" s="1">
        <v>82</v>
      </c>
      <c r="G1248" s="1">
        <v>82</v>
      </c>
      <c r="H1248" s="1">
        <f>Tabla1[[#This Row],[CANTIDAD SEGÚN SISTEMA]]-Tabla1[[#This Row],[CANTIDAD SEGÚN CONTEO]]</f>
        <v>0</v>
      </c>
      <c r="I1248" s="13">
        <f>1-ABS((Tabla1[[#This Row],[CANTIDAD SEGÚN SISTEMA]]-Tabla1[[#This Row],[CANTIDAD SEGÚN CONTEO]])/Tabla1[[#This Row],[CANTIDAD SEGÚN SISTEMA]])</f>
        <v>1</v>
      </c>
      <c r="J124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48" s="13" t="str">
        <f>VLOOKUP(Tabla1[[#This Row],[COD MATERIAL]],Tabla1345[#All],3,0)</f>
        <v>15 - MISCELANEOS</v>
      </c>
      <c r="L1248" s="2" t="str">
        <f>VLOOKUP(MONTH(Tabla1[[#This Row],[FECHA DE CONTEO INVENTARIO]]),Tabla2[],2,0)</f>
        <v>Mar</v>
      </c>
      <c r="M1248" s="1">
        <f>YEAR(Tabla1[[#This Row],[FECHA DE CONTEO INVENTARIO]])</f>
        <v>2019</v>
      </c>
    </row>
    <row r="1249" spans="1:13" x14ac:dyDescent="0.2">
      <c r="A1249" s="1">
        <v>347838</v>
      </c>
      <c r="B1249" s="1" t="s">
        <v>37</v>
      </c>
      <c r="C1249" s="1" t="s">
        <v>888</v>
      </c>
      <c r="D1249" s="1" t="s">
        <v>859</v>
      </c>
      <c r="E1249" s="2">
        <v>43456</v>
      </c>
      <c r="F1249" s="1">
        <v>108</v>
      </c>
      <c r="G1249" s="1">
        <v>108</v>
      </c>
      <c r="H1249" s="1">
        <f>Tabla1[[#This Row],[CANTIDAD SEGÚN SISTEMA]]-Tabla1[[#This Row],[CANTIDAD SEGÚN CONTEO]]</f>
        <v>0</v>
      </c>
      <c r="I1249" s="13">
        <f>1-ABS((Tabla1[[#This Row],[CANTIDAD SEGÚN SISTEMA]]-Tabla1[[#This Row],[CANTIDAD SEGÚN CONTEO]])/Tabla1[[#This Row],[CANTIDAD SEGÚN SISTEMA]])</f>
        <v>1</v>
      </c>
      <c r="J124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49" s="13" t="str">
        <f>VLOOKUP(Tabla1[[#This Row],[COD MATERIAL]],Tabla1345[#All],3,0)</f>
        <v>07 - PEDALES Y POSAPIES</v>
      </c>
      <c r="L1249" s="2" t="str">
        <f>VLOOKUP(MONTH(Tabla1[[#This Row],[FECHA DE CONTEO INVENTARIO]]),Tabla2[],2,0)</f>
        <v>Dic</v>
      </c>
      <c r="M1249" s="1">
        <f>YEAR(Tabla1[[#This Row],[FECHA DE CONTEO INVENTARIO]])</f>
        <v>2018</v>
      </c>
    </row>
    <row r="1250" spans="1:13" x14ac:dyDescent="0.2">
      <c r="A1250" s="1">
        <v>348356</v>
      </c>
      <c r="B1250" s="1" t="s">
        <v>675</v>
      </c>
      <c r="C1250" s="1" t="s">
        <v>884</v>
      </c>
      <c r="D1250" s="1" t="s">
        <v>856</v>
      </c>
      <c r="E1250" s="2">
        <v>43530</v>
      </c>
      <c r="F1250" s="1">
        <v>197</v>
      </c>
      <c r="G1250" s="1">
        <v>206</v>
      </c>
      <c r="H1250" s="1">
        <f>Tabla1[[#This Row],[CANTIDAD SEGÚN SISTEMA]]-Tabla1[[#This Row],[CANTIDAD SEGÚN CONTEO]]</f>
        <v>-9</v>
      </c>
      <c r="I1250" s="13">
        <f>1-ABS((Tabla1[[#This Row],[CANTIDAD SEGÚN SISTEMA]]-Tabla1[[#This Row],[CANTIDAD SEGÚN CONTEO]])/Tabla1[[#This Row],[CANTIDAD SEGÚN SISTEMA]])</f>
        <v>0.95431472081218272</v>
      </c>
      <c r="J125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50" s="13" t="str">
        <f>VLOOKUP(Tabla1[[#This Row],[COD MATERIAL]],Tabla1345[#All],3,0)</f>
        <v>05 - COLISION</v>
      </c>
      <c r="L1250" s="2" t="str">
        <f>VLOOKUP(MONTH(Tabla1[[#This Row],[FECHA DE CONTEO INVENTARIO]]),Tabla2[],2,0)</f>
        <v>Mar</v>
      </c>
      <c r="M1250" s="1">
        <f>YEAR(Tabla1[[#This Row],[FECHA DE CONTEO INVENTARIO]])</f>
        <v>2019</v>
      </c>
    </row>
    <row r="1251" spans="1:13" x14ac:dyDescent="0.2">
      <c r="A1251" s="1">
        <v>348294</v>
      </c>
      <c r="B1251" s="1" t="s">
        <v>79</v>
      </c>
      <c r="C1251" s="1" t="s">
        <v>888</v>
      </c>
      <c r="D1251" s="1" t="s">
        <v>859</v>
      </c>
      <c r="E1251" s="2">
        <v>43521</v>
      </c>
      <c r="F1251" s="1">
        <v>45</v>
      </c>
      <c r="G1251" s="1">
        <v>49</v>
      </c>
      <c r="H1251" s="1">
        <f>Tabla1[[#This Row],[CANTIDAD SEGÚN SISTEMA]]-Tabla1[[#This Row],[CANTIDAD SEGÚN CONTEO]]</f>
        <v>-4</v>
      </c>
      <c r="I1251" s="13">
        <f>1-ABS((Tabla1[[#This Row],[CANTIDAD SEGÚN SISTEMA]]-Tabla1[[#This Row],[CANTIDAD SEGÚN CONTEO]])/Tabla1[[#This Row],[CANTIDAD SEGÚN SISTEMA]])</f>
        <v>0.91111111111111109</v>
      </c>
      <c r="J125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51" s="13" t="str">
        <f>VLOOKUP(Tabla1[[#This Row],[COD MATERIAL]],Tabla1345[#All],3,0)</f>
        <v>10 - PALANCAS Y CHICOTES</v>
      </c>
      <c r="L1251" s="2" t="str">
        <f>VLOOKUP(MONTH(Tabla1[[#This Row],[FECHA DE CONTEO INVENTARIO]]),Tabla2[],2,0)</f>
        <v>Feb</v>
      </c>
      <c r="M1251" s="1">
        <f>YEAR(Tabla1[[#This Row],[FECHA DE CONTEO INVENTARIO]])</f>
        <v>2019</v>
      </c>
    </row>
    <row r="1252" spans="1:13" x14ac:dyDescent="0.2">
      <c r="A1252" s="1">
        <v>348868</v>
      </c>
      <c r="B1252" s="1" t="s">
        <v>314</v>
      </c>
      <c r="C1252" s="1" t="s">
        <v>890</v>
      </c>
      <c r="D1252" s="1" t="s">
        <v>861</v>
      </c>
      <c r="E1252" s="2">
        <v>43533</v>
      </c>
      <c r="F1252" s="1">
        <v>93</v>
      </c>
      <c r="G1252" s="1">
        <v>105</v>
      </c>
      <c r="H1252" s="1">
        <f>Tabla1[[#This Row],[CANTIDAD SEGÚN SISTEMA]]-Tabla1[[#This Row],[CANTIDAD SEGÚN CONTEO]]</f>
        <v>-12</v>
      </c>
      <c r="I1252" s="13">
        <f>1-ABS((Tabla1[[#This Row],[CANTIDAD SEGÚN SISTEMA]]-Tabla1[[#This Row],[CANTIDAD SEGÚN CONTEO]])/Tabla1[[#This Row],[CANTIDAD SEGÚN SISTEMA]])</f>
        <v>0.87096774193548387</v>
      </c>
      <c r="J125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52" s="13" t="str">
        <f>VLOOKUP(Tabla1[[#This Row],[COD MATERIAL]],Tabla1345[#All],3,0)</f>
        <v>05 - COLISION</v>
      </c>
      <c r="L1252" s="2" t="str">
        <f>VLOOKUP(MONTH(Tabla1[[#This Row],[FECHA DE CONTEO INVENTARIO]]),Tabla2[],2,0)</f>
        <v>Mar</v>
      </c>
      <c r="M1252" s="1">
        <f>YEAR(Tabla1[[#This Row],[FECHA DE CONTEO INVENTARIO]])</f>
        <v>2019</v>
      </c>
    </row>
    <row r="1253" spans="1:13" x14ac:dyDescent="0.2">
      <c r="A1253" s="1">
        <v>362733</v>
      </c>
      <c r="B1253" s="1" t="s">
        <v>784</v>
      </c>
      <c r="C1253" s="1" t="s">
        <v>885</v>
      </c>
      <c r="D1253" s="1" t="s">
        <v>865</v>
      </c>
      <c r="E1253" s="2">
        <v>43362</v>
      </c>
      <c r="F1253" s="1">
        <v>103</v>
      </c>
      <c r="G1253" s="1">
        <v>103</v>
      </c>
      <c r="H1253" s="1">
        <f>Tabla1[[#This Row],[CANTIDAD SEGÚN SISTEMA]]-Tabla1[[#This Row],[CANTIDAD SEGÚN CONTEO]]</f>
        <v>0</v>
      </c>
      <c r="I1253" s="13">
        <f>1-ABS((Tabla1[[#This Row],[CANTIDAD SEGÚN SISTEMA]]-Tabla1[[#This Row],[CANTIDAD SEGÚN CONTEO]])/Tabla1[[#This Row],[CANTIDAD SEGÚN SISTEMA]])</f>
        <v>1</v>
      </c>
      <c r="J125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53" s="13" t="str">
        <f>VLOOKUP(Tabla1[[#This Row],[COD MATERIAL]],Tabla1345[#All],3,0)</f>
        <v>05 - COLISION</v>
      </c>
      <c r="L1253" s="2" t="str">
        <f>VLOOKUP(MONTH(Tabla1[[#This Row],[FECHA DE CONTEO INVENTARIO]]),Tabla2[],2,0)</f>
        <v>Set</v>
      </c>
      <c r="M1253" s="1">
        <f>YEAR(Tabla1[[#This Row],[FECHA DE CONTEO INVENTARIO]])</f>
        <v>2018</v>
      </c>
    </row>
    <row r="1254" spans="1:13" x14ac:dyDescent="0.2">
      <c r="A1254" s="1">
        <v>348438</v>
      </c>
      <c r="B1254" s="1" t="s">
        <v>121</v>
      </c>
      <c r="C1254" s="1" t="s">
        <v>892</v>
      </c>
      <c r="D1254" s="1" t="s">
        <v>863</v>
      </c>
      <c r="E1254" s="2">
        <v>43182</v>
      </c>
      <c r="F1254" s="1">
        <v>70</v>
      </c>
      <c r="G1254" s="1">
        <v>70</v>
      </c>
      <c r="H1254" s="1">
        <f>Tabla1[[#This Row],[CANTIDAD SEGÚN SISTEMA]]-Tabla1[[#This Row],[CANTIDAD SEGÚN CONTEO]]</f>
        <v>0</v>
      </c>
      <c r="I1254" s="13">
        <f>1-ABS((Tabla1[[#This Row],[CANTIDAD SEGÚN SISTEMA]]-Tabla1[[#This Row],[CANTIDAD SEGÚN CONTEO]])/Tabla1[[#This Row],[CANTIDAD SEGÚN SISTEMA]])</f>
        <v>1</v>
      </c>
      <c r="J125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54" s="13" t="str">
        <f>VLOOKUP(Tabla1[[#This Row],[COD MATERIAL]],Tabla1345[#All],3,0)</f>
        <v>05 - COLISION</v>
      </c>
      <c r="L1254" s="2" t="str">
        <f>VLOOKUP(MONTH(Tabla1[[#This Row],[FECHA DE CONTEO INVENTARIO]]),Tabla2[],2,0)</f>
        <v>Mar</v>
      </c>
      <c r="M1254" s="1">
        <f>YEAR(Tabla1[[#This Row],[FECHA DE CONTEO INVENTARIO]])</f>
        <v>2018</v>
      </c>
    </row>
    <row r="1255" spans="1:13" x14ac:dyDescent="0.2">
      <c r="A1255" s="1">
        <v>347995</v>
      </c>
      <c r="B1255" s="1" t="s">
        <v>142</v>
      </c>
      <c r="C1255" s="1" t="s">
        <v>892</v>
      </c>
      <c r="D1255" s="1" t="s">
        <v>863</v>
      </c>
      <c r="E1255" s="2">
        <v>43575</v>
      </c>
      <c r="F1255" s="1">
        <v>5</v>
      </c>
      <c r="G1255" s="1">
        <v>4</v>
      </c>
      <c r="H1255" s="1">
        <f>Tabla1[[#This Row],[CANTIDAD SEGÚN SISTEMA]]-Tabla1[[#This Row],[CANTIDAD SEGÚN CONTEO]]</f>
        <v>1</v>
      </c>
      <c r="I1255" s="13">
        <f>1-ABS((Tabla1[[#This Row],[CANTIDAD SEGÚN SISTEMA]]-Tabla1[[#This Row],[CANTIDAD SEGÚN CONTEO]])/Tabla1[[#This Row],[CANTIDAD SEGÚN SISTEMA]])</f>
        <v>0.8</v>
      </c>
      <c r="J125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55" s="13" t="str">
        <f>VLOOKUP(Tabla1[[#This Row],[COD MATERIAL]],Tabla1345[#All],3,0)</f>
        <v>10 - PALANCAS Y CHICOTES</v>
      </c>
      <c r="L1255" s="2" t="str">
        <f>VLOOKUP(MONTH(Tabla1[[#This Row],[FECHA DE CONTEO INVENTARIO]]),Tabla2[],2,0)</f>
        <v>Abr</v>
      </c>
      <c r="M1255" s="1">
        <f>YEAR(Tabla1[[#This Row],[FECHA DE CONTEO INVENTARIO]])</f>
        <v>2019</v>
      </c>
    </row>
    <row r="1256" spans="1:13" x14ac:dyDescent="0.2">
      <c r="A1256" s="1">
        <v>348524</v>
      </c>
      <c r="B1256" s="1" t="s">
        <v>72</v>
      </c>
      <c r="C1256" s="1" t="s">
        <v>889</v>
      </c>
      <c r="D1256" s="1" t="s">
        <v>860</v>
      </c>
      <c r="E1256" s="2">
        <v>43426</v>
      </c>
      <c r="F1256" s="1">
        <v>150</v>
      </c>
      <c r="G1256" s="1">
        <v>177</v>
      </c>
      <c r="H1256" s="1">
        <f>Tabla1[[#This Row],[CANTIDAD SEGÚN SISTEMA]]-Tabla1[[#This Row],[CANTIDAD SEGÚN CONTEO]]</f>
        <v>-27</v>
      </c>
      <c r="I1256" s="13">
        <f>1-ABS((Tabla1[[#This Row],[CANTIDAD SEGÚN SISTEMA]]-Tabla1[[#This Row],[CANTIDAD SEGÚN CONTEO]])/Tabla1[[#This Row],[CANTIDAD SEGÚN SISTEMA]])</f>
        <v>0.82000000000000006</v>
      </c>
      <c r="J125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56" s="13" t="str">
        <f>VLOOKUP(Tabla1[[#This Row],[COD MATERIAL]],Tabla1345[#All],3,0)</f>
        <v>09 - PARTES DE MOTOR</v>
      </c>
      <c r="L1256" s="2" t="str">
        <f>VLOOKUP(MONTH(Tabla1[[#This Row],[FECHA DE CONTEO INVENTARIO]]),Tabla2[],2,0)</f>
        <v>Nov</v>
      </c>
      <c r="M1256" s="1">
        <f>YEAR(Tabla1[[#This Row],[FECHA DE CONTEO INVENTARIO]])</f>
        <v>2018</v>
      </c>
    </row>
    <row r="1257" spans="1:13" x14ac:dyDescent="0.2">
      <c r="A1257" s="1">
        <v>367827</v>
      </c>
      <c r="B1257" s="1" t="s">
        <v>777</v>
      </c>
      <c r="C1257" s="1" t="s">
        <v>891</v>
      </c>
      <c r="D1257" s="1" t="s">
        <v>862</v>
      </c>
      <c r="E1257" s="2">
        <v>43106</v>
      </c>
      <c r="F1257" s="1">
        <v>137</v>
      </c>
      <c r="G1257" s="1">
        <v>163</v>
      </c>
      <c r="H1257" s="1">
        <f>Tabla1[[#This Row],[CANTIDAD SEGÚN SISTEMA]]-Tabla1[[#This Row],[CANTIDAD SEGÚN CONTEO]]</f>
        <v>-26</v>
      </c>
      <c r="I1257" s="13">
        <f>1-ABS((Tabla1[[#This Row],[CANTIDAD SEGÚN SISTEMA]]-Tabla1[[#This Row],[CANTIDAD SEGÚN CONTEO]])/Tabla1[[#This Row],[CANTIDAD SEGÚN SISTEMA]])</f>
        <v>0.81021897810218979</v>
      </c>
      <c r="J125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57" s="13" t="str">
        <f>VLOOKUP(Tabla1[[#This Row],[COD MATERIAL]],Tabla1345[#All],3,0)</f>
        <v>05 - COLISION</v>
      </c>
      <c r="L1257" s="2" t="str">
        <f>VLOOKUP(MONTH(Tabla1[[#This Row],[FECHA DE CONTEO INVENTARIO]]),Tabla2[],2,0)</f>
        <v>Ene</v>
      </c>
      <c r="M1257" s="1">
        <f>YEAR(Tabla1[[#This Row],[FECHA DE CONTEO INVENTARIO]])</f>
        <v>2018</v>
      </c>
    </row>
    <row r="1258" spans="1:13" x14ac:dyDescent="0.2">
      <c r="A1258" s="1">
        <v>348642</v>
      </c>
      <c r="B1258" s="1" t="s">
        <v>370</v>
      </c>
      <c r="C1258" s="1" t="s">
        <v>887</v>
      </c>
      <c r="D1258" s="1" t="s">
        <v>858</v>
      </c>
      <c r="E1258" s="2">
        <v>43355</v>
      </c>
      <c r="F1258" s="1">
        <v>38</v>
      </c>
      <c r="G1258" s="1">
        <v>44</v>
      </c>
      <c r="H1258" s="1">
        <f>Tabla1[[#This Row],[CANTIDAD SEGÚN SISTEMA]]-Tabla1[[#This Row],[CANTIDAD SEGÚN CONTEO]]</f>
        <v>-6</v>
      </c>
      <c r="I1258" s="13">
        <f>1-ABS((Tabla1[[#This Row],[CANTIDAD SEGÚN SISTEMA]]-Tabla1[[#This Row],[CANTIDAD SEGÚN CONTEO]])/Tabla1[[#This Row],[CANTIDAD SEGÚN SISTEMA]])</f>
        <v>0.84210526315789469</v>
      </c>
      <c r="J125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58" s="13" t="str">
        <f>VLOOKUP(Tabla1[[#This Row],[COD MATERIAL]],Tabla1345[#All],3,0)</f>
        <v>09 - PARTES DE MOTOR</v>
      </c>
      <c r="L1258" s="2" t="str">
        <f>VLOOKUP(MONTH(Tabla1[[#This Row],[FECHA DE CONTEO INVENTARIO]]),Tabla2[],2,0)</f>
        <v>Set</v>
      </c>
      <c r="M1258" s="1">
        <f>YEAR(Tabla1[[#This Row],[FECHA DE CONTEO INVENTARIO]])</f>
        <v>2018</v>
      </c>
    </row>
    <row r="1259" spans="1:13" x14ac:dyDescent="0.2">
      <c r="A1259" s="1">
        <v>353540</v>
      </c>
      <c r="B1259" s="1" t="s">
        <v>393</v>
      </c>
      <c r="C1259" s="1" t="s">
        <v>893</v>
      </c>
      <c r="D1259" s="1" t="s">
        <v>864</v>
      </c>
      <c r="E1259" s="2">
        <v>43520</v>
      </c>
      <c r="F1259" s="1">
        <v>105</v>
      </c>
      <c r="G1259" s="1">
        <v>113</v>
      </c>
      <c r="H1259" s="1">
        <f>Tabla1[[#This Row],[CANTIDAD SEGÚN SISTEMA]]-Tabla1[[#This Row],[CANTIDAD SEGÚN CONTEO]]</f>
        <v>-8</v>
      </c>
      <c r="I1259" s="13">
        <f>1-ABS((Tabla1[[#This Row],[CANTIDAD SEGÚN SISTEMA]]-Tabla1[[#This Row],[CANTIDAD SEGÚN CONTEO]])/Tabla1[[#This Row],[CANTIDAD SEGÚN SISTEMA]])</f>
        <v>0.92380952380952386</v>
      </c>
      <c r="J125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59" s="13" t="str">
        <f>VLOOKUP(Tabla1[[#This Row],[COD MATERIAL]],Tabla1345[#All],3,0)</f>
        <v>15 - MISCELANEOS</v>
      </c>
      <c r="L1259" s="2" t="str">
        <f>VLOOKUP(MONTH(Tabla1[[#This Row],[FECHA DE CONTEO INVENTARIO]]),Tabla2[],2,0)</f>
        <v>Feb</v>
      </c>
      <c r="M1259" s="1">
        <f>YEAR(Tabla1[[#This Row],[FECHA DE CONTEO INVENTARIO]])</f>
        <v>2019</v>
      </c>
    </row>
    <row r="1260" spans="1:13" x14ac:dyDescent="0.2">
      <c r="A1260" s="1">
        <v>348129</v>
      </c>
      <c r="B1260" s="1" t="s">
        <v>173</v>
      </c>
      <c r="C1260" s="1" t="s">
        <v>893</v>
      </c>
      <c r="D1260" s="1" t="s">
        <v>864</v>
      </c>
      <c r="E1260" s="2">
        <v>43522</v>
      </c>
      <c r="F1260" s="1">
        <v>84</v>
      </c>
      <c r="G1260" s="1">
        <v>78</v>
      </c>
      <c r="H1260" s="1">
        <f>Tabla1[[#This Row],[CANTIDAD SEGÚN SISTEMA]]-Tabla1[[#This Row],[CANTIDAD SEGÚN CONTEO]]</f>
        <v>6</v>
      </c>
      <c r="I1260" s="13">
        <f>1-ABS((Tabla1[[#This Row],[CANTIDAD SEGÚN SISTEMA]]-Tabla1[[#This Row],[CANTIDAD SEGÚN CONTEO]])/Tabla1[[#This Row],[CANTIDAD SEGÚN SISTEMA]])</f>
        <v>0.9285714285714286</v>
      </c>
      <c r="J126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60" s="13" t="str">
        <f>VLOOKUP(Tabla1[[#This Row],[COD MATERIAL]],Tabla1345[#All],3,0)</f>
        <v>04 - FRENOS Y EMBRAGUES</v>
      </c>
      <c r="L1260" s="2" t="str">
        <f>VLOOKUP(MONTH(Tabla1[[#This Row],[FECHA DE CONTEO INVENTARIO]]),Tabla2[],2,0)</f>
        <v>Feb</v>
      </c>
      <c r="M1260" s="1">
        <f>YEAR(Tabla1[[#This Row],[FECHA DE CONTEO INVENTARIO]])</f>
        <v>2019</v>
      </c>
    </row>
    <row r="1261" spans="1:13" x14ac:dyDescent="0.2">
      <c r="A1261" s="1">
        <v>348327</v>
      </c>
      <c r="B1261" s="1" t="s">
        <v>131</v>
      </c>
      <c r="C1261" s="1" t="s">
        <v>891</v>
      </c>
      <c r="D1261" s="1" t="s">
        <v>862</v>
      </c>
      <c r="E1261" s="2">
        <v>43241</v>
      </c>
      <c r="F1261" s="1">
        <v>8</v>
      </c>
      <c r="G1261" s="1">
        <v>9</v>
      </c>
      <c r="H1261" s="1">
        <f>Tabla1[[#This Row],[CANTIDAD SEGÚN SISTEMA]]-Tabla1[[#This Row],[CANTIDAD SEGÚN CONTEO]]</f>
        <v>-1</v>
      </c>
      <c r="I1261" s="13">
        <f>1-ABS((Tabla1[[#This Row],[CANTIDAD SEGÚN SISTEMA]]-Tabla1[[#This Row],[CANTIDAD SEGÚN CONTEO]])/Tabla1[[#This Row],[CANTIDAD SEGÚN SISTEMA]])</f>
        <v>0.875</v>
      </c>
      <c r="J126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61" s="13" t="str">
        <f>VLOOKUP(Tabla1[[#This Row],[COD MATERIAL]],Tabla1345[#All],3,0)</f>
        <v>06 - AMORTIGUADORES</v>
      </c>
      <c r="L1261" s="2" t="str">
        <f>VLOOKUP(MONTH(Tabla1[[#This Row],[FECHA DE CONTEO INVENTARIO]]),Tabla2[],2,0)</f>
        <v>May</v>
      </c>
      <c r="M1261" s="1">
        <f>YEAR(Tabla1[[#This Row],[FECHA DE CONTEO INVENTARIO]])</f>
        <v>2018</v>
      </c>
    </row>
    <row r="1262" spans="1:13" x14ac:dyDescent="0.2">
      <c r="A1262" s="1">
        <v>362718</v>
      </c>
      <c r="B1262" s="1" t="s">
        <v>535</v>
      </c>
      <c r="C1262" s="1" t="s">
        <v>892</v>
      </c>
      <c r="D1262" s="1" t="s">
        <v>863</v>
      </c>
      <c r="E1262" s="2">
        <v>43488</v>
      </c>
      <c r="F1262" s="1">
        <v>109</v>
      </c>
      <c r="G1262" s="1">
        <v>122</v>
      </c>
      <c r="H1262" s="1">
        <f>Tabla1[[#This Row],[CANTIDAD SEGÚN SISTEMA]]-Tabla1[[#This Row],[CANTIDAD SEGÚN CONTEO]]</f>
        <v>-13</v>
      </c>
      <c r="I1262" s="13">
        <f>1-ABS((Tabla1[[#This Row],[CANTIDAD SEGÚN SISTEMA]]-Tabla1[[#This Row],[CANTIDAD SEGÚN CONTEO]])/Tabla1[[#This Row],[CANTIDAD SEGÚN SISTEMA]])</f>
        <v>0.88073394495412849</v>
      </c>
      <c r="J126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62" s="13" t="str">
        <f>VLOOKUP(Tabla1[[#This Row],[COD MATERIAL]],Tabla1345[#All],3,0)</f>
        <v>05 - COLISION</v>
      </c>
      <c r="L1262" s="2" t="str">
        <f>VLOOKUP(MONTH(Tabla1[[#This Row],[FECHA DE CONTEO INVENTARIO]]),Tabla2[],2,0)</f>
        <v>Ene</v>
      </c>
      <c r="M1262" s="1">
        <f>YEAR(Tabla1[[#This Row],[FECHA DE CONTEO INVENTARIO]])</f>
        <v>2019</v>
      </c>
    </row>
    <row r="1263" spans="1:13" x14ac:dyDescent="0.2">
      <c r="A1263" s="1">
        <v>348843</v>
      </c>
      <c r="B1263" s="1" t="s">
        <v>253</v>
      </c>
      <c r="C1263" s="1" t="s">
        <v>891</v>
      </c>
      <c r="D1263" s="1" t="s">
        <v>862</v>
      </c>
      <c r="E1263" s="2">
        <v>43345</v>
      </c>
      <c r="F1263" s="1">
        <v>15</v>
      </c>
      <c r="G1263" s="1">
        <v>13</v>
      </c>
      <c r="H1263" s="1">
        <f>Tabla1[[#This Row],[CANTIDAD SEGÚN SISTEMA]]-Tabla1[[#This Row],[CANTIDAD SEGÚN CONTEO]]</f>
        <v>2</v>
      </c>
      <c r="I1263" s="13">
        <f>1-ABS((Tabla1[[#This Row],[CANTIDAD SEGÚN SISTEMA]]-Tabla1[[#This Row],[CANTIDAD SEGÚN CONTEO]])/Tabla1[[#This Row],[CANTIDAD SEGÚN SISTEMA]])</f>
        <v>0.8666666666666667</v>
      </c>
      <c r="J126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63" s="13" t="str">
        <f>VLOOKUP(Tabla1[[#This Row],[COD MATERIAL]],Tabla1345[#All],3,0)</f>
        <v>13 - TRACCION</v>
      </c>
      <c r="L1263" s="2" t="str">
        <f>VLOOKUP(MONTH(Tabla1[[#This Row],[FECHA DE CONTEO INVENTARIO]]),Tabla2[],2,0)</f>
        <v>Set</v>
      </c>
      <c r="M1263" s="1">
        <f>YEAR(Tabla1[[#This Row],[FECHA DE CONTEO INVENTARIO]])</f>
        <v>2018</v>
      </c>
    </row>
    <row r="1264" spans="1:13" x14ac:dyDescent="0.2">
      <c r="A1264" s="1">
        <v>348298</v>
      </c>
      <c r="B1264" s="1" t="s">
        <v>80</v>
      </c>
      <c r="C1264" s="1" t="s">
        <v>893</v>
      </c>
      <c r="D1264" s="1" t="s">
        <v>864</v>
      </c>
      <c r="E1264" s="2">
        <v>43393</v>
      </c>
      <c r="F1264" s="1">
        <v>42</v>
      </c>
      <c r="G1264" s="1">
        <v>42</v>
      </c>
      <c r="H1264" s="1">
        <f>Tabla1[[#This Row],[CANTIDAD SEGÚN SISTEMA]]-Tabla1[[#This Row],[CANTIDAD SEGÚN CONTEO]]</f>
        <v>0</v>
      </c>
      <c r="I1264" s="13">
        <f>1-ABS((Tabla1[[#This Row],[CANTIDAD SEGÚN SISTEMA]]-Tabla1[[#This Row],[CANTIDAD SEGÚN CONTEO]])/Tabla1[[#This Row],[CANTIDAD SEGÚN SISTEMA]])</f>
        <v>1</v>
      </c>
      <c r="J126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64" s="13" t="str">
        <f>VLOOKUP(Tabla1[[#This Row],[COD MATERIAL]],Tabla1345[#All],3,0)</f>
        <v>10 - PALANCAS Y CHICOTES</v>
      </c>
      <c r="L1264" s="2" t="str">
        <f>VLOOKUP(MONTH(Tabla1[[#This Row],[FECHA DE CONTEO INVENTARIO]]),Tabla2[],2,0)</f>
        <v>Oct</v>
      </c>
      <c r="M1264" s="1">
        <f>YEAR(Tabla1[[#This Row],[FECHA DE CONTEO INVENTARIO]])</f>
        <v>2018</v>
      </c>
    </row>
    <row r="1265" spans="1:13" x14ac:dyDescent="0.2">
      <c r="A1265" s="1">
        <v>348402</v>
      </c>
      <c r="B1265" s="1" t="s">
        <v>322</v>
      </c>
      <c r="C1265" s="1" t="s">
        <v>893</v>
      </c>
      <c r="D1265" s="1" t="s">
        <v>864</v>
      </c>
      <c r="E1265" s="2">
        <v>43337</v>
      </c>
      <c r="F1265" s="1">
        <v>162</v>
      </c>
      <c r="G1265" s="1">
        <v>173</v>
      </c>
      <c r="H1265" s="1">
        <f>Tabla1[[#This Row],[CANTIDAD SEGÚN SISTEMA]]-Tabla1[[#This Row],[CANTIDAD SEGÚN CONTEO]]</f>
        <v>-11</v>
      </c>
      <c r="I1265" s="13">
        <f>1-ABS((Tabla1[[#This Row],[CANTIDAD SEGÚN SISTEMA]]-Tabla1[[#This Row],[CANTIDAD SEGÚN CONTEO]])/Tabla1[[#This Row],[CANTIDAD SEGÚN SISTEMA]])</f>
        <v>0.9320987654320988</v>
      </c>
      <c r="J126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65" s="13" t="str">
        <f>VLOOKUP(Tabla1[[#This Row],[COD MATERIAL]],Tabla1345[#All],3,0)</f>
        <v>05 - COLISION</v>
      </c>
      <c r="L1265" s="2" t="str">
        <f>VLOOKUP(MONTH(Tabla1[[#This Row],[FECHA DE CONTEO INVENTARIO]]),Tabla2[],2,0)</f>
        <v>Ago</v>
      </c>
      <c r="M1265" s="1">
        <f>YEAR(Tabla1[[#This Row],[FECHA DE CONTEO INVENTARIO]])</f>
        <v>2018</v>
      </c>
    </row>
    <row r="1266" spans="1:13" x14ac:dyDescent="0.2">
      <c r="A1266" s="1">
        <v>347993</v>
      </c>
      <c r="B1266" s="1" t="s">
        <v>258</v>
      </c>
      <c r="C1266" s="1" t="s">
        <v>885</v>
      </c>
      <c r="D1266" s="1" t="s">
        <v>865</v>
      </c>
      <c r="E1266" s="2">
        <v>43215</v>
      </c>
      <c r="F1266" s="1">
        <v>40</v>
      </c>
      <c r="G1266" s="1">
        <v>46</v>
      </c>
      <c r="H1266" s="1">
        <f>Tabla1[[#This Row],[CANTIDAD SEGÚN SISTEMA]]-Tabla1[[#This Row],[CANTIDAD SEGÚN CONTEO]]</f>
        <v>-6</v>
      </c>
      <c r="I1266" s="13">
        <f>1-ABS((Tabla1[[#This Row],[CANTIDAD SEGÚN SISTEMA]]-Tabla1[[#This Row],[CANTIDAD SEGÚN CONTEO]])/Tabla1[[#This Row],[CANTIDAD SEGÚN SISTEMA]])</f>
        <v>0.85</v>
      </c>
      <c r="J126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66" s="13" t="str">
        <f>VLOOKUP(Tabla1[[#This Row],[COD MATERIAL]],Tabla1345[#All],3,0)</f>
        <v>10 - PALANCAS Y CHICOTES</v>
      </c>
      <c r="L1266" s="2" t="str">
        <f>VLOOKUP(MONTH(Tabla1[[#This Row],[FECHA DE CONTEO INVENTARIO]]),Tabla2[],2,0)</f>
        <v>Abr</v>
      </c>
      <c r="M1266" s="1">
        <f>YEAR(Tabla1[[#This Row],[FECHA DE CONTEO INVENTARIO]])</f>
        <v>2018</v>
      </c>
    </row>
    <row r="1267" spans="1:13" x14ac:dyDescent="0.2">
      <c r="A1267" s="1">
        <v>362712</v>
      </c>
      <c r="B1267" s="1" t="s">
        <v>429</v>
      </c>
      <c r="C1267" s="1" t="s">
        <v>887</v>
      </c>
      <c r="D1267" s="1" t="s">
        <v>858</v>
      </c>
      <c r="E1267" s="2">
        <v>43338</v>
      </c>
      <c r="F1267" s="1">
        <v>22</v>
      </c>
      <c r="G1267" s="1">
        <v>22</v>
      </c>
      <c r="H1267" s="1">
        <f>Tabla1[[#This Row],[CANTIDAD SEGÚN SISTEMA]]-Tabla1[[#This Row],[CANTIDAD SEGÚN CONTEO]]</f>
        <v>0</v>
      </c>
      <c r="I1267" s="13">
        <f>1-ABS((Tabla1[[#This Row],[CANTIDAD SEGÚN SISTEMA]]-Tabla1[[#This Row],[CANTIDAD SEGÚN CONTEO]])/Tabla1[[#This Row],[CANTIDAD SEGÚN SISTEMA]])</f>
        <v>1</v>
      </c>
      <c r="J126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67" s="13" t="str">
        <f>VLOOKUP(Tabla1[[#This Row],[COD MATERIAL]],Tabla1345[#All],3,0)</f>
        <v>05 - COLISION</v>
      </c>
      <c r="L1267" s="2" t="str">
        <f>VLOOKUP(MONTH(Tabla1[[#This Row],[FECHA DE CONTEO INVENTARIO]]),Tabla2[],2,0)</f>
        <v>Ago</v>
      </c>
      <c r="M1267" s="1">
        <f>YEAR(Tabla1[[#This Row],[FECHA DE CONTEO INVENTARIO]])</f>
        <v>2018</v>
      </c>
    </row>
    <row r="1268" spans="1:13" x14ac:dyDescent="0.2">
      <c r="A1268" s="1">
        <v>367840</v>
      </c>
      <c r="B1268" s="1" t="s">
        <v>699</v>
      </c>
      <c r="C1268" s="1" t="s">
        <v>885</v>
      </c>
      <c r="D1268" s="1" t="s">
        <v>865</v>
      </c>
      <c r="E1268" s="2">
        <v>43494</v>
      </c>
      <c r="F1268" s="1">
        <v>105</v>
      </c>
      <c r="G1268" s="1">
        <v>103</v>
      </c>
      <c r="H1268" s="1">
        <f>Tabla1[[#This Row],[CANTIDAD SEGÚN SISTEMA]]-Tabla1[[#This Row],[CANTIDAD SEGÚN CONTEO]]</f>
        <v>2</v>
      </c>
      <c r="I1268" s="13">
        <f>1-ABS((Tabla1[[#This Row],[CANTIDAD SEGÚN SISTEMA]]-Tabla1[[#This Row],[CANTIDAD SEGÚN CONTEO]])/Tabla1[[#This Row],[CANTIDAD SEGÚN SISTEMA]])</f>
        <v>0.98095238095238091</v>
      </c>
      <c r="J126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68" s="13" t="str">
        <f>VLOOKUP(Tabla1[[#This Row],[COD MATERIAL]],Tabla1345[#All],3,0)</f>
        <v>05 - COLISION</v>
      </c>
      <c r="L1268" s="2" t="str">
        <f>VLOOKUP(MONTH(Tabla1[[#This Row],[FECHA DE CONTEO INVENTARIO]]),Tabla2[],2,0)</f>
        <v>Ene</v>
      </c>
      <c r="M1268" s="1">
        <f>YEAR(Tabla1[[#This Row],[FECHA DE CONTEO INVENTARIO]])</f>
        <v>2019</v>
      </c>
    </row>
    <row r="1269" spans="1:13" x14ac:dyDescent="0.2">
      <c r="A1269" s="1">
        <v>348556</v>
      </c>
      <c r="B1269" s="1" t="s">
        <v>480</v>
      </c>
      <c r="C1269" s="1" t="s">
        <v>885</v>
      </c>
      <c r="D1269" s="1" t="s">
        <v>865</v>
      </c>
      <c r="E1269" s="2">
        <v>43550</v>
      </c>
      <c r="F1269" s="1">
        <v>196</v>
      </c>
      <c r="G1269" s="1">
        <v>194</v>
      </c>
      <c r="H1269" s="1">
        <f>Tabla1[[#This Row],[CANTIDAD SEGÚN SISTEMA]]-Tabla1[[#This Row],[CANTIDAD SEGÚN CONTEO]]</f>
        <v>2</v>
      </c>
      <c r="I1269" s="13">
        <f>1-ABS((Tabla1[[#This Row],[CANTIDAD SEGÚN SISTEMA]]-Tabla1[[#This Row],[CANTIDAD SEGÚN CONTEO]])/Tabla1[[#This Row],[CANTIDAD SEGÚN SISTEMA]])</f>
        <v>0.98979591836734693</v>
      </c>
      <c r="J126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69" s="13" t="str">
        <f>VLOOKUP(Tabla1[[#This Row],[COD MATERIAL]],Tabla1345[#All],3,0)</f>
        <v>15 - MISCELANEOS</v>
      </c>
      <c r="L1269" s="2" t="str">
        <f>VLOOKUP(MONTH(Tabla1[[#This Row],[FECHA DE CONTEO INVENTARIO]]),Tabla2[],2,0)</f>
        <v>Mar</v>
      </c>
      <c r="M1269" s="1">
        <f>YEAR(Tabla1[[#This Row],[FECHA DE CONTEO INVENTARIO]])</f>
        <v>2019</v>
      </c>
    </row>
    <row r="1270" spans="1:13" x14ac:dyDescent="0.2">
      <c r="A1270" s="1">
        <v>348118</v>
      </c>
      <c r="B1270" s="1" t="s">
        <v>189</v>
      </c>
      <c r="C1270" s="1" t="s">
        <v>889</v>
      </c>
      <c r="D1270" s="1" t="s">
        <v>860</v>
      </c>
      <c r="E1270" s="2">
        <v>43147</v>
      </c>
      <c r="F1270" s="1">
        <v>125</v>
      </c>
      <c r="G1270" s="1">
        <v>120</v>
      </c>
      <c r="H1270" s="1">
        <f>Tabla1[[#This Row],[CANTIDAD SEGÚN SISTEMA]]-Tabla1[[#This Row],[CANTIDAD SEGÚN CONTEO]]</f>
        <v>5</v>
      </c>
      <c r="I1270" s="13">
        <f>1-ABS((Tabla1[[#This Row],[CANTIDAD SEGÚN SISTEMA]]-Tabla1[[#This Row],[CANTIDAD SEGÚN CONTEO]])/Tabla1[[#This Row],[CANTIDAD SEGÚN SISTEMA]])</f>
        <v>0.96</v>
      </c>
      <c r="J127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70" s="13" t="str">
        <f>VLOOKUP(Tabla1[[#This Row],[COD MATERIAL]],Tabla1345[#All],3,0)</f>
        <v>07 - PEDALES Y POSAPIES</v>
      </c>
      <c r="L1270" s="2" t="str">
        <f>VLOOKUP(MONTH(Tabla1[[#This Row],[FECHA DE CONTEO INVENTARIO]]),Tabla2[],2,0)</f>
        <v>Feb</v>
      </c>
      <c r="M1270" s="1">
        <f>YEAR(Tabla1[[#This Row],[FECHA DE CONTEO INVENTARIO]])</f>
        <v>2018</v>
      </c>
    </row>
    <row r="1271" spans="1:13" x14ac:dyDescent="0.2">
      <c r="A1271" s="1">
        <v>348774</v>
      </c>
      <c r="B1271" s="1" t="s">
        <v>61</v>
      </c>
      <c r="C1271" s="1" t="s">
        <v>891</v>
      </c>
      <c r="D1271" s="1" t="s">
        <v>862</v>
      </c>
      <c r="E1271" s="2">
        <v>43530</v>
      </c>
      <c r="F1271" s="1">
        <v>196</v>
      </c>
      <c r="G1271" s="1">
        <v>235</v>
      </c>
      <c r="H1271" s="1">
        <f>Tabla1[[#This Row],[CANTIDAD SEGÚN SISTEMA]]-Tabla1[[#This Row],[CANTIDAD SEGÚN CONTEO]]</f>
        <v>-39</v>
      </c>
      <c r="I1271" s="13">
        <f>1-ABS((Tabla1[[#This Row],[CANTIDAD SEGÚN SISTEMA]]-Tabla1[[#This Row],[CANTIDAD SEGÚN CONTEO]])/Tabla1[[#This Row],[CANTIDAD SEGÚN SISTEMA]])</f>
        <v>0.80102040816326525</v>
      </c>
      <c r="J127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71" s="13" t="str">
        <f>VLOOKUP(Tabla1[[#This Row],[COD MATERIAL]],Tabla1345[#All],3,0)</f>
        <v>05 - COLISION</v>
      </c>
      <c r="L1271" s="2" t="str">
        <f>VLOOKUP(MONTH(Tabla1[[#This Row],[FECHA DE CONTEO INVENTARIO]]),Tabla2[],2,0)</f>
        <v>Mar</v>
      </c>
      <c r="M1271" s="1">
        <f>YEAR(Tabla1[[#This Row],[FECHA DE CONTEO INVENTARIO]])</f>
        <v>2019</v>
      </c>
    </row>
    <row r="1272" spans="1:13" x14ac:dyDescent="0.2">
      <c r="A1272" s="1">
        <v>347575</v>
      </c>
      <c r="B1272" s="1" t="s">
        <v>393</v>
      </c>
      <c r="C1272" s="1" t="s">
        <v>891</v>
      </c>
      <c r="D1272" s="1" t="s">
        <v>862</v>
      </c>
      <c r="E1272" s="2">
        <v>43366</v>
      </c>
      <c r="F1272" s="1">
        <v>31</v>
      </c>
      <c r="G1272" s="1">
        <v>35</v>
      </c>
      <c r="H1272" s="1">
        <f>Tabla1[[#This Row],[CANTIDAD SEGÚN SISTEMA]]-Tabla1[[#This Row],[CANTIDAD SEGÚN CONTEO]]</f>
        <v>-4</v>
      </c>
      <c r="I1272" s="13">
        <f>1-ABS((Tabla1[[#This Row],[CANTIDAD SEGÚN SISTEMA]]-Tabla1[[#This Row],[CANTIDAD SEGÚN CONTEO]])/Tabla1[[#This Row],[CANTIDAD SEGÚN SISTEMA]])</f>
        <v>0.87096774193548387</v>
      </c>
      <c r="J127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72" s="13" t="str">
        <f>VLOOKUP(Tabla1[[#This Row],[COD MATERIAL]],Tabla1345[#All],3,0)</f>
        <v>15 - MISCELANEOS</v>
      </c>
      <c r="L1272" s="2" t="str">
        <f>VLOOKUP(MONTH(Tabla1[[#This Row],[FECHA DE CONTEO INVENTARIO]]),Tabla2[],2,0)</f>
        <v>Set</v>
      </c>
      <c r="M1272" s="1">
        <f>YEAR(Tabla1[[#This Row],[FECHA DE CONTEO INVENTARIO]])</f>
        <v>2018</v>
      </c>
    </row>
    <row r="1273" spans="1:13" x14ac:dyDescent="0.2">
      <c r="A1273" s="1">
        <v>348526</v>
      </c>
      <c r="B1273" s="1" t="s">
        <v>227</v>
      </c>
      <c r="C1273" s="1" t="s">
        <v>892</v>
      </c>
      <c r="D1273" s="1" t="s">
        <v>863</v>
      </c>
      <c r="E1273" s="2">
        <v>43344</v>
      </c>
      <c r="F1273" s="1">
        <v>94</v>
      </c>
      <c r="G1273" s="1">
        <v>91</v>
      </c>
      <c r="H1273" s="1">
        <f>Tabla1[[#This Row],[CANTIDAD SEGÚN SISTEMA]]-Tabla1[[#This Row],[CANTIDAD SEGÚN CONTEO]]</f>
        <v>3</v>
      </c>
      <c r="I1273" s="13">
        <f>1-ABS((Tabla1[[#This Row],[CANTIDAD SEGÚN SISTEMA]]-Tabla1[[#This Row],[CANTIDAD SEGÚN CONTEO]])/Tabla1[[#This Row],[CANTIDAD SEGÚN SISTEMA]])</f>
        <v>0.96808510638297873</v>
      </c>
      <c r="J127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73" s="13" t="str">
        <f>VLOOKUP(Tabla1[[#This Row],[COD MATERIAL]],Tabla1345[#All],3,0)</f>
        <v>09 - PARTES DE MOTOR</v>
      </c>
      <c r="L1273" s="2" t="str">
        <f>VLOOKUP(MONTH(Tabla1[[#This Row],[FECHA DE CONTEO INVENTARIO]]),Tabla2[],2,0)</f>
        <v>Set</v>
      </c>
      <c r="M1273" s="1">
        <f>YEAR(Tabla1[[#This Row],[FECHA DE CONTEO INVENTARIO]])</f>
        <v>2018</v>
      </c>
    </row>
    <row r="1274" spans="1:13" x14ac:dyDescent="0.2">
      <c r="A1274" s="1">
        <v>367857</v>
      </c>
      <c r="B1274" s="1" t="s">
        <v>698</v>
      </c>
      <c r="C1274" s="1" t="s">
        <v>890</v>
      </c>
      <c r="D1274" s="1" t="s">
        <v>861</v>
      </c>
      <c r="E1274" s="2">
        <v>43217</v>
      </c>
      <c r="F1274" s="1">
        <v>130</v>
      </c>
      <c r="G1274" s="1">
        <v>146</v>
      </c>
      <c r="H1274" s="1">
        <f>Tabla1[[#This Row],[CANTIDAD SEGÚN SISTEMA]]-Tabla1[[#This Row],[CANTIDAD SEGÚN CONTEO]]</f>
        <v>-16</v>
      </c>
      <c r="I1274" s="13">
        <f>1-ABS((Tabla1[[#This Row],[CANTIDAD SEGÚN SISTEMA]]-Tabla1[[#This Row],[CANTIDAD SEGÚN CONTEO]])/Tabla1[[#This Row],[CANTIDAD SEGÚN SISTEMA]])</f>
        <v>0.87692307692307692</v>
      </c>
      <c r="J127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74" s="13" t="str">
        <f>VLOOKUP(Tabla1[[#This Row],[COD MATERIAL]],Tabla1345[#All],3,0)</f>
        <v>05 - COLISION</v>
      </c>
      <c r="L1274" s="2" t="str">
        <f>VLOOKUP(MONTH(Tabla1[[#This Row],[FECHA DE CONTEO INVENTARIO]]),Tabla2[],2,0)</f>
        <v>Abr</v>
      </c>
      <c r="M1274" s="1">
        <f>YEAR(Tabla1[[#This Row],[FECHA DE CONTEO INVENTARIO]])</f>
        <v>2018</v>
      </c>
    </row>
    <row r="1275" spans="1:13" x14ac:dyDescent="0.2">
      <c r="A1275" s="1">
        <v>367834</v>
      </c>
      <c r="B1275" s="1" t="s">
        <v>775</v>
      </c>
      <c r="C1275" s="1" t="s">
        <v>886</v>
      </c>
      <c r="D1275" s="1" t="s">
        <v>857</v>
      </c>
      <c r="E1275" s="2">
        <v>43491</v>
      </c>
      <c r="F1275" s="1">
        <v>106</v>
      </c>
      <c r="G1275" s="1">
        <v>126</v>
      </c>
      <c r="H1275" s="1">
        <f>Tabla1[[#This Row],[CANTIDAD SEGÚN SISTEMA]]-Tabla1[[#This Row],[CANTIDAD SEGÚN CONTEO]]</f>
        <v>-20</v>
      </c>
      <c r="I1275" s="13">
        <f>1-ABS((Tabla1[[#This Row],[CANTIDAD SEGÚN SISTEMA]]-Tabla1[[#This Row],[CANTIDAD SEGÚN CONTEO]])/Tabla1[[#This Row],[CANTIDAD SEGÚN SISTEMA]])</f>
        <v>0.81132075471698117</v>
      </c>
      <c r="J127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75" s="13" t="str">
        <f>VLOOKUP(Tabla1[[#This Row],[COD MATERIAL]],Tabla1345[#All],3,0)</f>
        <v>05 - COLISION</v>
      </c>
      <c r="L1275" s="2" t="str">
        <f>VLOOKUP(MONTH(Tabla1[[#This Row],[FECHA DE CONTEO INVENTARIO]]),Tabla2[],2,0)</f>
        <v>Ene</v>
      </c>
      <c r="M1275" s="1">
        <f>YEAR(Tabla1[[#This Row],[FECHA DE CONTEO INVENTARIO]])</f>
        <v>2019</v>
      </c>
    </row>
    <row r="1276" spans="1:13" x14ac:dyDescent="0.2">
      <c r="A1276" s="1">
        <v>364337</v>
      </c>
      <c r="B1276" s="1" t="s">
        <v>586</v>
      </c>
      <c r="C1276" s="1" t="s">
        <v>893</v>
      </c>
      <c r="D1276" s="1" t="s">
        <v>864</v>
      </c>
      <c r="E1276" s="2">
        <v>43456</v>
      </c>
      <c r="F1276" s="1">
        <v>110</v>
      </c>
      <c r="G1276" s="1">
        <v>102</v>
      </c>
      <c r="H1276" s="1">
        <f>Tabla1[[#This Row],[CANTIDAD SEGÚN SISTEMA]]-Tabla1[[#This Row],[CANTIDAD SEGÚN CONTEO]]</f>
        <v>8</v>
      </c>
      <c r="I1276" s="13">
        <f>1-ABS((Tabla1[[#This Row],[CANTIDAD SEGÚN SISTEMA]]-Tabla1[[#This Row],[CANTIDAD SEGÚN CONTEO]])/Tabla1[[#This Row],[CANTIDAD SEGÚN SISTEMA]])</f>
        <v>0.92727272727272725</v>
      </c>
      <c r="J127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76" s="13" t="str">
        <f>VLOOKUP(Tabla1[[#This Row],[COD MATERIAL]],Tabla1345[#All],3,0)</f>
        <v>04 - FRENOS Y EMBRAGUES</v>
      </c>
      <c r="L1276" s="2" t="str">
        <f>VLOOKUP(MONTH(Tabla1[[#This Row],[FECHA DE CONTEO INVENTARIO]]),Tabla2[],2,0)</f>
        <v>Dic</v>
      </c>
      <c r="M1276" s="1">
        <f>YEAR(Tabla1[[#This Row],[FECHA DE CONTEO INVENTARIO]])</f>
        <v>2018</v>
      </c>
    </row>
    <row r="1277" spans="1:13" x14ac:dyDescent="0.2">
      <c r="A1277" s="1">
        <v>348810</v>
      </c>
      <c r="B1277" s="1" t="s">
        <v>295</v>
      </c>
      <c r="C1277" s="1" t="s">
        <v>890</v>
      </c>
      <c r="D1277" s="1" t="s">
        <v>861</v>
      </c>
      <c r="E1277" s="2">
        <v>43253</v>
      </c>
      <c r="F1277" s="1">
        <v>1</v>
      </c>
      <c r="G1277" s="1">
        <v>1</v>
      </c>
      <c r="H1277" s="1">
        <f>Tabla1[[#This Row],[CANTIDAD SEGÚN SISTEMA]]-Tabla1[[#This Row],[CANTIDAD SEGÚN CONTEO]]</f>
        <v>0</v>
      </c>
      <c r="I1277" s="13">
        <f>1-ABS((Tabla1[[#This Row],[CANTIDAD SEGÚN SISTEMA]]-Tabla1[[#This Row],[CANTIDAD SEGÚN CONTEO]])/Tabla1[[#This Row],[CANTIDAD SEGÚN SISTEMA]])</f>
        <v>1</v>
      </c>
      <c r="J127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77" s="13" t="str">
        <f>VLOOKUP(Tabla1[[#This Row],[COD MATERIAL]],Tabla1345[#All],3,0)</f>
        <v>05 - COLISION</v>
      </c>
      <c r="L1277" s="2" t="str">
        <f>VLOOKUP(MONTH(Tabla1[[#This Row],[FECHA DE CONTEO INVENTARIO]]),Tabla2[],2,0)</f>
        <v>Jun</v>
      </c>
      <c r="M1277" s="1">
        <f>YEAR(Tabla1[[#This Row],[FECHA DE CONTEO INVENTARIO]])</f>
        <v>2018</v>
      </c>
    </row>
    <row r="1278" spans="1:13" x14ac:dyDescent="0.2">
      <c r="A1278" s="1">
        <v>362588</v>
      </c>
      <c r="B1278" s="1" t="s">
        <v>629</v>
      </c>
      <c r="C1278" s="1" t="s">
        <v>887</v>
      </c>
      <c r="D1278" s="1" t="s">
        <v>858</v>
      </c>
      <c r="E1278" s="2">
        <v>43422</v>
      </c>
      <c r="F1278" s="1">
        <v>108</v>
      </c>
      <c r="G1278" s="1">
        <v>119</v>
      </c>
      <c r="H1278" s="1">
        <f>Tabla1[[#This Row],[CANTIDAD SEGÚN SISTEMA]]-Tabla1[[#This Row],[CANTIDAD SEGÚN CONTEO]]</f>
        <v>-11</v>
      </c>
      <c r="I1278" s="13">
        <f>1-ABS((Tabla1[[#This Row],[CANTIDAD SEGÚN SISTEMA]]-Tabla1[[#This Row],[CANTIDAD SEGÚN CONTEO]])/Tabla1[[#This Row],[CANTIDAD SEGÚN SISTEMA]])</f>
        <v>0.89814814814814814</v>
      </c>
      <c r="J127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78" s="13" t="str">
        <f>VLOOKUP(Tabla1[[#This Row],[COD MATERIAL]],Tabla1345[#All],3,0)</f>
        <v>07 - PEDALES Y POSAPIES</v>
      </c>
      <c r="L1278" s="2" t="str">
        <f>VLOOKUP(MONTH(Tabla1[[#This Row],[FECHA DE CONTEO INVENTARIO]]),Tabla2[],2,0)</f>
        <v>Nov</v>
      </c>
      <c r="M1278" s="1">
        <f>YEAR(Tabla1[[#This Row],[FECHA DE CONTEO INVENTARIO]])</f>
        <v>2018</v>
      </c>
    </row>
    <row r="1279" spans="1:13" x14ac:dyDescent="0.2">
      <c r="A1279" s="1">
        <v>347625</v>
      </c>
      <c r="B1279" s="1" t="s">
        <v>159</v>
      </c>
      <c r="C1279" s="1" t="s">
        <v>888</v>
      </c>
      <c r="D1279" s="1" t="s">
        <v>859</v>
      </c>
      <c r="E1279" s="2">
        <v>43139</v>
      </c>
      <c r="F1279" s="1">
        <v>72</v>
      </c>
      <c r="G1279" s="1">
        <v>71</v>
      </c>
      <c r="H1279" s="1">
        <f>Tabla1[[#This Row],[CANTIDAD SEGÚN SISTEMA]]-Tabla1[[#This Row],[CANTIDAD SEGÚN CONTEO]]</f>
        <v>1</v>
      </c>
      <c r="I1279" s="13">
        <f>1-ABS((Tabla1[[#This Row],[CANTIDAD SEGÚN SISTEMA]]-Tabla1[[#This Row],[CANTIDAD SEGÚN CONTEO]])/Tabla1[[#This Row],[CANTIDAD SEGÚN SISTEMA]])</f>
        <v>0.98611111111111116</v>
      </c>
      <c r="J127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79" s="13" t="str">
        <f>VLOOKUP(Tabla1[[#This Row],[COD MATERIAL]],Tabla1345[#All],3,0)</f>
        <v>13 - TRACCION</v>
      </c>
      <c r="L1279" s="2" t="str">
        <f>VLOOKUP(MONTH(Tabla1[[#This Row],[FECHA DE CONTEO INVENTARIO]]),Tabla2[],2,0)</f>
        <v>Feb</v>
      </c>
      <c r="M1279" s="1">
        <f>YEAR(Tabla1[[#This Row],[FECHA DE CONTEO INVENTARIO]])</f>
        <v>2018</v>
      </c>
    </row>
    <row r="1280" spans="1:13" x14ac:dyDescent="0.2">
      <c r="A1280" s="1">
        <v>364423</v>
      </c>
      <c r="B1280" s="1" t="s">
        <v>648</v>
      </c>
      <c r="C1280" s="1" t="s">
        <v>893</v>
      </c>
      <c r="D1280" s="1" t="s">
        <v>864</v>
      </c>
      <c r="E1280" s="2">
        <v>43572</v>
      </c>
      <c r="F1280" s="1">
        <v>125</v>
      </c>
      <c r="G1280" s="1">
        <v>146</v>
      </c>
      <c r="H1280" s="1">
        <f>Tabla1[[#This Row],[CANTIDAD SEGÚN SISTEMA]]-Tabla1[[#This Row],[CANTIDAD SEGÚN CONTEO]]</f>
        <v>-21</v>
      </c>
      <c r="I1280" s="13">
        <f>1-ABS((Tabla1[[#This Row],[CANTIDAD SEGÚN SISTEMA]]-Tabla1[[#This Row],[CANTIDAD SEGÚN CONTEO]])/Tabla1[[#This Row],[CANTIDAD SEGÚN SISTEMA]])</f>
        <v>0.83199999999999996</v>
      </c>
      <c r="J128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80" s="13" t="str">
        <f>VLOOKUP(Tabla1[[#This Row],[COD MATERIAL]],Tabla1345[#All],3,0)</f>
        <v>15 - MISCELANEOS</v>
      </c>
      <c r="L1280" s="2" t="str">
        <f>VLOOKUP(MONTH(Tabla1[[#This Row],[FECHA DE CONTEO INVENTARIO]]),Tabla2[],2,0)</f>
        <v>Abr</v>
      </c>
      <c r="M1280" s="1">
        <f>YEAR(Tabla1[[#This Row],[FECHA DE CONTEO INVENTARIO]])</f>
        <v>2019</v>
      </c>
    </row>
    <row r="1281" spans="1:13" x14ac:dyDescent="0.2">
      <c r="A1281" s="1">
        <v>347753</v>
      </c>
      <c r="B1281" s="1" t="s">
        <v>583</v>
      </c>
      <c r="C1281" s="1" t="s">
        <v>892</v>
      </c>
      <c r="D1281" s="1" t="s">
        <v>863</v>
      </c>
      <c r="E1281" s="2">
        <v>43140</v>
      </c>
      <c r="F1281" s="1">
        <v>116</v>
      </c>
      <c r="G1281" s="1">
        <v>116</v>
      </c>
      <c r="H1281" s="1">
        <f>Tabla1[[#This Row],[CANTIDAD SEGÚN SISTEMA]]-Tabla1[[#This Row],[CANTIDAD SEGÚN CONTEO]]</f>
        <v>0</v>
      </c>
      <c r="I1281" s="13">
        <f>1-ABS((Tabla1[[#This Row],[CANTIDAD SEGÚN SISTEMA]]-Tabla1[[#This Row],[CANTIDAD SEGÚN CONTEO]])/Tabla1[[#This Row],[CANTIDAD SEGÚN SISTEMA]])</f>
        <v>1</v>
      </c>
      <c r="J128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81" s="13" t="str">
        <f>VLOOKUP(Tabla1[[#This Row],[COD MATERIAL]],Tabla1345[#All],3,0)</f>
        <v>09 - PARTES DE MOTOR</v>
      </c>
      <c r="L1281" s="2" t="str">
        <f>VLOOKUP(MONTH(Tabla1[[#This Row],[FECHA DE CONTEO INVENTARIO]]),Tabla2[],2,0)</f>
        <v>Feb</v>
      </c>
      <c r="M1281" s="1">
        <f>YEAR(Tabla1[[#This Row],[FECHA DE CONTEO INVENTARIO]])</f>
        <v>2018</v>
      </c>
    </row>
    <row r="1282" spans="1:13" x14ac:dyDescent="0.2">
      <c r="A1282" s="1">
        <v>362717</v>
      </c>
      <c r="B1282" s="1" t="s">
        <v>522</v>
      </c>
      <c r="C1282" s="1" t="s">
        <v>885</v>
      </c>
      <c r="D1282" s="1" t="s">
        <v>865</v>
      </c>
      <c r="E1282" s="2">
        <v>43308</v>
      </c>
      <c r="F1282" s="1">
        <v>118</v>
      </c>
      <c r="G1282" s="1">
        <v>118</v>
      </c>
      <c r="H1282" s="1">
        <f>Tabla1[[#This Row],[CANTIDAD SEGÚN SISTEMA]]-Tabla1[[#This Row],[CANTIDAD SEGÚN CONTEO]]</f>
        <v>0</v>
      </c>
      <c r="I1282" s="13">
        <f>1-ABS((Tabla1[[#This Row],[CANTIDAD SEGÚN SISTEMA]]-Tabla1[[#This Row],[CANTIDAD SEGÚN CONTEO]])/Tabla1[[#This Row],[CANTIDAD SEGÚN SISTEMA]])</f>
        <v>1</v>
      </c>
      <c r="J128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82" s="13" t="str">
        <f>VLOOKUP(Tabla1[[#This Row],[COD MATERIAL]],Tabla1345[#All],3,0)</f>
        <v>05 - COLISION</v>
      </c>
      <c r="L1282" s="2" t="str">
        <f>VLOOKUP(MONTH(Tabla1[[#This Row],[FECHA DE CONTEO INVENTARIO]]),Tabla2[],2,0)</f>
        <v>Jul</v>
      </c>
      <c r="M1282" s="1">
        <f>YEAR(Tabla1[[#This Row],[FECHA DE CONTEO INVENTARIO]])</f>
        <v>2018</v>
      </c>
    </row>
    <row r="1283" spans="1:13" x14ac:dyDescent="0.2">
      <c r="A1283" s="1">
        <v>364330</v>
      </c>
      <c r="B1283" s="1" t="s">
        <v>515</v>
      </c>
      <c r="C1283" s="1" t="s">
        <v>892</v>
      </c>
      <c r="D1283" s="1" t="s">
        <v>863</v>
      </c>
      <c r="E1283" s="2">
        <v>43487</v>
      </c>
      <c r="F1283" s="1">
        <v>182</v>
      </c>
      <c r="G1283" s="1">
        <v>212</v>
      </c>
      <c r="H1283" s="1">
        <f>Tabla1[[#This Row],[CANTIDAD SEGÚN SISTEMA]]-Tabla1[[#This Row],[CANTIDAD SEGÚN CONTEO]]</f>
        <v>-30</v>
      </c>
      <c r="I1283" s="13">
        <f>1-ABS((Tabla1[[#This Row],[CANTIDAD SEGÚN SISTEMA]]-Tabla1[[#This Row],[CANTIDAD SEGÚN CONTEO]])/Tabla1[[#This Row],[CANTIDAD SEGÚN SISTEMA]])</f>
        <v>0.8351648351648352</v>
      </c>
      <c r="J128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83" s="13" t="str">
        <f>VLOOKUP(Tabla1[[#This Row],[COD MATERIAL]],Tabla1345[#All],3,0)</f>
        <v>09 - PARTES DE MOTOR</v>
      </c>
      <c r="L1283" s="2" t="str">
        <f>VLOOKUP(MONTH(Tabla1[[#This Row],[FECHA DE CONTEO INVENTARIO]]),Tabla2[],2,0)</f>
        <v>Ene</v>
      </c>
      <c r="M1283" s="1">
        <f>YEAR(Tabla1[[#This Row],[FECHA DE CONTEO INVENTARIO]])</f>
        <v>2019</v>
      </c>
    </row>
    <row r="1284" spans="1:13" x14ac:dyDescent="0.2">
      <c r="A1284" s="1">
        <v>347813</v>
      </c>
      <c r="B1284" s="1" t="s">
        <v>98</v>
      </c>
      <c r="C1284" s="1" t="s">
        <v>891</v>
      </c>
      <c r="D1284" s="1" t="s">
        <v>862</v>
      </c>
      <c r="E1284" s="2">
        <v>43142</v>
      </c>
      <c r="F1284" s="1">
        <v>185</v>
      </c>
      <c r="G1284" s="1">
        <v>185</v>
      </c>
      <c r="H1284" s="1">
        <f>Tabla1[[#This Row],[CANTIDAD SEGÚN SISTEMA]]-Tabla1[[#This Row],[CANTIDAD SEGÚN CONTEO]]</f>
        <v>0</v>
      </c>
      <c r="I1284" s="13">
        <f>1-ABS((Tabla1[[#This Row],[CANTIDAD SEGÚN SISTEMA]]-Tabla1[[#This Row],[CANTIDAD SEGÚN CONTEO]])/Tabla1[[#This Row],[CANTIDAD SEGÚN SISTEMA]])</f>
        <v>1</v>
      </c>
      <c r="J128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84" s="13" t="str">
        <f>VLOOKUP(Tabla1[[#This Row],[COD MATERIAL]],Tabla1345[#All],3,0)</f>
        <v>15 - MISCELANEOS</v>
      </c>
      <c r="L1284" s="2" t="str">
        <f>VLOOKUP(MONTH(Tabla1[[#This Row],[FECHA DE CONTEO INVENTARIO]]),Tabla2[],2,0)</f>
        <v>Feb</v>
      </c>
      <c r="M1284" s="1">
        <f>YEAR(Tabla1[[#This Row],[FECHA DE CONTEO INVENTARIO]])</f>
        <v>2018</v>
      </c>
    </row>
    <row r="1285" spans="1:13" x14ac:dyDescent="0.2">
      <c r="A1285" s="1">
        <v>347848</v>
      </c>
      <c r="B1285" s="1" t="s">
        <v>199</v>
      </c>
      <c r="C1285" s="1" t="s">
        <v>888</v>
      </c>
      <c r="D1285" s="1" t="s">
        <v>859</v>
      </c>
      <c r="E1285" s="2">
        <v>43398</v>
      </c>
      <c r="F1285" s="1">
        <v>76</v>
      </c>
      <c r="G1285" s="1">
        <v>69</v>
      </c>
      <c r="H1285" s="1">
        <f>Tabla1[[#This Row],[CANTIDAD SEGÚN SISTEMA]]-Tabla1[[#This Row],[CANTIDAD SEGÚN CONTEO]]</f>
        <v>7</v>
      </c>
      <c r="I1285" s="13">
        <f>1-ABS((Tabla1[[#This Row],[CANTIDAD SEGÚN SISTEMA]]-Tabla1[[#This Row],[CANTIDAD SEGÚN CONTEO]])/Tabla1[[#This Row],[CANTIDAD SEGÚN SISTEMA]])</f>
        <v>0.90789473684210531</v>
      </c>
      <c r="J128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85" s="13" t="str">
        <f>VLOOKUP(Tabla1[[#This Row],[COD MATERIAL]],Tabla1345[#All],3,0)</f>
        <v>07 - PEDALES Y POSAPIES</v>
      </c>
      <c r="L1285" s="2" t="str">
        <f>VLOOKUP(MONTH(Tabla1[[#This Row],[FECHA DE CONTEO INVENTARIO]]),Tabla2[],2,0)</f>
        <v>Oct</v>
      </c>
      <c r="M1285" s="1">
        <f>YEAR(Tabla1[[#This Row],[FECHA DE CONTEO INVENTARIO]])</f>
        <v>2018</v>
      </c>
    </row>
    <row r="1286" spans="1:13" x14ac:dyDescent="0.2">
      <c r="A1286" s="1">
        <v>364334</v>
      </c>
      <c r="B1286" s="1" t="s">
        <v>674</v>
      </c>
      <c r="C1286" s="1" t="s">
        <v>886</v>
      </c>
      <c r="D1286" s="1" t="s">
        <v>857</v>
      </c>
      <c r="E1286" s="2">
        <v>43304</v>
      </c>
      <c r="F1286" s="1">
        <v>104</v>
      </c>
      <c r="G1286" s="1">
        <v>99</v>
      </c>
      <c r="H1286" s="1">
        <f>Tabla1[[#This Row],[CANTIDAD SEGÚN SISTEMA]]-Tabla1[[#This Row],[CANTIDAD SEGÚN CONTEO]]</f>
        <v>5</v>
      </c>
      <c r="I1286" s="13">
        <f>1-ABS((Tabla1[[#This Row],[CANTIDAD SEGÚN SISTEMA]]-Tabla1[[#This Row],[CANTIDAD SEGÚN CONTEO]])/Tabla1[[#This Row],[CANTIDAD SEGÚN SISTEMA]])</f>
        <v>0.95192307692307687</v>
      </c>
      <c r="J128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86" s="13" t="str">
        <f>VLOOKUP(Tabla1[[#This Row],[COD MATERIAL]],Tabla1345[#All],3,0)</f>
        <v>07 - PEDALES Y POSAPIES</v>
      </c>
      <c r="L1286" s="2" t="str">
        <f>VLOOKUP(MONTH(Tabla1[[#This Row],[FECHA DE CONTEO INVENTARIO]]),Tabla2[],2,0)</f>
        <v>Jul</v>
      </c>
      <c r="M1286" s="1">
        <f>YEAR(Tabla1[[#This Row],[FECHA DE CONTEO INVENTARIO]])</f>
        <v>2018</v>
      </c>
    </row>
    <row r="1287" spans="1:13" x14ac:dyDescent="0.2">
      <c r="A1287" s="1">
        <v>348546</v>
      </c>
      <c r="B1287" s="1" t="s">
        <v>57</v>
      </c>
      <c r="C1287" s="1" t="s">
        <v>890</v>
      </c>
      <c r="D1287" s="1" t="s">
        <v>861</v>
      </c>
      <c r="E1287" s="2">
        <v>43584</v>
      </c>
      <c r="F1287" s="1">
        <v>133</v>
      </c>
      <c r="G1287" s="1">
        <v>119</v>
      </c>
      <c r="H1287" s="1">
        <f>Tabla1[[#This Row],[CANTIDAD SEGÚN SISTEMA]]-Tabla1[[#This Row],[CANTIDAD SEGÚN CONTEO]]</f>
        <v>14</v>
      </c>
      <c r="I1287" s="13">
        <f>1-ABS((Tabla1[[#This Row],[CANTIDAD SEGÚN SISTEMA]]-Tabla1[[#This Row],[CANTIDAD SEGÚN CONTEO]])/Tabla1[[#This Row],[CANTIDAD SEGÚN SISTEMA]])</f>
        <v>0.89473684210526316</v>
      </c>
      <c r="J128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87" s="13" t="str">
        <f>VLOOKUP(Tabla1[[#This Row],[COD MATERIAL]],Tabla1345[#All],3,0)</f>
        <v>11 - LLANTAS Y HULES</v>
      </c>
      <c r="L1287" s="2" t="str">
        <f>VLOOKUP(MONTH(Tabla1[[#This Row],[FECHA DE CONTEO INVENTARIO]]),Tabla2[],2,0)</f>
        <v>Abr</v>
      </c>
      <c r="M1287" s="1">
        <f>YEAR(Tabla1[[#This Row],[FECHA DE CONTEO INVENTARIO]])</f>
        <v>2019</v>
      </c>
    </row>
    <row r="1288" spans="1:13" x14ac:dyDescent="0.2">
      <c r="A1288" s="1">
        <v>368038</v>
      </c>
      <c r="B1288" s="1" t="s">
        <v>82</v>
      </c>
      <c r="C1288" s="1" t="s">
        <v>892</v>
      </c>
      <c r="D1288" s="1" t="s">
        <v>863</v>
      </c>
      <c r="E1288" s="2">
        <v>43542</v>
      </c>
      <c r="F1288" s="1">
        <v>13</v>
      </c>
      <c r="G1288" s="1">
        <v>12</v>
      </c>
      <c r="H1288" s="1">
        <f>Tabla1[[#This Row],[CANTIDAD SEGÚN SISTEMA]]-Tabla1[[#This Row],[CANTIDAD SEGÚN CONTEO]]</f>
        <v>1</v>
      </c>
      <c r="I1288" s="13">
        <f>1-ABS((Tabla1[[#This Row],[CANTIDAD SEGÚN SISTEMA]]-Tabla1[[#This Row],[CANTIDAD SEGÚN CONTEO]])/Tabla1[[#This Row],[CANTIDAD SEGÚN SISTEMA]])</f>
        <v>0.92307692307692313</v>
      </c>
      <c r="J128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88" s="13" t="str">
        <f>VLOOKUP(Tabla1[[#This Row],[COD MATERIAL]],Tabla1345[#All],3,0)</f>
        <v>08 - ELECTRICO</v>
      </c>
      <c r="L1288" s="2" t="str">
        <f>VLOOKUP(MONTH(Tabla1[[#This Row],[FECHA DE CONTEO INVENTARIO]]),Tabla2[],2,0)</f>
        <v>Mar</v>
      </c>
      <c r="M1288" s="1">
        <f>YEAR(Tabla1[[#This Row],[FECHA DE CONTEO INVENTARIO]])</f>
        <v>2019</v>
      </c>
    </row>
    <row r="1289" spans="1:13" x14ac:dyDescent="0.2">
      <c r="A1289" s="1">
        <v>347905</v>
      </c>
      <c r="B1289" s="1" t="s">
        <v>303</v>
      </c>
      <c r="C1289" s="1" t="s">
        <v>886</v>
      </c>
      <c r="D1289" s="1" t="s">
        <v>857</v>
      </c>
      <c r="E1289" s="2">
        <v>43552</v>
      </c>
      <c r="F1289" s="1">
        <v>163</v>
      </c>
      <c r="G1289" s="1">
        <v>176</v>
      </c>
      <c r="H1289" s="1">
        <f>Tabla1[[#This Row],[CANTIDAD SEGÚN SISTEMA]]-Tabla1[[#This Row],[CANTIDAD SEGÚN CONTEO]]</f>
        <v>-13</v>
      </c>
      <c r="I1289" s="13">
        <f>1-ABS((Tabla1[[#This Row],[CANTIDAD SEGÚN SISTEMA]]-Tabla1[[#This Row],[CANTIDAD SEGÚN CONTEO]])/Tabla1[[#This Row],[CANTIDAD SEGÚN SISTEMA]])</f>
        <v>0.92024539877300615</v>
      </c>
      <c r="J128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89" s="13" t="str">
        <f>VLOOKUP(Tabla1[[#This Row],[COD MATERIAL]],Tabla1345[#All],3,0)</f>
        <v>14 - LUCES</v>
      </c>
      <c r="L1289" s="2" t="str">
        <f>VLOOKUP(MONTH(Tabla1[[#This Row],[FECHA DE CONTEO INVENTARIO]]),Tabla2[],2,0)</f>
        <v>Mar</v>
      </c>
      <c r="M1289" s="1">
        <f>YEAR(Tabla1[[#This Row],[FECHA DE CONTEO INVENTARIO]])</f>
        <v>2019</v>
      </c>
    </row>
    <row r="1290" spans="1:13" x14ac:dyDescent="0.2">
      <c r="A1290" s="1">
        <v>348068</v>
      </c>
      <c r="B1290" s="1" t="s">
        <v>221</v>
      </c>
      <c r="C1290" s="1" t="s">
        <v>888</v>
      </c>
      <c r="D1290" s="1" t="s">
        <v>859</v>
      </c>
      <c r="E1290" s="2">
        <v>43613</v>
      </c>
      <c r="F1290" s="1">
        <v>115</v>
      </c>
      <c r="G1290" s="1">
        <v>136</v>
      </c>
      <c r="H1290" s="1">
        <f>Tabla1[[#This Row],[CANTIDAD SEGÚN SISTEMA]]-Tabla1[[#This Row],[CANTIDAD SEGÚN CONTEO]]</f>
        <v>-21</v>
      </c>
      <c r="I1290" s="13">
        <f>1-ABS((Tabla1[[#This Row],[CANTIDAD SEGÚN SISTEMA]]-Tabla1[[#This Row],[CANTIDAD SEGÚN CONTEO]])/Tabla1[[#This Row],[CANTIDAD SEGÚN SISTEMA]])</f>
        <v>0.81739130434782603</v>
      </c>
      <c r="J129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90" s="13" t="str">
        <f>VLOOKUP(Tabla1[[#This Row],[COD MATERIAL]],Tabla1345[#All],3,0)</f>
        <v>11 - LLANTAS Y HULES</v>
      </c>
      <c r="L1290" s="2" t="str">
        <f>VLOOKUP(MONTH(Tabla1[[#This Row],[FECHA DE CONTEO INVENTARIO]]),Tabla2[],2,0)</f>
        <v>May</v>
      </c>
      <c r="M1290" s="1">
        <f>YEAR(Tabla1[[#This Row],[FECHA DE CONTEO INVENTARIO]])</f>
        <v>2019</v>
      </c>
    </row>
    <row r="1291" spans="1:13" x14ac:dyDescent="0.2">
      <c r="A1291" s="1">
        <v>347889</v>
      </c>
      <c r="B1291" s="1" t="s">
        <v>182</v>
      </c>
      <c r="C1291" s="1" t="s">
        <v>892</v>
      </c>
      <c r="D1291" s="1" t="s">
        <v>863</v>
      </c>
      <c r="E1291" s="2">
        <v>43325</v>
      </c>
      <c r="F1291" s="1">
        <v>53</v>
      </c>
      <c r="G1291" s="1">
        <v>54</v>
      </c>
      <c r="H1291" s="1">
        <f>Tabla1[[#This Row],[CANTIDAD SEGÚN SISTEMA]]-Tabla1[[#This Row],[CANTIDAD SEGÚN CONTEO]]</f>
        <v>-1</v>
      </c>
      <c r="I1291" s="13">
        <f>1-ABS((Tabla1[[#This Row],[CANTIDAD SEGÚN SISTEMA]]-Tabla1[[#This Row],[CANTIDAD SEGÚN CONTEO]])/Tabla1[[#This Row],[CANTIDAD SEGÚN SISTEMA]])</f>
        <v>0.98113207547169812</v>
      </c>
      <c r="J129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91" s="13" t="str">
        <f>VLOOKUP(Tabla1[[#This Row],[COD MATERIAL]],Tabla1345[#All],3,0)</f>
        <v>08 - ELECTRICO</v>
      </c>
      <c r="L1291" s="2" t="str">
        <f>VLOOKUP(MONTH(Tabla1[[#This Row],[FECHA DE CONTEO INVENTARIO]]),Tabla2[],2,0)</f>
        <v>Ago</v>
      </c>
      <c r="M1291" s="1">
        <f>YEAR(Tabla1[[#This Row],[FECHA DE CONTEO INVENTARIO]])</f>
        <v>2018</v>
      </c>
    </row>
    <row r="1292" spans="1:13" x14ac:dyDescent="0.2">
      <c r="A1292" s="1">
        <v>348593</v>
      </c>
      <c r="B1292" s="1" t="s">
        <v>335</v>
      </c>
      <c r="C1292" s="1" t="s">
        <v>887</v>
      </c>
      <c r="D1292" s="1" t="s">
        <v>858</v>
      </c>
      <c r="E1292" s="2">
        <v>43180</v>
      </c>
      <c r="F1292" s="1">
        <v>1</v>
      </c>
      <c r="G1292" s="1">
        <v>0</v>
      </c>
      <c r="H1292" s="1">
        <f>Tabla1[[#This Row],[CANTIDAD SEGÚN SISTEMA]]-Tabla1[[#This Row],[CANTIDAD SEGÚN CONTEO]]</f>
        <v>1</v>
      </c>
      <c r="I1292" s="13">
        <f>1-ABS((Tabla1[[#This Row],[CANTIDAD SEGÚN SISTEMA]]-Tabla1[[#This Row],[CANTIDAD SEGÚN CONTEO]])/Tabla1[[#This Row],[CANTIDAD SEGÚN SISTEMA]])</f>
        <v>0</v>
      </c>
      <c r="J129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92" s="13" t="str">
        <f>VLOOKUP(Tabla1[[#This Row],[COD MATERIAL]],Tabla1345[#All],3,0)</f>
        <v>15 - MISCELANEOS</v>
      </c>
      <c r="L1292" s="2" t="str">
        <f>VLOOKUP(MONTH(Tabla1[[#This Row],[FECHA DE CONTEO INVENTARIO]]),Tabla2[],2,0)</f>
        <v>Mar</v>
      </c>
      <c r="M1292" s="1">
        <f>YEAR(Tabla1[[#This Row],[FECHA DE CONTEO INVENTARIO]])</f>
        <v>2018</v>
      </c>
    </row>
    <row r="1293" spans="1:13" x14ac:dyDescent="0.2">
      <c r="A1293" s="1">
        <v>347983</v>
      </c>
      <c r="B1293" s="1" t="s">
        <v>51</v>
      </c>
      <c r="C1293" s="1" t="s">
        <v>886</v>
      </c>
      <c r="D1293" s="1" t="s">
        <v>857</v>
      </c>
      <c r="E1293" s="2">
        <v>43363</v>
      </c>
      <c r="F1293" s="1">
        <v>1</v>
      </c>
      <c r="G1293" s="1">
        <v>1</v>
      </c>
      <c r="H1293" s="1">
        <f>Tabla1[[#This Row],[CANTIDAD SEGÚN SISTEMA]]-Tabla1[[#This Row],[CANTIDAD SEGÚN CONTEO]]</f>
        <v>0</v>
      </c>
      <c r="I1293" s="13">
        <f>1-ABS((Tabla1[[#This Row],[CANTIDAD SEGÚN SISTEMA]]-Tabla1[[#This Row],[CANTIDAD SEGÚN CONTEO]])/Tabla1[[#This Row],[CANTIDAD SEGÚN SISTEMA]])</f>
        <v>1</v>
      </c>
      <c r="J129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93" s="13" t="str">
        <f>VLOOKUP(Tabla1[[#This Row],[COD MATERIAL]],Tabla1345[#All],3,0)</f>
        <v>10 - PALANCAS Y CHICOTES</v>
      </c>
      <c r="L1293" s="2" t="str">
        <f>VLOOKUP(MONTH(Tabla1[[#This Row],[FECHA DE CONTEO INVENTARIO]]),Tabla2[],2,0)</f>
        <v>Set</v>
      </c>
      <c r="M1293" s="1">
        <f>YEAR(Tabla1[[#This Row],[FECHA DE CONTEO INVENTARIO]])</f>
        <v>2018</v>
      </c>
    </row>
    <row r="1294" spans="1:13" x14ac:dyDescent="0.2">
      <c r="A1294" s="1">
        <v>347858</v>
      </c>
      <c r="B1294" s="1" t="s">
        <v>99</v>
      </c>
      <c r="C1294" s="1" t="s">
        <v>887</v>
      </c>
      <c r="D1294" s="1" t="s">
        <v>858</v>
      </c>
      <c r="E1294" s="2">
        <v>43368</v>
      </c>
      <c r="F1294" s="1">
        <v>80</v>
      </c>
      <c r="G1294" s="1">
        <v>86</v>
      </c>
      <c r="H1294" s="1">
        <f>Tabla1[[#This Row],[CANTIDAD SEGÚN SISTEMA]]-Tabla1[[#This Row],[CANTIDAD SEGÚN CONTEO]]</f>
        <v>-6</v>
      </c>
      <c r="I1294" s="13">
        <f>1-ABS((Tabla1[[#This Row],[CANTIDAD SEGÚN SISTEMA]]-Tabla1[[#This Row],[CANTIDAD SEGÚN CONTEO]])/Tabla1[[#This Row],[CANTIDAD SEGÚN SISTEMA]])</f>
        <v>0.92500000000000004</v>
      </c>
      <c r="J129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94" s="13" t="str">
        <f>VLOOKUP(Tabla1[[#This Row],[COD MATERIAL]],Tabla1345[#All],3,0)</f>
        <v>08 - ELECTRICO</v>
      </c>
      <c r="L1294" s="2" t="str">
        <f>VLOOKUP(MONTH(Tabla1[[#This Row],[FECHA DE CONTEO INVENTARIO]]),Tabla2[],2,0)</f>
        <v>Set</v>
      </c>
      <c r="M1294" s="1">
        <f>YEAR(Tabla1[[#This Row],[FECHA DE CONTEO INVENTARIO]])</f>
        <v>2018</v>
      </c>
    </row>
    <row r="1295" spans="1:13" x14ac:dyDescent="0.2">
      <c r="A1295" s="1">
        <v>347836</v>
      </c>
      <c r="B1295" s="1" t="s">
        <v>37</v>
      </c>
      <c r="C1295" s="1" t="s">
        <v>887</v>
      </c>
      <c r="D1295" s="1" t="s">
        <v>858</v>
      </c>
      <c r="E1295" s="2">
        <v>43259</v>
      </c>
      <c r="F1295" s="1">
        <v>39</v>
      </c>
      <c r="G1295" s="1">
        <v>39</v>
      </c>
      <c r="H1295" s="1">
        <f>Tabla1[[#This Row],[CANTIDAD SEGÚN SISTEMA]]-Tabla1[[#This Row],[CANTIDAD SEGÚN CONTEO]]</f>
        <v>0</v>
      </c>
      <c r="I1295" s="13">
        <f>1-ABS((Tabla1[[#This Row],[CANTIDAD SEGÚN SISTEMA]]-Tabla1[[#This Row],[CANTIDAD SEGÚN CONTEO]])/Tabla1[[#This Row],[CANTIDAD SEGÚN SISTEMA]])</f>
        <v>1</v>
      </c>
      <c r="J129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95" s="13" t="str">
        <f>VLOOKUP(Tabla1[[#This Row],[COD MATERIAL]],Tabla1345[#All],3,0)</f>
        <v>07 - PEDALES Y POSAPIES</v>
      </c>
      <c r="L1295" s="2" t="str">
        <f>VLOOKUP(MONTH(Tabla1[[#This Row],[FECHA DE CONTEO INVENTARIO]]),Tabla2[],2,0)</f>
        <v>Jun</v>
      </c>
      <c r="M1295" s="1">
        <f>YEAR(Tabla1[[#This Row],[FECHA DE CONTEO INVENTARIO]])</f>
        <v>2018</v>
      </c>
    </row>
    <row r="1296" spans="1:13" x14ac:dyDescent="0.2">
      <c r="A1296" s="1">
        <v>348403</v>
      </c>
      <c r="B1296" s="1" t="s">
        <v>322</v>
      </c>
      <c r="C1296" s="1" t="s">
        <v>884</v>
      </c>
      <c r="D1296" s="1" t="s">
        <v>856</v>
      </c>
      <c r="E1296" s="2">
        <v>43527</v>
      </c>
      <c r="F1296" s="1">
        <v>13</v>
      </c>
      <c r="G1296" s="1">
        <v>13</v>
      </c>
      <c r="H1296" s="1">
        <f>Tabla1[[#This Row],[CANTIDAD SEGÚN SISTEMA]]-Tabla1[[#This Row],[CANTIDAD SEGÚN CONTEO]]</f>
        <v>0</v>
      </c>
      <c r="I1296" s="13">
        <f>1-ABS((Tabla1[[#This Row],[CANTIDAD SEGÚN SISTEMA]]-Tabla1[[#This Row],[CANTIDAD SEGÚN CONTEO]])/Tabla1[[#This Row],[CANTIDAD SEGÚN SISTEMA]])</f>
        <v>1</v>
      </c>
      <c r="J129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96" s="13" t="str">
        <f>VLOOKUP(Tabla1[[#This Row],[COD MATERIAL]],Tabla1345[#All],3,0)</f>
        <v>05 - COLISION</v>
      </c>
      <c r="L1296" s="2" t="str">
        <f>VLOOKUP(MONTH(Tabla1[[#This Row],[FECHA DE CONTEO INVENTARIO]]),Tabla2[],2,0)</f>
        <v>Mar</v>
      </c>
      <c r="M1296" s="1">
        <f>YEAR(Tabla1[[#This Row],[FECHA DE CONTEO INVENTARIO]])</f>
        <v>2019</v>
      </c>
    </row>
    <row r="1297" spans="1:13" x14ac:dyDescent="0.2">
      <c r="A1297" s="1">
        <v>348763</v>
      </c>
      <c r="B1297" s="1" t="s">
        <v>419</v>
      </c>
      <c r="C1297" s="1" t="s">
        <v>892</v>
      </c>
      <c r="D1297" s="1" t="s">
        <v>863</v>
      </c>
      <c r="E1297" s="2">
        <v>43567</v>
      </c>
      <c r="F1297" s="1">
        <v>65</v>
      </c>
      <c r="G1297" s="1">
        <v>66</v>
      </c>
      <c r="H1297" s="1">
        <f>Tabla1[[#This Row],[CANTIDAD SEGÚN SISTEMA]]-Tabla1[[#This Row],[CANTIDAD SEGÚN CONTEO]]</f>
        <v>-1</v>
      </c>
      <c r="I1297" s="13">
        <f>1-ABS((Tabla1[[#This Row],[CANTIDAD SEGÚN SISTEMA]]-Tabla1[[#This Row],[CANTIDAD SEGÚN CONTEO]])/Tabla1[[#This Row],[CANTIDAD SEGÚN SISTEMA]])</f>
        <v>0.98461538461538467</v>
      </c>
      <c r="J129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297" s="13" t="str">
        <f>VLOOKUP(Tabla1[[#This Row],[COD MATERIAL]],Tabla1345[#All],3,0)</f>
        <v>05 - COLISION</v>
      </c>
      <c r="L1297" s="2" t="str">
        <f>VLOOKUP(MONTH(Tabla1[[#This Row],[FECHA DE CONTEO INVENTARIO]]),Tabla2[],2,0)</f>
        <v>Abr</v>
      </c>
      <c r="M1297" s="1">
        <f>YEAR(Tabla1[[#This Row],[FECHA DE CONTEO INVENTARIO]])</f>
        <v>2019</v>
      </c>
    </row>
    <row r="1298" spans="1:13" x14ac:dyDescent="0.2">
      <c r="A1298" s="1">
        <v>348543</v>
      </c>
      <c r="B1298" s="1" t="s">
        <v>490</v>
      </c>
      <c r="C1298" s="1" t="s">
        <v>893</v>
      </c>
      <c r="D1298" s="1" t="s">
        <v>864</v>
      </c>
      <c r="E1298" s="2">
        <v>43478</v>
      </c>
      <c r="F1298" s="1">
        <v>41</v>
      </c>
      <c r="G1298" s="1">
        <v>41</v>
      </c>
      <c r="H1298" s="1">
        <f>Tabla1[[#This Row],[CANTIDAD SEGÚN SISTEMA]]-Tabla1[[#This Row],[CANTIDAD SEGÚN CONTEO]]</f>
        <v>0</v>
      </c>
      <c r="I1298" s="13">
        <f>1-ABS((Tabla1[[#This Row],[CANTIDAD SEGÚN SISTEMA]]-Tabla1[[#This Row],[CANTIDAD SEGÚN CONTEO]])/Tabla1[[#This Row],[CANTIDAD SEGÚN SISTEMA]])</f>
        <v>1</v>
      </c>
      <c r="J129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298" s="13" t="str">
        <f>VLOOKUP(Tabla1[[#This Row],[COD MATERIAL]],Tabla1345[#All],3,0)</f>
        <v>03 - FILTROS</v>
      </c>
      <c r="L1298" s="2" t="str">
        <f>VLOOKUP(MONTH(Tabla1[[#This Row],[FECHA DE CONTEO INVENTARIO]]),Tabla2[],2,0)</f>
        <v>Ene</v>
      </c>
      <c r="M1298" s="1">
        <f>YEAR(Tabla1[[#This Row],[FECHA DE CONTEO INVENTARIO]])</f>
        <v>2019</v>
      </c>
    </row>
    <row r="1299" spans="1:13" x14ac:dyDescent="0.2">
      <c r="A1299" s="1">
        <v>348257</v>
      </c>
      <c r="B1299" s="1" t="s">
        <v>344</v>
      </c>
      <c r="C1299" s="1" t="s">
        <v>890</v>
      </c>
      <c r="D1299" s="1" t="s">
        <v>861</v>
      </c>
      <c r="E1299" s="2">
        <v>43167</v>
      </c>
      <c r="F1299" s="1">
        <v>186</v>
      </c>
      <c r="G1299" s="1">
        <v>174</v>
      </c>
      <c r="H1299" s="1">
        <f>Tabla1[[#This Row],[CANTIDAD SEGÚN SISTEMA]]-Tabla1[[#This Row],[CANTIDAD SEGÚN CONTEO]]</f>
        <v>12</v>
      </c>
      <c r="I1299" s="13">
        <f>1-ABS((Tabla1[[#This Row],[CANTIDAD SEGÚN SISTEMA]]-Tabla1[[#This Row],[CANTIDAD SEGÚN CONTEO]])/Tabla1[[#This Row],[CANTIDAD SEGÚN SISTEMA]])</f>
        <v>0.93548387096774199</v>
      </c>
      <c r="J129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299" s="13" t="str">
        <f>VLOOKUP(Tabla1[[#This Row],[COD MATERIAL]],Tabla1345[#All],3,0)</f>
        <v>07 - PEDALES Y POSAPIES</v>
      </c>
      <c r="L1299" s="2" t="str">
        <f>VLOOKUP(MONTH(Tabla1[[#This Row],[FECHA DE CONTEO INVENTARIO]]),Tabla2[],2,0)</f>
        <v>Mar</v>
      </c>
      <c r="M1299" s="1">
        <f>YEAR(Tabla1[[#This Row],[FECHA DE CONTEO INVENTARIO]])</f>
        <v>2018</v>
      </c>
    </row>
    <row r="1300" spans="1:13" x14ac:dyDescent="0.2">
      <c r="A1300" s="1">
        <v>362660</v>
      </c>
      <c r="B1300" s="1" t="s">
        <v>128</v>
      </c>
      <c r="C1300" s="1" t="s">
        <v>887</v>
      </c>
      <c r="D1300" s="1" t="s">
        <v>858</v>
      </c>
      <c r="E1300" s="2">
        <v>43493</v>
      </c>
      <c r="F1300" s="1">
        <v>186</v>
      </c>
      <c r="G1300" s="1">
        <v>186</v>
      </c>
      <c r="H1300" s="1">
        <f>Tabla1[[#This Row],[CANTIDAD SEGÚN SISTEMA]]-Tabla1[[#This Row],[CANTIDAD SEGÚN CONTEO]]</f>
        <v>0</v>
      </c>
      <c r="I1300" s="13">
        <f>1-ABS((Tabla1[[#This Row],[CANTIDAD SEGÚN SISTEMA]]-Tabla1[[#This Row],[CANTIDAD SEGÚN CONTEO]])/Tabla1[[#This Row],[CANTIDAD SEGÚN SISTEMA]])</f>
        <v>1</v>
      </c>
      <c r="J130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00" s="13" t="str">
        <f>VLOOKUP(Tabla1[[#This Row],[COD MATERIAL]],Tabla1345[#All],3,0)</f>
        <v>05 - COLISION</v>
      </c>
      <c r="L1300" s="2" t="str">
        <f>VLOOKUP(MONTH(Tabla1[[#This Row],[FECHA DE CONTEO INVENTARIO]]),Tabla2[],2,0)</f>
        <v>Ene</v>
      </c>
      <c r="M1300" s="1">
        <f>YEAR(Tabla1[[#This Row],[FECHA DE CONTEO INVENTARIO]])</f>
        <v>2019</v>
      </c>
    </row>
    <row r="1301" spans="1:13" x14ac:dyDescent="0.2">
      <c r="A1301" s="1">
        <v>348140</v>
      </c>
      <c r="B1301" s="1" t="s">
        <v>273</v>
      </c>
      <c r="C1301" s="1" t="s">
        <v>887</v>
      </c>
      <c r="D1301" s="1" t="s">
        <v>858</v>
      </c>
      <c r="E1301" s="2">
        <v>43596</v>
      </c>
      <c r="F1301" s="1">
        <v>72</v>
      </c>
      <c r="G1301" s="1">
        <v>81</v>
      </c>
      <c r="H1301" s="1">
        <f>Tabla1[[#This Row],[CANTIDAD SEGÚN SISTEMA]]-Tabla1[[#This Row],[CANTIDAD SEGÚN CONTEO]]</f>
        <v>-9</v>
      </c>
      <c r="I1301" s="13">
        <f>1-ABS((Tabla1[[#This Row],[CANTIDAD SEGÚN SISTEMA]]-Tabla1[[#This Row],[CANTIDAD SEGÚN CONTEO]])/Tabla1[[#This Row],[CANTIDAD SEGÚN SISTEMA]])</f>
        <v>0.875</v>
      </c>
      <c r="J130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01" s="13" t="str">
        <f>VLOOKUP(Tabla1[[#This Row],[COD MATERIAL]],Tabla1345[#All],3,0)</f>
        <v>04 - FRENOS Y EMBRAGUES</v>
      </c>
      <c r="L1301" s="2" t="str">
        <f>VLOOKUP(MONTH(Tabla1[[#This Row],[FECHA DE CONTEO INVENTARIO]]),Tabla2[],2,0)</f>
        <v>May</v>
      </c>
      <c r="M1301" s="1">
        <f>YEAR(Tabla1[[#This Row],[FECHA DE CONTEO INVENTARIO]])</f>
        <v>2019</v>
      </c>
    </row>
    <row r="1302" spans="1:13" x14ac:dyDescent="0.2">
      <c r="A1302" s="1">
        <v>347689</v>
      </c>
      <c r="B1302" s="1" t="s">
        <v>532</v>
      </c>
      <c r="C1302" s="1" t="s">
        <v>891</v>
      </c>
      <c r="D1302" s="1" t="s">
        <v>862</v>
      </c>
      <c r="E1302" s="2">
        <v>43597</v>
      </c>
      <c r="F1302" s="1">
        <v>148</v>
      </c>
      <c r="G1302" s="1">
        <v>158</v>
      </c>
      <c r="H1302" s="1">
        <f>Tabla1[[#This Row],[CANTIDAD SEGÚN SISTEMA]]-Tabla1[[#This Row],[CANTIDAD SEGÚN CONTEO]]</f>
        <v>-10</v>
      </c>
      <c r="I1302" s="13">
        <f>1-ABS((Tabla1[[#This Row],[CANTIDAD SEGÚN SISTEMA]]-Tabla1[[#This Row],[CANTIDAD SEGÚN CONTEO]])/Tabla1[[#This Row],[CANTIDAD SEGÚN SISTEMA]])</f>
        <v>0.93243243243243246</v>
      </c>
      <c r="J130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02" s="13" t="str">
        <f>VLOOKUP(Tabla1[[#This Row],[COD MATERIAL]],Tabla1345[#All],3,0)</f>
        <v>03 - FILTROS</v>
      </c>
      <c r="L1302" s="2" t="str">
        <f>VLOOKUP(MONTH(Tabla1[[#This Row],[FECHA DE CONTEO INVENTARIO]]),Tabla2[],2,0)</f>
        <v>May</v>
      </c>
      <c r="M1302" s="1">
        <f>YEAR(Tabla1[[#This Row],[FECHA DE CONTEO INVENTARIO]])</f>
        <v>2019</v>
      </c>
    </row>
    <row r="1303" spans="1:13" x14ac:dyDescent="0.2">
      <c r="A1303" s="1">
        <v>348205</v>
      </c>
      <c r="B1303" s="1" t="s">
        <v>313</v>
      </c>
      <c r="C1303" s="1" t="s">
        <v>889</v>
      </c>
      <c r="D1303" s="1" t="s">
        <v>860</v>
      </c>
      <c r="E1303" s="2">
        <v>43269</v>
      </c>
      <c r="F1303" s="1">
        <v>53</v>
      </c>
      <c r="G1303" s="1">
        <v>58</v>
      </c>
      <c r="H1303" s="1">
        <f>Tabla1[[#This Row],[CANTIDAD SEGÚN SISTEMA]]-Tabla1[[#This Row],[CANTIDAD SEGÚN CONTEO]]</f>
        <v>-5</v>
      </c>
      <c r="I1303" s="13">
        <f>1-ABS((Tabla1[[#This Row],[CANTIDAD SEGÚN SISTEMA]]-Tabla1[[#This Row],[CANTIDAD SEGÚN CONTEO]])/Tabla1[[#This Row],[CANTIDAD SEGÚN SISTEMA]])</f>
        <v>0.90566037735849059</v>
      </c>
      <c r="J130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03" s="13" t="str">
        <f>VLOOKUP(Tabla1[[#This Row],[COD MATERIAL]],Tabla1345[#All],3,0)</f>
        <v>06 - AMORTIGUADORES</v>
      </c>
      <c r="L1303" s="2" t="str">
        <f>VLOOKUP(MONTH(Tabla1[[#This Row],[FECHA DE CONTEO INVENTARIO]]),Tabla2[],2,0)</f>
        <v>Jun</v>
      </c>
      <c r="M1303" s="1">
        <f>YEAR(Tabla1[[#This Row],[FECHA DE CONTEO INVENTARIO]])</f>
        <v>2018</v>
      </c>
    </row>
    <row r="1304" spans="1:13" x14ac:dyDescent="0.2">
      <c r="A1304" s="1">
        <v>347937</v>
      </c>
      <c r="B1304" s="1" t="s">
        <v>171</v>
      </c>
      <c r="C1304" s="1" t="s">
        <v>888</v>
      </c>
      <c r="D1304" s="1" t="s">
        <v>859</v>
      </c>
      <c r="E1304" s="2">
        <v>43384</v>
      </c>
      <c r="F1304" s="1">
        <v>140</v>
      </c>
      <c r="G1304" s="1">
        <v>156</v>
      </c>
      <c r="H1304" s="1">
        <f>Tabla1[[#This Row],[CANTIDAD SEGÚN SISTEMA]]-Tabla1[[#This Row],[CANTIDAD SEGÚN CONTEO]]</f>
        <v>-16</v>
      </c>
      <c r="I1304" s="13">
        <f>1-ABS((Tabla1[[#This Row],[CANTIDAD SEGÚN SISTEMA]]-Tabla1[[#This Row],[CANTIDAD SEGÚN CONTEO]])/Tabla1[[#This Row],[CANTIDAD SEGÚN SISTEMA]])</f>
        <v>0.88571428571428568</v>
      </c>
      <c r="J130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04" s="13" t="str">
        <f>VLOOKUP(Tabla1[[#This Row],[COD MATERIAL]],Tabla1345[#All],3,0)</f>
        <v>14 - LUCES</v>
      </c>
      <c r="L1304" s="2" t="str">
        <f>VLOOKUP(MONTH(Tabla1[[#This Row],[FECHA DE CONTEO INVENTARIO]]),Tabla2[],2,0)</f>
        <v>Oct</v>
      </c>
      <c r="M1304" s="1">
        <f>YEAR(Tabla1[[#This Row],[FECHA DE CONTEO INVENTARIO]])</f>
        <v>2018</v>
      </c>
    </row>
    <row r="1305" spans="1:13" x14ac:dyDescent="0.2">
      <c r="A1305" s="1">
        <v>347955</v>
      </c>
      <c r="B1305" s="1" t="s">
        <v>92</v>
      </c>
      <c r="C1305" s="1" t="s">
        <v>888</v>
      </c>
      <c r="D1305" s="1" t="s">
        <v>859</v>
      </c>
      <c r="E1305" s="2">
        <v>43609</v>
      </c>
      <c r="F1305" s="1">
        <v>110</v>
      </c>
      <c r="G1305" s="1">
        <v>128</v>
      </c>
      <c r="H1305" s="1">
        <f>Tabla1[[#This Row],[CANTIDAD SEGÚN SISTEMA]]-Tabla1[[#This Row],[CANTIDAD SEGÚN CONTEO]]</f>
        <v>-18</v>
      </c>
      <c r="I1305" s="13">
        <f>1-ABS((Tabla1[[#This Row],[CANTIDAD SEGÚN SISTEMA]]-Tabla1[[#This Row],[CANTIDAD SEGÚN CONTEO]])/Tabla1[[#This Row],[CANTIDAD SEGÚN SISTEMA]])</f>
        <v>0.83636363636363642</v>
      </c>
      <c r="J130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05" s="13" t="str">
        <f>VLOOKUP(Tabla1[[#This Row],[COD MATERIAL]],Tabla1345[#All],3,0)</f>
        <v>08 - ELECTRICO</v>
      </c>
      <c r="L1305" s="2" t="str">
        <f>VLOOKUP(MONTH(Tabla1[[#This Row],[FECHA DE CONTEO INVENTARIO]]),Tabla2[],2,0)</f>
        <v>May</v>
      </c>
      <c r="M1305" s="1">
        <f>YEAR(Tabla1[[#This Row],[FECHA DE CONTEO INVENTARIO]])</f>
        <v>2019</v>
      </c>
    </row>
    <row r="1306" spans="1:13" x14ac:dyDescent="0.2">
      <c r="A1306" s="1">
        <v>348133</v>
      </c>
      <c r="B1306" s="1" t="s">
        <v>645</v>
      </c>
      <c r="C1306" s="1" t="s">
        <v>886</v>
      </c>
      <c r="D1306" s="1" t="s">
        <v>857</v>
      </c>
      <c r="E1306" s="2">
        <v>43502</v>
      </c>
      <c r="F1306" s="1">
        <v>130</v>
      </c>
      <c r="G1306" s="1">
        <v>130</v>
      </c>
      <c r="H1306" s="1">
        <f>Tabla1[[#This Row],[CANTIDAD SEGÚN SISTEMA]]-Tabla1[[#This Row],[CANTIDAD SEGÚN CONTEO]]</f>
        <v>0</v>
      </c>
      <c r="I1306" s="13">
        <f>1-ABS((Tabla1[[#This Row],[CANTIDAD SEGÚN SISTEMA]]-Tabla1[[#This Row],[CANTIDAD SEGÚN CONTEO]])/Tabla1[[#This Row],[CANTIDAD SEGÚN SISTEMA]])</f>
        <v>1</v>
      </c>
      <c r="J130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06" s="13" t="str">
        <f>VLOOKUP(Tabla1[[#This Row],[COD MATERIAL]],Tabla1345[#All],3,0)</f>
        <v>04 - FRENOS Y EMBRAGUES</v>
      </c>
      <c r="L1306" s="2" t="str">
        <f>VLOOKUP(MONTH(Tabla1[[#This Row],[FECHA DE CONTEO INVENTARIO]]),Tabla2[],2,0)</f>
        <v>Feb</v>
      </c>
      <c r="M1306" s="1">
        <f>YEAR(Tabla1[[#This Row],[FECHA DE CONTEO INVENTARIO]])</f>
        <v>2019</v>
      </c>
    </row>
    <row r="1307" spans="1:13" x14ac:dyDescent="0.2">
      <c r="A1307" s="1">
        <v>347949</v>
      </c>
      <c r="B1307" s="1" t="s">
        <v>172</v>
      </c>
      <c r="C1307" s="1" t="s">
        <v>888</v>
      </c>
      <c r="D1307" s="1" t="s">
        <v>859</v>
      </c>
      <c r="E1307" s="2">
        <v>43373</v>
      </c>
      <c r="F1307" s="1">
        <v>149</v>
      </c>
      <c r="G1307" s="1">
        <v>174</v>
      </c>
      <c r="H1307" s="1">
        <f>Tabla1[[#This Row],[CANTIDAD SEGÚN SISTEMA]]-Tabla1[[#This Row],[CANTIDAD SEGÚN CONTEO]]</f>
        <v>-25</v>
      </c>
      <c r="I1307" s="13">
        <f>1-ABS((Tabla1[[#This Row],[CANTIDAD SEGÚN SISTEMA]]-Tabla1[[#This Row],[CANTIDAD SEGÚN CONTEO]])/Tabla1[[#This Row],[CANTIDAD SEGÚN SISTEMA]])</f>
        <v>0.83221476510067116</v>
      </c>
      <c r="J130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07" s="13" t="str">
        <f>VLOOKUP(Tabla1[[#This Row],[COD MATERIAL]],Tabla1345[#All],3,0)</f>
        <v>08 - ELECTRICO</v>
      </c>
      <c r="L1307" s="2" t="str">
        <f>VLOOKUP(MONTH(Tabla1[[#This Row],[FECHA DE CONTEO INVENTARIO]]),Tabla2[],2,0)</f>
        <v>Set</v>
      </c>
      <c r="M1307" s="1">
        <f>YEAR(Tabla1[[#This Row],[FECHA DE CONTEO INVENTARIO]])</f>
        <v>2018</v>
      </c>
    </row>
    <row r="1308" spans="1:13" x14ac:dyDescent="0.2">
      <c r="A1308" s="1">
        <v>348235</v>
      </c>
      <c r="B1308" s="1" t="s">
        <v>342</v>
      </c>
      <c r="C1308" s="1" t="s">
        <v>892</v>
      </c>
      <c r="D1308" s="1" t="s">
        <v>863</v>
      </c>
      <c r="E1308" s="2">
        <v>43173</v>
      </c>
      <c r="F1308" s="1">
        <v>72</v>
      </c>
      <c r="G1308" s="1">
        <v>66</v>
      </c>
      <c r="H1308" s="1">
        <f>Tabla1[[#This Row],[CANTIDAD SEGÚN SISTEMA]]-Tabla1[[#This Row],[CANTIDAD SEGÚN CONTEO]]</f>
        <v>6</v>
      </c>
      <c r="I1308" s="13">
        <f>1-ABS((Tabla1[[#This Row],[CANTIDAD SEGÚN SISTEMA]]-Tabla1[[#This Row],[CANTIDAD SEGÚN CONTEO]])/Tabla1[[#This Row],[CANTIDAD SEGÚN SISTEMA]])</f>
        <v>0.91666666666666663</v>
      </c>
      <c r="J130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08" s="13" t="str">
        <f>VLOOKUP(Tabla1[[#This Row],[COD MATERIAL]],Tabla1345[#All],3,0)</f>
        <v>07 - PEDALES Y POSAPIES</v>
      </c>
      <c r="L1308" s="2" t="str">
        <f>VLOOKUP(MONTH(Tabla1[[#This Row],[FECHA DE CONTEO INVENTARIO]]),Tabla2[],2,0)</f>
        <v>Mar</v>
      </c>
      <c r="M1308" s="1">
        <f>YEAR(Tabla1[[#This Row],[FECHA DE CONTEO INVENTARIO]])</f>
        <v>2018</v>
      </c>
    </row>
    <row r="1309" spans="1:13" x14ac:dyDescent="0.2">
      <c r="A1309" s="1">
        <v>348627</v>
      </c>
      <c r="B1309" s="1" t="s">
        <v>474</v>
      </c>
      <c r="C1309" s="1" t="s">
        <v>886</v>
      </c>
      <c r="D1309" s="1" t="s">
        <v>857</v>
      </c>
      <c r="E1309" s="2">
        <v>43268</v>
      </c>
      <c r="F1309" s="1">
        <v>26</v>
      </c>
      <c r="G1309" s="1">
        <v>26</v>
      </c>
      <c r="H1309" s="1">
        <f>Tabla1[[#This Row],[CANTIDAD SEGÚN SISTEMA]]-Tabla1[[#This Row],[CANTIDAD SEGÚN CONTEO]]</f>
        <v>0</v>
      </c>
      <c r="I1309" s="13">
        <f>1-ABS((Tabla1[[#This Row],[CANTIDAD SEGÚN SISTEMA]]-Tabla1[[#This Row],[CANTIDAD SEGÚN CONTEO]])/Tabla1[[#This Row],[CANTIDAD SEGÚN SISTEMA]])</f>
        <v>1</v>
      </c>
      <c r="J130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09" s="13" t="str">
        <f>VLOOKUP(Tabla1[[#This Row],[COD MATERIAL]],Tabla1345[#All],3,0)</f>
        <v>15 - MISCELANEOS</v>
      </c>
      <c r="L1309" s="2" t="str">
        <f>VLOOKUP(MONTH(Tabla1[[#This Row],[FECHA DE CONTEO INVENTARIO]]),Tabla2[],2,0)</f>
        <v>Jun</v>
      </c>
      <c r="M1309" s="1">
        <f>YEAR(Tabla1[[#This Row],[FECHA DE CONTEO INVENTARIO]])</f>
        <v>2018</v>
      </c>
    </row>
    <row r="1310" spans="1:13" x14ac:dyDescent="0.2">
      <c r="A1310" s="1">
        <v>362713</v>
      </c>
      <c r="B1310" s="1" t="s">
        <v>504</v>
      </c>
      <c r="C1310" s="1" t="s">
        <v>888</v>
      </c>
      <c r="D1310" s="1" t="s">
        <v>859</v>
      </c>
      <c r="E1310" s="2">
        <v>43339</v>
      </c>
      <c r="F1310" s="1">
        <v>53</v>
      </c>
      <c r="G1310" s="1">
        <v>58</v>
      </c>
      <c r="H1310" s="1">
        <f>Tabla1[[#This Row],[CANTIDAD SEGÚN SISTEMA]]-Tabla1[[#This Row],[CANTIDAD SEGÚN CONTEO]]</f>
        <v>-5</v>
      </c>
      <c r="I1310" s="13">
        <f>1-ABS((Tabla1[[#This Row],[CANTIDAD SEGÚN SISTEMA]]-Tabla1[[#This Row],[CANTIDAD SEGÚN CONTEO]])/Tabla1[[#This Row],[CANTIDAD SEGÚN SISTEMA]])</f>
        <v>0.90566037735849059</v>
      </c>
      <c r="J131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10" s="13" t="str">
        <f>VLOOKUP(Tabla1[[#This Row],[COD MATERIAL]],Tabla1345[#All],3,0)</f>
        <v>05 - COLISION</v>
      </c>
      <c r="L1310" s="2" t="str">
        <f>VLOOKUP(MONTH(Tabla1[[#This Row],[FECHA DE CONTEO INVENTARIO]]),Tabla2[],2,0)</f>
        <v>Ago</v>
      </c>
      <c r="M1310" s="1">
        <f>YEAR(Tabla1[[#This Row],[FECHA DE CONTEO INVENTARIO]])</f>
        <v>2018</v>
      </c>
    </row>
    <row r="1311" spans="1:13" x14ac:dyDescent="0.2">
      <c r="A1311" s="1">
        <v>347612</v>
      </c>
      <c r="B1311" s="1" t="s">
        <v>327</v>
      </c>
      <c r="C1311" s="1" t="s">
        <v>889</v>
      </c>
      <c r="D1311" s="1" t="s">
        <v>860</v>
      </c>
      <c r="E1311" s="2">
        <v>43537</v>
      </c>
      <c r="F1311" s="1">
        <v>105</v>
      </c>
      <c r="G1311" s="1">
        <v>113</v>
      </c>
      <c r="H1311" s="1">
        <f>Tabla1[[#This Row],[CANTIDAD SEGÚN SISTEMA]]-Tabla1[[#This Row],[CANTIDAD SEGÚN CONTEO]]</f>
        <v>-8</v>
      </c>
      <c r="I1311" s="13">
        <f>1-ABS((Tabla1[[#This Row],[CANTIDAD SEGÚN SISTEMA]]-Tabla1[[#This Row],[CANTIDAD SEGÚN CONTEO]])/Tabla1[[#This Row],[CANTIDAD SEGÚN SISTEMA]])</f>
        <v>0.92380952380952386</v>
      </c>
      <c r="J131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11" s="13" t="str">
        <f>VLOOKUP(Tabla1[[#This Row],[COD MATERIAL]],Tabla1345[#All],3,0)</f>
        <v>09 - PARTES DE MOTOR</v>
      </c>
      <c r="L1311" s="2" t="str">
        <f>VLOOKUP(MONTH(Tabla1[[#This Row],[FECHA DE CONTEO INVENTARIO]]),Tabla2[],2,0)</f>
        <v>Mar</v>
      </c>
      <c r="M1311" s="1">
        <f>YEAR(Tabla1[[#This Row],[FECHA DE CONTEO INVENTARIO]])</f>
        <v>2019</v>
      </c>
    </row>
    <row r="1312" spans="1:13" x14ac:dyDescent="0.2">
      <c r="A1312" s="1">
        <v>348298</v>
      </c>
      <c r="B1312" s="1" t="s">
        <v>80</v>
      </c>
      <c r="C1312" s="1" t="s">
        <v>886</v>
      </c>
      <c r="D1312" s="1" t="s">
        <v>857</v>
      </c>
      <c r="E1312" s="2">
        <v>43457</v>
      </c>
      <c r="F1312" s="1">
        <v>46</v>
      </c>
      <c r="G1312" s="1">
        <v>55</v>
      </c>
      <c r="H1312" s="1">
        <f>Tabla1[[#This Row],[CANTIDAD SEGÚN SISTEMA]]-Tabla1[[#This Row],[CANTIDAD SEGÚN CONTEO]]</f>
        <v>-9</v>
      </c>
      <c r="I1312" s="13">
        <f>1-ABS((Tabla1[[#This Row],[CANTIDAD SEGÚN SISTEMA]]-Tabla1[[#This Row],[CANTIDAD SEGÚN CONTEO]])/Tabla1[[#This Row],[CANTIDAD SEGÚN SISTEMA]])</f>
        <v>0.80434782608695654</v>
      </c>
      <c r="J131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12" s="13" t="str">
        <f>VLOOKUP(Tabla1[[#This Row],[COD MATERIAL]],Tabla1345[#All],3,0)</f>
        <v>10 - PALANCAS Y CHICOTES</v>
      </c>
      <c r="L1312" s="2" t="str">
        <f>VLOOKUP(MONTH(Tabla1[[#This Row],[FECHA DE CONTEO INVENTARIO]]),Tabla2[],2,0)</f>
        <v>Dic</v>
      </c>
      <c r="M1312" s="1">
        <f>YEAR(Tabla1[[#This Row],[FECHA DE CONTEO INVENTARIO]])</f>
        <v>2018</v>
      </c>
    </row>
    <row r="1313" spans="1:13" x14ac:dyDescent="0.2">
      <c r="A1313" s="1">
        <v>347986</v>
      </c>
      <c r="B1313" s="1" t="s">
        <v>141</v>
      </c>
      <c r="C1313" s="1" t="s">
        <v>885</v>
      </c>
      <c r="D1313" s="1" t="s">
        <v>865</v>
      </c>
      <c r="E1313" s="2">
        <v>43374</v>
      </c>
      <c r="F1313" s="1">
        <v>138</v>
      </c>
      <c r="G1313" s="1">
        <v>124</v>
      </c>
      <c r="H1313" s="1">
        <f>Tabla1[[#This Row],[CANTIDAD SEGÚN SISTEMA]]-Tabla1[[#This Row],[CANTIDAD SEGÚN CONTEO]]</f>
        <v>14</v>
      </c>
      <c r="I1313" s="13">
        <f>1-ABS((Tabla1[[#This Row],[CANTIDAD SEGÚN SISTEMA]]-Tabla1[[#This Row],[CANTIDAD SEGÚN CONTEO]])/Tabla1[[#This Row],[CANTIDAD SEGÚN SISTEMA]])</f>
        <v>0.89855072463768115</v>
      </c>
      <c r="J131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13" s="13" t="str">
        <f>VLOOKUP(Tabla1[[#This Row],[COD MATERIAL]],Tabla1345[#All],3,0)</f>
        <v>10 - PALANCAS Y CHICOTES</v>
      </c>
      <c r="L1313" s="2" t="str">
        <f>VLOOKUP(MONTH(Tabla1[[#This Row],[FECHA DE CONTEO INVENTARIO]]),Tabla2[],2,0)</f>
        <v>Oct</v>
      </c>
      <c r="M1313" s="1">
        <f>YEAR(Tabla1[[#This Row],[FECHA DE CONTEO INVENTARIO]])</f>
        <v>2018</v>
      </c>
    </row>
    <row r="1314" spans="1:13" x14ac:dyDescent="0.2">
      <c r="A1314" s="1">
        <v>347661</v>
      </c>
      <c r="B1314" s="1" t="s">
        <v>600</v>
      </c>
      <c r="C1314" s="1" t="s">
        <v>890</v>
      </c>
      <c r="D1314" s="1" t="s">
        <v>861</v>
      </c>
      <c r="E1314" s="2">
        <v>43265</v>
      </c>
      <c r="F1314" s="1">
        <v>140</v>
      </c>
      <c r="G1314" s="1">
        <v>130</v>
      </c>
      <c r="H1314" s="1">
        <f>Tabla1[[#This Row],[CANTIDAD SEGÚN SISTEMA]]-Tabla1[[#This Row],[CANTIDAD SEGÚN CONTEO]]</f>
        <v>10</v>
      </c>
      <c r="I1314" s="13">
        <f>1-ABS((Tabla1[[#This Row],[CANTIDAD SEGÚN SISTEMA]]-Tabla1[[#This Row],[CANTIDAD SEGÚN CONTEO]])/Tabla1[[#This Row],[CANTIDAD SEGÚN SISTEMA]])</f>
        <v>0.9285714285714286</v>
      </c>
      <c r="J131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14" s="13" t="str">
        <f>VLOOKUP(Tabla1[[#This Row],[COD MATERIAL]],Tabla1345[#All],3,0)</f>
        <v>15 - MISCELANEOS</v>
      </c>
      <c r="L1314" s="2" t="str">
        <f>VLOOKUP(MONTH(Tabla1[[#This Row],[FECHA DE CONTEO INVENTARIO]]),Tabla2[],2,0)</f>
        <v>Jun</v>
      </c>
      <c r="M1314" s="1">
        <f>YEAR(Tabla1[[#This Row],[FECHA DE CONTEO INVENTARIO]])</f>
        <v>2018</v>
      </c>
    </row>
    <row r="1315" spans="1:13" x14ac:dyDescent="0.2">
      <c r="A1315" s="1">
        <v>348289</v>
      </c>
      <c r="B1315" s="1" t="s">
        <v>187</v>
      </c>
      <c r="C1315" s="1" t="s">
        <v>884</v>
      </c>
      <c r="D1315" s="1" t="s">
        <v>856</v>
      </c>
      <c r="E1315" s="2">
        <v>43212</v>
      </c>
      <c r="F1315" s="1">
        <v>48</v>
      </c>
      <c r="G1315" s="1">
        <v>45</v>
      </c>
      <c r="H1315" s="1">
        <f>Tabla1[[#This Row],[CANTIDAD SEGÚN SISTEMA]]-Tabla1[[#This Row],[CANTIDAD SEGÚN CONTEO]]</f>
        <v>3</v>
      </c>
      <c r="I1315" s="13">
        <f>1-ABS((Tabla1[[#This Row],[CANTIDAD SEGÚN SISTEMA]]-Tabla1[[#This Row],[CANTIDAD SEGÚN CONTEO]])/Tabla1[[#This Row],[CANTIDAD SEGÚN SISTEMA]])</f>
        <v>0.9375</v>
      </c>
      <c r="J131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15" s="13" t="str">
        <f>VLOOKUP(Tabla1[[#This Row],[COD MATERIAL]],Tabla1345[#All],3,0)</f>
        <v>10 - PALANCAS Y CHICOTES</v>
      </c>
      <c r="L1315" s="2" t="str">
        <f>VLOOKUP(MONTH(Tabla1[[#This Row],[FECHA DE CONTEO INVENTARIO]]),Tabla2[],2,0)</f>
        <v>Abr</v>
      </c>
      <c r="M1315" s="1">
        <f>YEAR(Tabla1[[#This Row],[FECHA DE CONTEO INVENTARIO]])</f>
        <v>2018</v>
      </c>
    </row>
    <row r="1316" spans="1:13" x14ac:dyDescent="0.2">
      <c r="A1316" s="1">
        <v>367927</v>
      </c>
      <c r="B1316" s="1" t="s">
        <v>371</v>
      </c>
      <c r="C1316" s="1" t="s">
        <v>893</v>
      </c>
      <c r="D1316" s="1" t="s">
        <v>864</v>
      </c>
      <c r="E1316" s="2">
        <v>43249</v>
      </c>
      <c r="F1316" s="1">
        <v>102</v>
      </c>
      <c r="G1316" s="1">
        <v>102</v>
      </c>
      <c r="H1316" s="1">
        <f>Tabla1[[#This Row],[CANTIDAD SEGÚN SISTEMA]]-Tabla1[[#This Row],[CANTIDAD SEGÚN CONTEO]]</f>
        <v>0</v>
      </c>
      <c r="I1316" s="13">
        <f>1-ABS((Tabla1[[#This Row],[CANTIDAD SEGÚN SISTEMA]]-Tabla1[[#This Row],[CANTIDAD SEGÚN CONTEO]])/Tabla1[[#This Row],[CANTIDAD SEGÚN SISTEMA]])</f>
        <v>1</v>
      </c>
      <c r="J131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16" s="13" t="str">
        <f>VLOOKUP(Tabla1[[#This Row],[COD MATERIAL]],Tabla1345[#All],3,0)</f>
        <v>09 - PARTES DE MOTOR</v>
      </c>
      <c r="L1316" s="2" t="str">
        <f>VLOOKUP(MONTH(Tabla1[[#This Row],[FECHA DE CONTEO INVENTARIO]]),Tabla2[],2,0)</f>
        <v>May</v>
      </c>
      <c r="M1316" s="1">
        <f>YEAR(Tabla1[[#This Row],[FECHA DE CONTEO INVENTARIO]])</f>
        <v>2018</v>
      </c>
    </row>
    <row r="1317" spans="1:13" x14ac:dyDescent="0.2">
      <c r="A1317" s="1">
        <v>347668</v>
      </c>
      <c r="B1317" s="1" t="s">
        <v>160</v>
      </c>
      <c r="C1317" s="1" t="s">
        <v>891</v>
      </c>
      <c r="D1317" s="1" t="s">
        <v>862</v>
      </c>
      <c r="E1317" s="2">
        <v>43423</v>
      </c>
      <c r="F1317" s="1">
        <v>160</v>
      </c>
      <c r="G1317" s="1">
        <v>180</v>
      </c>
      <c r="H1317" s="1">
        <f>Tabla1[[#This Row],[CANTIDAD SEGÚN SISTEMA]]-Tabla1[[#This Row],[CANTIDAD SEGÚN CONTEO]]</f>
        <v>-20</v>
      </c>
      <c r="I1317" s="13">
        <f>1-ABS((Tabla1[[#This Row],[CANTIDAD SEGÚN SISTEMA]]-Tabla1[[#This Row],[CANTIDAD SEGÚN CONTEO]])/Tabla1[[#This Row],[CANTIDAD SEGÚN SISTEMA]])</f>
        <v>0.875</v>
      </c>
      <c r="J131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17" s="13" t="str">
        <f>VLOOKUP(Tabla1[[#This Row],[COD MATERIAL]],Tabla1345[#All],3,0)</f>
        <v>09 - PARTES DE MOTOR</v>
      </c>
      <c r="L1317" s="2" t="str">
        <f>VLOOKUP(MONTH(Tabla1[[#This Row],[FECHA DE CONTEO INVENTARIO]]),Tabla2[],2,0)</f>
        <v>Nov</v>
      </c>
      <c r="M1317" s="1">
        <f>YEAR(Tabla1[[#This Row],[FECHA DE CONTEO INVENTARIO]])</f>
        <v>2018</v>
      </c>
    </row>
    <row r="1318" spans="1:13" x14ac:dyDescent="0.2">
      <c r="A1318" s="1">
        <v>348866</v>
      </c>
      <c r="B1318" s="1" t="s">
        <v>106</v>
      </c>
      <c r="C1318" s="1" t="s">
        <v>892</v>
      </c>
      <c r="D1318" s="1" t="s">
        <v>863</v>
      </c>
      <c r="E1318" s="2">
        <v>43255</v>
      </c>
      <c r="F1318" s="1">
        <v>36</v>
      </c>
      <c r="G1318" s="1">
        <v>35</v>
      </c>
      <c r="H1318" s="1">
        <f>Tabla1[[#This Row],[CANTIDAD SEGÚN SISTEMA]]-Tabla1[[#This Row],[CANTIDAD SEGÚN CONTEO]]</f>
        <v>1</v>
      </c>
      <c r="I1318" s="13">
        <f>1-ABS((Tabla1[[#This Row],[CANTIDAD SEGÚN SISTEMA]]-Tabla1[[#This Row],[CANTIDAD SEGÚN CONTEO]])/Tabla1[[#This Row],[CANTIDAD SEGÚN SISTEMA]])</f>
        <v>0.97222222222222221</v>
      </c>
      <c r="J131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18" s="13" t="str">
        <f>VLOOKUP(Tabla1[[#This Row],[COD MATERIAL]],Tabla1345[#All],3,0)</f>
        <v>05 - COLISION</v>
      </c>
      <c r="L1318" s="2" t="str">
        <f>VLOOKUP(MONTH(Tabla1[[#This Row],[FECHA DE CONTEO INVENTARIO]]),Tabla2[],2,0)</f>
        <v>Jun</v>
      </c>
      <c r="M1318" s="1">
        <f>YEAR(Tabla1[[#This Row],[FECHA DE CONTEO INVENTARIO]])</f>
        <v>2018</v>
      </c>
    </row>
    <row r="1319" spans="1:13" x14ac:dyDescent="0.2">
      <c r="A1319" s="1">
        <v>348595</v>
      </c>
      <c r="B1319" s="1" t="s">
        <v>612</v>
      </c>
      <c r="C1319" s="1" t="s">
        <v>885</v>
      </c>
      <c r="D1319" s="1" t="s">
        <v>865</v>
      </c>
      <c r="E1319" s="2">
        <v>43565</v>
      </c>
      <c r="F1319" s="1">
        <v>158</v>
      </c>
      <c r="G1319" s="1">
        <v>178</v>
      </c>
      <c r="H1319" s="1">
        <f>Tabla1[[#This Row],[CANTIDAD SEGÚN SISTEMA]]-Tabla1[[#This Row],[CANTIDAD SEGÚN CONTEO]]</f>
        <v>-20</v>
      </c>
      <c r="I1319" s="13">
        <f>1-ABS((Tabla1[[#This Row],[CANTIDAD SEGÚN SISTEMA]]-Tabla1[[#This Row],[CANTIDAD SEGÚN CONTEO]])/Tabla1[[#This Row],[CANTIDAD SEGÚN SISTEMA]])</f>
        <v>0.87341772151898733</v>
      </c>
      <c r="J131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19" s="13" t="str">
        <f>VLOOKUP(Tabla1[[#This Row],[COD MATERIAL]],Tabla1345[#All],3,0)</f>
        <v>15 - MISCELANEOS</v>
      </c>
      <c r="L1319" s="2" t="str">
        <f>VLOOKUP(MONTH(Tabla1[[#This Row],[FECHA DE CONTEO INVENTARIO]]),Tabla2[],2,0)</f>
        <v>Abr</v>
      </c>
      <c r="M1319" s="1">
        <f>YEAR(Tabla1[[#This Row],[FECHA DE CONTEO INVENTARIO]])</f>
        <v>2019</v>
      </c>
    </row>
    <row r="1320" spans="1:13" x14ac:dyDescent="0.2">
      <c r="A1320" s="1">
        <v>362709</v>
      </c>
      <c r="B1320" s="1" t="s">
        <v>428</v>
      </c>
      <c r="C1320" s="1" t="s">
        <v>890</v>
      </c>
      <c r="D1320" s="1" t="s">
        <v>861</v>
      </c>
      <c r="E1320" s="2">
        <v>43387</v>
      </c>
      <c r="F1320" s="1">
        <v>182</v>
      </c>
      <c r="G1320" s="1">
        <v>218</v>
      </c>
      <c r="H1320" s="1">
        <f>Tabla1[[#This Row],[CANTIDAD SEGÚN SISTEMA]]-Tabla1[[#This Row],[CANTIDAD SEGÚN CONTEO]]</f>
        <v>-36</v>
      </c>
      <c r="I1320" s="13">
        <f>1-ABS((Tabla1[[#This Row],[CANTIDAD SEGÚN SISTEMA]]-Tabla1[[#This Row],[CANTIDAD SEGÚN CONTEO]])/Tabla1[[#This Row],[CANTIDAD SEGÚN SISTEMA]])</f>
        <v>0.80219780219780223</v>
      </c>
      <c r="J132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20" s="13" t="str">
        <f>VLOOKUP(Tabla1[[#This Row],[COD MATERIAL]],Tabla1345[#All],3,0)</f>
        <v>05 - COLISION</v>
      </c>
      <c r="L1320" s="2" t="str">
        <f>VLOOKUP(MONTH(Tabla1[[#This Row],[FECHA DE CONTEO INVENTARIO]]),Tabla2[],2,0)</f>
        <v>Oct</v>
      </c>
      <c r="M1320" s="1">
        <f>YEAR(Tabla1[[#This Row],[FECHA DE CONTEO INVENTARIO]])</f>
        <v>2018</v>
      </c>
    </row>
    <row r="1321" spans="1:13" x14ac:dyDescent="0.2">
      <c r="A1321" s="1">
        <v>348393</v>
      </c>
      <c r="B1321" s="1" t="s">
        <v>541</v>
      </c>
      <c r="C1321" s="1" t="s">
        <v>892</v>
      </c>
      <c r="D1321" s="1" t="s">
        <v>863</v>
      </c>
      <c r="E1321" s="2">
        <v>43370</v>
      </c>
      <c r="F1321" s="1">
        <v>188</v>
      </c>
      <c r="G1321" s="1">
        <v>188</v>
      </c>
      <c r="H1321" s="1">
        <f>Tabla1[[#This Row],[CANTIDAD SEGÚN SISTEMA]]-Tabla1[[#This Row],[CANTIDAD SEGÚN CONTEO]]</f>
        <v>0</v>
      </c>
      <c r="I1321" s="13">
        <f>1-ABS((Tabla1[[#This Row],[CANTIDAD SEGÚN SISTEMA]]-Tabla1[[#This Row],[CANTIDAD SEGÚN CONTEO]])/Tabla1[[#This Row],[CANTIDAD SEGÚN SISTEMA]])</f>
        <v>1</v>
      </c>
      <c r="J132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21" s="13" t="str">
        <f>VLOOKUP(Tabla1[[#This Row],[COD MATERIAL]],Tabla1345[#All],3,0)</f>
        <v>05 - COLISION</v>
      </c>
      <c r="L1321" s="2" t="str">
        <f>VLOOKUP(MONTH(Tabla1[[#This Row],[FECHA DE CONTEO INVENTARIO]]),Tabla2[],2,0)</f>
        <v>Set</v>
      </c>
      <c r="M1321" s="1">
        <f>YEAR(Tabla1[[#This Row],[FECHA DE CONTEO INVENTARIO]])</f>
        <v>2018</v>
      </c>
    </row>
    <row r="1322" spans="1:13" x14ac:dyDescent="0.2">
      <c r="A1322" s="1">
        <v>348585</v>
      </c>
      <c r="B1322" s="1" t="s">
        <v>377</v>
      </c>
      <c r="C1322" s="1" t="s">
        <v>887</v>
      </c>
      <c r="D1322" s="1" t="s">
        <v>858</v>
      </c>
      <c r="E1322" s="2">
        <v>43410</v>
      </c>
      <c r="F1322" s="1">
        <v>78</v>
      </c>
      <c r="G1322" s="1">
        <v>78</v>
      </c>
      <c r="H1322" s="1">
        <f>Tabla1[[#This Row],[CANTIDAD SEGÚN SISTEMA]]-Tabla1[[#This Row],[CANTIDAD SEGÚN CONTEO]]</f>
        <v>0</v>
      </c>
      <c r="I1322" s="13">
        <f>1-ABS((Tabla1[[#This Row],[CANTIDAD SEGÚN SISTEMA]]-Tabla1[[#This Row],[CANTIDAD SEGÚN CONTEO]])/Tabla1[[#This Row],[CANTIDAD SEGÚN SISTEMA]])</f>
        <v>1</v>
      </c>
      <c r="J132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22" s="13" t="str">
        <f>VLOOKUP(Tabla1[[#This Row],[COD MATERIAL]],Tabla1345[#All],3,0)</f>
        <v>09 - PARTES DE MOTOR</v>
      </c>
      <c r="L1322" s="2" t="str">
        <f>VLOOKUP(MONTH(Tabla1[[#This Row],[FECHA DE CONTEO INVENTARIO]]),Tabla2[],2,0)</f>
        <v>Nov</v>
      </c>
      <c r="M1322" s="1">
        <f>YEAR(Tabla1[[#This Row],[FECHA DE CONTEO INVENTARIO]])</f>
        <v>2018</v>
      </c>
    </row>
    <row r="1323" spans="1:13" x14ac:dyDescent="0.2">
      <c r="A1323" s="1">
        <v>348607</v>
      </c>
      <c r="B1323" s="1" t="s">
        <v>54</v>
      </c>
      <c r="C1323" s="1" t="s">
        <v>884</v>
      </c>
      <c r="D1323" s="1" t="s">
        <v>856</v>
      </c>
      <c r="E1323" s="2">
        <v>43485</v>
      </c>
      <c r="F1323" s="1">
        <v>9</v>
      </c>
      <c r="G1323" s="1">
        <v>9</v>
      </c>
      <c r="H1323" s="1">
        <f>Tabla1[[#This Row],[CANTIDAD SEGÚN SISTEMA]]-Tabla1[[#This Row],[CANTIDAD SEGÚN CONTEO]]</f>
        <v>0</v>
      </c>
      <c r="I1323" s="13">
        <f>1-ABS((Tabla1[[#This Row],[CANTIDAD SEGÚN SISTEMA]]-Tabla1[[#This Row],[CANTIDAD SEGÚN CONTEO]])/Tabla1[[#This Row],[CANTIDAD SEGÚN SISTEMA]])</f>
        <v>1</v>
      </c>
      <c r="J132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23" s="13" t="str">
        <f>VLOOKUP(Tabla1[[#This Row],[COD MATERIAL]],Tabla1345[#All],3,0)</f>
        <v>08 - ELECTRICO</v>
      </c>
      <c r="L1323" s="2" t="str">
        <f>VLOOKUP(MONTH(Tabla1[[#This Row],[FECHA DE CONTEO INVENTARIO]]),Tabla2[],2,0)</f>
        <v>Ene</v>
      </c>
      <c r="M1323" s="1">
        <f>YEAR(Tabla1[[#This Row],[FECHA DE CONTEO INVENTARIO]])</f>
        <v>2019</v>
      </c>
    </row>
    <row r="1324" spans="1:13" x14ac:dyDescent="0.2">
      <c r="A1324" s="1">
        <v>348267</v>
      </c>
      <c r="B1324" s="1" t="s">
        <v>508</v>
      </c>
      <c r="C1324" s="1" t="s">
        <v>889</v>
      </c>
      <c r="D1324" s="1" t="s">
        <v>860</v>
      </c>
      <c r="E1324" s="2">
        <v>43258</v>
      </c>
      <c r="F1324" s="1">
        <v>72</v>
      </c>
      <c r="G1324" s="1">
        <v>81</v>
      </c>
      <c r="H1324" s="1">
        <f>Tabla1[[#This Row],[CANTIDAD SEGÚN SISTEMA]]-Tabla1[[#This Row],[CANTIDAD SEGÚN CONTEO]]</f>
        <v>-9</v>
      </c>
      <c r="I1324" s="13">
        <f>1-ABS((Tabla1[[#This Row],[CANTIDAD SEGÚN SISTEMA]]-Tabla1[[#This Row],[CANTIDAD SEGÚN CONTEO]])/Tabla1[[#This Row],[CANTIDAD SEGÚN SISTEMA]])</f>
        <v>0.875</v>
      </c>
      <c r="J132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24" s="13" t="str">
        <f>VLOOKUP(Tabla1[[#This Row],[COD MATERIAL]],Tabla1345[#All],3,0)</f>
        <v>07 - PEDALES Y POSAPIES</v>
      </c>
      <c r="L1324" s="2" t="str">
        <f>VLOOKUP(MONTH(Tabla1[[#This Row],[FECHA DE CONTEO INVENTARIO]]),Tabla2[],2,0)</f>
        <v>Jun</v>
      </c>
      <c r="M1324" s="1">
        <f>YEAR(Tabla1[[#This Row],[FECHA DE CONTEO INVENTARIO]])</f>
        <v>2018</v>
      </c>
    </row>
    <row r="1325" spans="1:13" x14ac:dyDescent="0.2">
      <c r="A1325" s="1">
        <v>362727</v>
      </c>
      <c r="B1325" s="1" t="s">
        <v>425</v>
      </c>
      <c r="C1325" s="1" t="s">
        <v>886</v>
      </c>
      <c r="D1325" s="1" t="s">
        <v>857</v>
      </c>
      <c r="E1325" s="2">
        <v>43481</v>
      </c>
      <c r="F1325" s="1">
        <v>63</v>
      </c>
      <c r="G1325" s="1">
        <v>57</v>
      </c>
      <c r="H1325" s="1">
        <f>Tabla1[[#This Row],[CANTIDAD SEGÚN SISTEMA]]-Tabla1[[#This Row],[CANTIDAD SEGÚN CONTEO]]</f>
        <v>6</v>
      </c>
      <c r="I1325" s="13">
        <f>1-ABS((Tabla1[[#This Row],[CANTIDAD SEGÚN SISTEMA]]-Tabla1[[#This Row],[CANTIDAD SEGÚN CONTEO]])/Tabla1[[#This Row],[CANTIDAD SEGÚN SISTEMA]])</f>
        <v>0.90476190476190477</v>
      </c>
      <c r="J132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25" s="13" t="str">
        <f>VLOOKUP(Tabla1[[#This Row],[COD MATERIAL]],Tabla1345[#All],3,0)</f>
        <v>05 - COLISION</v>
      </c>
      <c r="L1325" s="2" t="str">
        <f>VLOOKUP(MONTH(Tabla1[[#This Row],[FECHA DE CONTEO INVENTARIO]]),Tabla2[],2,0)</f>
        <v>Ene</v>
      </c>
      <c r="M1325" s="1">
        <f>YEAR(Tabla1[[#This Row],[FECHA DE CONTEO INVENTARIO]])</f>
        <v>2019</v>
      </c>
    </row>
    <row r="1326" spans="1:13" x14ac:dyDescent="0.2">
      <c r="A1326" s="1">
        <v>348369</v>
      </c>
      <c r="B1326" s="1" t="s">
        <v>60</v>
      </c>
      <c r="C1326" s="1" t="s">
        <v>892</v>
      </c>
      <c r="D1326" s="1" t="s">
        <v>863</v>
      </c>
      <c r="E1326" s="2">
        <v>43485</v>
      </c>
      <c r="F1326" s="1">
        <v>123</v>
      </c>
      <c r="G1326" s="1">
        <v>130</v>
      </c>
      <c r="H1326" s="1">
        <f>Tabla1[[#This Row],[CANTIDAD SEGÚN SISTEMA]]-Tabla1[[#This Row],[CANTIDAD SEGÚN CONTEO]]</f>
        <v>-7</v>
      </c>
      <c r="I1326" s="13">
        <f>1-ABS((Tabla1[[#This Row],[CANTIDAD SEGÚN SISTEMA]]-Tabla1[[#This Row],[CANTIDAD SEGÚN CONTEO]])/Tabla1[[#This Row],[CANTIDAD SEGÚN SISTEMA]])</f>
        <v>0.94308943089430897</v>
      </c>
      <c r="J132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26" s="13" t="str">
        <f>VLOOKUP(Tabla1[[#This Row],[COD MATERIAL]],Tabla1345[#All],3,0)</f>
        <v>03 - FILTROS</v>
      </c>
      <c r="L1326" s="2" t="str">
        <f>VLOOKUP(MONTH(Tabla1[[#This Row],[FECHA DE CONTEO INVENTARIO]]),Tabla2[],2,0)</f>
        <v>Ene</v>
      </c>
      <c r="M1326" s="1">
        <f>YEAR(Tabla1[[#This Row],[FECHA DE CONTEO INVENTARIO]])</f>
        <v>2019</v>
      </c>
    </row>
    <row r="1327" spans="1:13" x14ac:dyDescent="0.2">
      <c r="A1327" s="1">
        <v>348570</v>
      </c>
      <c r="B1327" s="1" t="s">
        <v>200</v>
      </c>
      <c r="C1327" s="1" t="s">
        <v>888</v>
      </c>
      <c r="D1327" s="1" t="s">
        <v>859</v>
      </c>
      <c r="E1327" s="2">
        <v>43379</v>
      </c>
      <c r="F1327" s="1">
        <v>49</v>
      </c>
      <c r="G1327" s="1">
        <v>48</v>
      </c>
      <c r="H1327" s="1">
        <f>Tabla1[[#This Row],[CANTIDAD SEGÚN SISTEMA]]-Tabla1[[#This Row],[CANTIDAD SEGÚN CONTEO]]</f>
        <v>1</v>
      </c>
      <c r="I1327" s="13">
        <f>1-ABS((Tabla1[[#This Row],[CANTIDAD SEGÚN SISTEMA]]-Tabla1[[#This Row],[CANTIDAD SEGÚN CONTEO]])/Tabla1[[#This Row],[CANTIDAD SEGÚN SISTEMA]])</f>
        <v>0.97959183673469385</v>
      </c>
      <c r="J132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27" s="13" t="str">
        <f>VLOOKUP(Tabla1[[#This Row],[COD MATERIAL]],Tabla1345[#All],3,0)</f>
        <v>09 - PARTES DE MOTOR</v>
      </c>
      <c r="L1327" s="2" t="str">
        <f>VLOOKUP(MONTH(Tabla1[[#This Row],[FECHA DE CONTEO INVENTARIO]]),Tabla2[],2,0)</f>
        <v>Oct</v>
      </c>
      <c r="M1327" s="1">
        <f>YEAR(Tabla1[[#This Row],[FECHA DE CONTEO INVENTARIO]])</f>
        <v>2018</v>
      </c>
    </row>
    <row r="1328" spans="1:13" x14ac:dyDescent="0.2">
      <c r="A1328" s="1">
        <v>347708</v>
      </c>
      <c r="B1328" s="1" t="s">
        <v>197</v>
      </c>
      <c r="C1328" s="1" t="s">
        <v>893</v>
      </c>
      <c r="D1328" s="1" t="s">
        <v>864</v>
      </c>
      <c r="E1328" s="2">
        <v>43228</v>
      </c>
      <c r="F1328" s="1">
        <v>102</v>
      </c>
      <c r="G1328" s="1">
        <v>102</v>
      </c>
      <c r="H1328" s="1">
        <f>Tabla1[[#This Row],[CANTIDAD SEGÚN SISTEMA]]-Tabla1[[#This Row],[CANTIDAD SEGÚN CONTEO]]</f>
        <v>0</v>
      </c>
      <c r="I1328" s="13">
        <f>1-ABS((Tabla1[[#This Row],[CANTIDAD SEGÚN SISTEMA]]-Tabla1[[#This Row],[CANTIDAD SEGÚN CONTEO]])/Tabla1[[#This Row],[CANTIDAD SEGÚN SISTEMA]])</f>
        <v>1</v>
      </c>
      <c r="J132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28" s="13" t="str">
        <f>VLOOKUP(Tabla1[[#This Row],[COD MATERIAL]],Tabla1345[#All],3,0)</f>
        <v>04 - FRENOS Y EMBRAGUES</v>
      </c>
      <c r="L1328" s="2" t="str">
        <f>VLOOKUP(MONTH(Tabla1[[#This Row],[FECHA DE CONTEO INVENTARIO]]),Tabla2[],2,0)</f>
        <v>May</v>
      </c>
      <c r="M1328" s="1">
        <f>YEAR(Tabla1[[#This Row],[FECHA DE CONTEO INVENTARIO]])</f>
        <v>2018</v>
      </c>
    </row>
    <row r="1329" spans="1:13" x14ac:dyDescent="0.2">
      <c r="A1329" s="1">
        <v>347908</v>
      </c>
      <c r="B1329" s="1" t="s">
        <v>624</v>
      </c>
      <c r="C1329" s="1" t="s">
        <v>885</v>
      </c>
      <c r="D1329" s="1" t="s">
        <v>865</v>
      </c>
      <c r="E1329" s="2">
        <v>43499</v>
      </c>
      <c r="F1329" s="1">
        <v>170</v>
      </c>
      <c r="G1329" s="1">
        <v>175</v>
      </c>
      <c r="H1329" s="1">
        <f>Tabla1[[#This Row],[CANTIDAD SEGÚN SISTEMA]]-Tabla1[[#This Row],[CANTIDAD SEGÚN CONTEO]]</f>
        <v>-5</v>
      </c>
      <c r="I1329" s="13">
        <f>1-ABS((Tabla1[[#This Row],[CANTIDAD SEGÚN SISTEMA]]-Tabla1[[#This Row],[CANTIDAD SEGÚN CONTEO]])/Tabla1[[#This Row],[CANTIDAD SEGÚN SISTEMA]])</f>
        <v>0.97058823529411764</v>
      </c>
      <c r="J132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29" s="13" t="str">
        <f>VLOOKUP(Tabla1[[#This Row],[COD MATERIAL]],Tabla1345[#All],3,0)</f>
        <v>14 - LUCES</v>
      </c>
      <c r="L1329" s="2" t="str">
        <f>VLOOKUP(MONTH(Tabla1[[#This Row],[FECHA DE CONTEO INVENTARIO]]),Tabla2[],2,0)</f>
        <v>Feb</v>
      </c>
      <c r="M1329" s="1">
        <f>YEAR(Tabla1[[#This Row],[FECHA DE CONTEO INVENTARIO]])</f>
        <v>2019</v>
      </c>
    </row>
    <row r="1330" spans="1:13" x14ac:dyDescent="0.2">
      <c r="A1330" s="1">
        <v>353560</v>
      </c>
      <c r="B1330" s="1" t="s">
        <v>182</v>
      </c>
      <c r="C1330" s="1" t="s">
        <v>889</v>
      </c>
      <c r="D1330" s="1" t="s">
        <v>860</v>
      </c>
      <c r="E1330" s="2">
        <v>43542</v>
      </c>
      <c r="F1330" s="1">
        <v>195</v>
      </c>
      <c r="G1330" s="1">
        <v>187</v>
      </c>
      <c r="H1330" s="1">
        <f>Tabla1[[#This Row],[CANTIDAD SEGÚN SISTEMA]]-Tabla1[[#This Row],[CANTIDAD SEGÚN CONTEO]]</f>
        <v>8</v>
      </c>
      <c r="I1330" s="13">
        <f>1-ABS((Tabla1[[#This Row],[CANTIDAD SEGÚN SISTEMA]]-Tabla1[[#This Row],[CANTIDAD SEGÚN CONTEO]])/Tabla1[[#This Row],[CANTIDAD SEGÚN SISTEMA]])</f>
        <v>0.95897435897435901</v>
      </c>
      <c r="J133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30" s="13" t="str">
        <f>VLOOKUP(Tabla1[[#This Row],[COD MATERIAL]],Tabla1345[#All],3,0)</f>
        <v>08 - ELECTRICO</v>
      </c>
      <c r="L1330" s="2" t="str">
        <f>VLOOKUP(MONTH(Tabla1[[#This Row],[FECHA DE CONTEO INVENTARIO]]),Tabla2[],2,0)</f>
        <v>Mar</v>
      </c>
      <c r="M1330" s="1">
        <f>YEAR(Tabla1[[#This Row],[FECHA DE CONTEO INVENTARIO]])</f>
        <v>2019</v>
      </c>
    </row>
    <row r="1331" spans="1:13" x14ac:dyDescent="0.2">
      <c r="A1331" s="1">
        <v>348303</v>
      </c>
      <c r="B1331" s="1" t="s">
        <v>418</v>
      </c>
      <c r="C1331" s="1" t="s">
        <v>893</v>
      </c>
      <c r="D1331" s="1" t="s">
        <v>864</v>
      </c>
      <c r="E1331" s="2">
        <v>43433</v>
      </c>
      <c r="F1331" s="1">
        <v>78</v>
      </c>
      <c r="G1331" s="1">
        <v>92</v>
      </c>
      <c r="H1331" s="1">
        <f>Tabla1[[#This Row],[CANTIDAD SEGÚN SISTEMA]]-Tabla1[[#This Row],[CANTIDAD SEGÚN CONTEO]]</f>
        <v>-14</v>
      </c>
      <c r="I1331" s="13">
        <f>1-ABS((Tabla1[[#This Row],[CANTIDAD SEGÚN SISTEMA]]-Tabla1[[#This Row],[CANTIDAD SEGÚN CONTEO]])/Tabla1[[#This Row],[CANTIDAD SEGÚN SISTEMA]])</f>
        <v>0.82051282051282048</v>
      </c>
      <c r="J133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31" s="13" t="str">
        <f>VLOOKUP(Tabla1[[#This Row],[COD MATERIAL]],Tabla1345[#All],3,0)</f>
        <v>10 - PALANCAS Y CHICOTES</v>
      </c>
      <c r="L1331" s="2" t="str">
        <f>VLOOKUP(MONTH(Tabla1[[#This Row],[FECHA DE CONTEO INVENTARIO]]),Tabla2[],2,0)</f>
        <v>Nov</v>
      </c>
      <c r="M1331" s="1">
        <f>YEAR(Tabla1[[#This Row],[FECHA DE CONTEO INVENTARIO]])</f>
        <v>2018</v>
      </c>
    </row>
    <row r="1332" spans="1:13" x14ac:dyDescent="0.2">
      <c r="A1332" s="1">
        <v>366791</v>
      </c>
      <c r="B1332" s="1" t="s">
        <v>97</v>
      </c>
      <c r="C1332" s="1" t="s">
        <v>891</v>
      </c>
      <c r="D1332" s="1" t="s">
        <v>862</v>
      </c>
      <c r="E1332" s="2">
        <v>43473</v>
      </c>
      <c r="F1332" s="1">
        <v>98</v>
      </c>
      <c r="G1332" s="1">
        <v>95</v>
      </c>
      <c r="H1332" s="1">
        <f>Tabla1[[#This Row],[CANTIDAD SEGÚN SISTEMA]]-Tabla1[[#This Row],[CANTIDAD SEGÚN CONTEO]]</f>
        <v>3</v>
      </c>
      <c r="I1332" s="13">
        <f>1-ABS((Tabla1[[#This Row],[CANTIDAD SEGÚN SISTEMA]]-Tabla1[[#This Row],[CANTIDAD SEGÚN CONTEO]])/Tabla1[[#This Row],[CANTIDAD SEGÚN SISTEMA]])</f>
        <v>0.96938775510204078</v>
      </c>
      <c r="J133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32" s="13" t="str">
        <f>VLOOKUP(Tabla1[[#This Row],[COD MATERIAL]],Tabla1345[#All],3,0)</f>
        <v>10 - PALANCAS Y CHICOTES</v>
      </c>
      <c r="L1332" s="2" t="str">
        <f>VLOOKUP(MONTH(Tabla1[[#This Row],[FECHA DE CONTEO INVENTARIO]]),Tabla2[],2,0)</f>
        <v>Ene</v>
      </c>
      <c r="M1332" s="1">
        <f>YEAR(Tabla1[[#This Row],[FECHA DE CONTEO INVENTARIO]])</f>
        <v>2019</v>
      </c>
    </row>
    <row r="1333" spans="1:13" x14ac:dyDescent="0.2">
      <c r="A1333" s="1">
        <v>348445</v>
      </c>
      <c r="B1333" s="1" t="s">
        <v>281</v>
      </c>
      <c r="C1333" s="1" t="s">
        <v>893</v>
      </c>
      <c r="D1333" s="1" t="s">
        <v>864</v>
      </c>
      <c r="E1333" s="2">
        <v>43328</v>
      </c>
      <c r="F1333" s="1">
        <v>200</v>
      </c>
      <c r="G1333" s="1">
        <v>198</v>
      </c>
      <c r="H1333" s="1">
        <f>Tabla1[[#This Row],[CANTIDAD SEGÚN SISTEMA]]-Tabla1[[#This Row],[CANTIDAD SEGÚN CONTEO]]</f>
        <v>2</v>
      </c>
      <c r="I1333" s="13">
        <f>1-ABS((Tabla1[[#This Row],[CANTIDAD SEGÚN SISTEMA]]-Tabla1[[#This Row],[CANTIDAD SEGÚN CONTEO]])/Tabla1[[#This Row],[CANTIDAD SEGÚN SISTEMA]])</f>
        <v>0.99</v>
      </c>
      <c r="J133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33" s="13" t="str">
        <f>VLOOKUP(Tabla1[[#This Row],[COD MATERIAL]],Tabla1345[#All],3,0)</f>
        <v>13 - TRACCION</v>
      </c>
      <c r="L1333" s="2" t="str">
        <f>VLOOKUP(MONTH(Tabla1[[#This Row],[FECHA DE CONTEO INVENTARIO]]),Tabla2[],2,0)</f>
        <v>Ago</v>
      </c>
      <c r="M1333" s="1">
        <f>YEAR(Tabla1[[#This Row],[FECHA DE CONTEO INVENTARIO]])</f>
        <v>2018</v>
      </c>
    </row>
    <row r="1334" spans="1:13" x14ac:dyDescent="0.2">
      <c r="A1334" s="1">
        <v>366792</v>
      </c>
      <c r="B1334" s="1" t="s">
        <v>682</v>
      </c>
      <c r="C1334" s="1" t="s">
        <v>889</v>
      </c>
      <c r="D1334" s="1" t="s">
        <v>860</v>
      </c>
      <c r="E1334" s="2">
        <v>43371</v>
      </c>
      <c r="F1334" s="1">
        <v>116</v>
      </c>
      <c r="G1334" s="1">
        <v>116</v>
      </c>
      <c r="H1334" s="1">
        <f>Tabla1[[#This Row],[CANTIDAD SEGÚN SISTEMA]]-Tabla1[[#This Row],[CANTIDAD SEGÚN CONTEO]]</f>
        <v>0</v>
      </c>
      <c r="I1334" s="13">
        <f>1-ABS((Tabla1[[#This Row],[CANTIDAD SEGÚN SISTEMA]]-Tabla1[[#This Row],[CANTIDAD SEGÚN CONTEO]])/Tabla1[[#This Row],[CANTIDAD SEGÚN SISTEMA]])</f>
        <v>1</v>
      </c>
      <c r="J133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34" s="13" t="str">
        <f>VLOOKUP(Tabla1[[#This Row],[COD MATERIAL]],Tabla1345[#All],3,0)</f>
        <v>01 - BATERIAS</v>
      </c>
      <c r="L1334" s="2" t="str">
        <f>VLOOKUP(MONTH(Tabla1[[#This Row],[FECHA DE CONTEO INVENTARIO]]),Tabla2[],2,0)</f>
        <v>Set</v>
      </c>
      <c r="M1334" s="1">
        <f>YEAR(Tabla1[[#This Row],[FECHA DE CONTEO INVENTARIO]])</f>
        <v>2018</v>
      </c>
    </row>
    <row r="1335" spans="1:13" x14ac:dyDescent="0.2">
      <c r="A1335" s="1">
        <v>348126</v>
      </c>
      <c r="B1335" s="1" t="s">
        <v>358</v>
      </c>
      <c r="C1335" s="1" t="s">
        <v>890</v>
      </c>
      <c r="D1335" s="1" t="s">
        <v>861</v>
      </c>
      <c r="E1335" s="2">
        <v>43528</v>
      </c>
      <c r="F1335" s="1">
        <v>70</v>
      </c>
      <c r="G1335" s="1">
        <v>78</v>
      </c>
      <c r="H1335" s="1">
        <f>Tabla1[[#This Row],[CANTIDAD SEGÚN SISTEMA]]-Tabla1[[#This Row],[CANTIDAD SEGÚN CONTEO]]</f>
        <v>-8</v>
      </c>
      <c r="I1335" s="13">
        <f>1-ABS((Tabla1[[#This Row],[CANTIDAD SEGÚN SISTEMA]]-Tabla1[[#This Row],[CANTIDAD SEGÚN CONTEO]])/Tabla1[[#This Row],[CANTIDAD SEGÚN SISTEMA]])</f>
        <v>0.88571428571428568</v>
      </c>
      <c r="J133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35" s="13" t="str">
        <f>VLOOKUP(Tabla1[[#This Row],[COD MATERIAL]],Tabla1345[#All],3,0)</f>
        <v>04 - FRENOS Y EMBRAGUES</v>
      </c>
      <c r="L1335" s="2" t="str">
        <f>VLOOKUP(MONTH(Tabla1[[#This Row],[FECHA DE CONTEO INVENTARIO]]),Tabla2[],2,0)</f>
        <v>Mar</v>
      </c>
      <c r="M1335" s="1">
        <f>YEAR(Tabla1[[#This Row],[FECHA DE CONTEO INVENTARIO]])</f>
        <v>2019</v>
      </c>
    </row>
    <row r="1336" spans="1:13" x14ac:dyDescent="0.2">
      <c r="A1336" s="1">
        <v>348534</v>
      </c>
      <c r="B1336" s="1" t="s">
        <v>71</v>
      </c>
      <c r="C1336" s="1" t="s">
        <v>890</v>
      </c>
      <c r="D1336" s="1" t="s">
        <v>861</v>
      </c>
      <c r="E1336" s="2">
        <v>43381</v>
      </c>
      <c r="F1336" s="1">
        <v>191</v>
      </c>
      <c r="G1336" s="1">
        <v>204</v>
      </c>
      <c r="H1336" s="1">
        <f>Tabla1[[#This Row],[CANTIDAD SEGÚN SISTEMA]]-Tabla1[[#This Row],[CANTIDAD SEGÚN CONTEO]]</f>
        <v>-13</v>
      </c>
      <c r="I1336" s="13">
        <f>1-ABS((Tabla1[[#This Row],[CANTIDAD SEGÚN SISTEMA]]-Tabla1[[#This Row],[CANTIDAD SEGÚN CONTEO]])/Tabla1[[#This Row],[CANTIDAD SEGÚN SISTEMA]])</f>
        <v>0.93193717277486909</v>
      </c>
      <c r="J133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36" s="13" t="str">
        <f>VLOOKUP(Tabla1[[#This Row],[COD MATERIAL]],Tabla1345[#All],3,0)</f>
        <v>09 - PARTES DE MOTOR</v>
      </c>
      <c r="L1336" s="2" t="str">
        <f>VLOOKUP(MONTH(Tabla1[[#This Row],[FECHA DE CONTEO INVENTARIO]]),Tabla2[],2,0)</f>
        <v>Oct</v>
      </c>
      <c r="M1336" s="1">
        <f>YEAR(Tabla1[[#This Row],[FECHA DE CONTEO INVENTARIO]])</f>
        <v>2018</v>
      </c>
    </row>
    <row r="1337" spans="1:13" x14ac:dyDescent="0.2">
      <c r="A1337" s="1">
        <v>348073</v>
      </c>
      <c r="B1337" s="1" t="s">
        <v>265</v>
      </c>
      <c r="C1337" s="1" t="s">
        <v>888</v>
      </c>
      <c r="D1337" s="1" t="s">
        <v>859</v>
      </c>
      <c r="E1337" s="2">
        <v>43164</v>
      </c>
      <c r="F1337" s="1">
        <v>111</v>
      </c>
      <c r="G1337" s="1">
        <v>116</v>
      </c>
      <c r="H1337" s="1">
        <f>Tabla1[[#This Row],[CANTIDAD SEGÚN SISTEMA]]-Tabla1[[#This Row],[CANTIDAD SEGÚN CONTEO]]</f>
        <v>-5</v>
      </c>
      <c r="I1337" s="13">
        <f>1-ABS((Tabla1[[#This Row],[CANTIDAD SEGÚN SISTEMA]]-Tabla1[[#This Row],[CANTIDAD SEGÚN CONTEO]])/Tabla1[[#This Row],[CANTIDAD SEGÚN SISTEMA]])</f>
        <v>0.95495495495495497</v>
      </c>
      <c r="J133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37" s="13" t="str">
        <f>VLOOKUP(Tabla1[[#This Row],[COD MATERIAL]],Tabla1345[#All],3,0)</f>
        <v>13 - TRACCION</v>
      </c>
      <c r="L1337" s="2" t="str">
        <f>VLOOKUP(MONTH(Tabla1[[#This Row],[FECHA DE CONTEO INVENTARIO]]),Tabla2[],2,0)</f>
        <v>Mar</v>
      </c>
      <c r="M1337" s="1">
        <f>YEAR(Tabla1[[#This Row],[FECHA DE CONTEO INVENTARIO]])</f>
        <v>2018</v>
      </c>
    </row>
    <row r="1338" spans="1:13" x14ac:dyDescent="0.2">
      <c r="A1338" s="1">
        <v>348562</v>
      </c>
      <c r="B1338" s="1" t="s">
        <v>476</v>
      </c>
      <c r="C1338" s="1" t="s">
        <v>892</v>
      </c>
      <c r="D1338" s="1" t="s">
        <v>863</v>
      </c>
      <c r="E1338" s="2">
        <v>43135</v>
      </c>
      <c r="F1338" s="1">
        <v>163</v>
      </c>
      <c r="G1338" s="1">
        <v>163</v>
      </c>
      <c r="H1338" s="1">
        <f>Tabla1[[#This Row],[CANTIDAD SEGÚN SISTEMA]]-Tabla1[[#This Row],[CANTIDAD SEGÚN CONTEO]]</f>
        <v>0</v>
      </c>
      <c r="I1338" s="13">
        <f>1-ABS((Tabla1[[#This Row],[CANTIDAD SEGÚN SISTEMA]]-Tabla1[[#This Row],[CANTIDAD SEGÚN CONTEO]])/Tabla1[[#This Row],[CANTIDAD SEGÚN SISTEMA]])</f>
        <v>1</v>
      </c>
      <c r="J133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38" s="13" t="str">
        <f>VLOOKUP(Tabla1[[#This Row],[COD MATERIAL]],Tabla1345[#All],3,0)</f>
        <v>09 - PARTES DE MOTOR</v>
      </c>
      <c r="L1338" s="2" t="str">
        <f>VLOOKUP(MONTH(Tabla1[[#This Row],[FECHA DE CONTEO INVENTARIO]]),Tabla2[],2,0)</f>
        <v>Feb</v>
      </c>
      <c r="M1338" s="1">
        <f>YEAR(Tabla1[[#This Row],[FECHA DE CONTEO INVENTARIO]])</f>
        <v>2018</v>
      </c>
    </row>
    <row r="1339" spans="1:13" x14ac:dyDescent="0.2">
      <c r="A1339" s="1">
        <v>348028</v>
      </c>
      <c r="B1339" s="1" t="s">
        <v>545</v>
      </c>
      <c r="C1339" s="1" t="s">
        <v>891</v>
      </c>
      <c r="D1339" s="1" t="s">
        <v>862</v>
      </c>
      <c r="E1339" s="2">
        <v>43275</v>
      </c>
      <c r="F1339" s="1">
        <v>78</v>
      </c>
      <c r="G1339" s="1">
        <v>92</v>
      </c>
      <c r="H1339" s="1">
        <f>Tabla1[[#This Row],[CANTIDAD SEGÚN SISTEMA]]-Tabla1[[#This Row],[CANTIDAD SEGÚN CONTEO]]</f>
        <v>-14</v>
      </c>
      <c r="I1339" s="13">
        <f>1-ABS((Tabla1[[#This Row],[CANTIDAD SEGÚN SISTEMA]]-Tabla1[[#This Row],[CANTIDAD SEGÚN CONTEO]])/Tabla1[[#This Row],[CANTIDAD SEGÚN SISTEMA]])</f>
        <v>0.82051282051282048</v>
      </c>
      <c r="J133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39" s="13" t="str">
        <f>VLOOKUP(Tabla1[[#This Row],[COD MATERIAL]],Tabla1345[#All],3,0)</f>
        <v>13 - TRACCION</v>
      </c>
      <c r="L1339" s="2" t="str">
        <f>VLOOKUP(MONTH(Tabla1[[#This Row],[FECHA DE CONTEO INVENTARIO]]),Tabla2[],2,0)</f>
        <v>Jun</v>
      </c>
      <c r="M1339" s="1">
        <f>YEAR(Tabla1[[#This Row],[FECHA DE CONTEO INVENTARIO]])</f>
        <v>2018</v>
      </c>
    </row>
    <row r="1340" spans="1:13" x14ac:dyDescent="0.2">
      <c r="A1340" s="1">
        <v>348164</v>
      </c>
      <c r="B1340" s="1" t="s">
        <v>251</v>
      </c>
      <c r="C1340" s="1" t="s">
        <v>887</v>
      </c>
      <c r="D1340" s="1" t="s">
        <v>858</v>
      </c>
      <c r="E1340" s="2">
        <v>43173</v>
      </c>
      <c r="F1340" s="1">
        <v>20</v>
      </c>
      <c r="G1340" s="1">
        <v>20</v>
      </c>
      <c r="H1340" s="1">
        <f>Tabla1[[#This Row],[CANTIDAD SEGÚN SISTEMA]]-Tabla1[[#This Row],[CANTIDAD SEGÚN CONTEO]]</f>
        <v>0</v>
      </c>
      <c r="I1340" s="13">
        <f>1-ABS((Tabla1[[#This Row],[CANTIDAD SEGÚN SISTEMA]]-Tabla1[[#This Row],[CANTIDAD SEGÚN CONTEO]])/Tabla1[[#This Row],[CANTIDAD SEGÚN SISTEMA]])</f>
        <v>1</v>
      </c>
      <c r="J134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40" s="13" t="str">
        <f>VLOOKUP(Tabla1[[#This Row],[COD MATERIAL]],Tabla1345[#All],3,0)</f>
        <v>15 - MISCELANEOS</v>
      </c>
      <c r="L1340" s="2" t="str">
        <f>VLOOKUP(MONTH(Tabla1[[#This Row],[FECHA DE CONTEO INVENTARIO]]),Tabla2[],2,0)</f>
        <v>Mar</v>
      </c>
      <c r="M1340" s="1">
        <f>YEAR(Tabla1[[#This Row],[FECHA DE CONTEO INVENTARIO]])</f>
        <v>2018</v>
      </c>
    </row>
    <row r="1341" spans="1:13" x14ac:dyDescent="0.2">
      <c r="A1341" s="1">
        <v>367773</v>
      </c>
      <c r="B1341" s="1" t="s">
        <v>741</v>
      </c>
      <c r="C1341" s="1" t="s">
        <v>884</v>
      </c>
      <c r="D1341" s="1" t="s">
        <v>856</v>
      </c>
      <c r="E1341" s="2">
        <v>43292</v>
      </c>
      <c r="F1341" s="1">
        <v>97</v>
      </c>
      <c r="G1341" s="1">
        <v>110</v>
      </c>
      <c r="H1341" s="1">
        <f>Tabla1[[#This Row],[CANTIDAD SEGÚN SISTEMA]]-Tabla1[[#This Row],[CANTIDAD SEGÚN CONTEO]]</f>
        <v>-13</v>
      </c>
      <c r="I1341" s="13">
        <f>1-ABS((Tabla1[[#This Row],[CANTIDAD SEGÚN SISTEMA]]-Tabla1[[#This Row],[CANTIDAD SEGÚN CONTEO]])/Tabla1[[#This Row],[CANTIDAD SEGÚN SISTEMA]])</f>
        <v>0.865979381443299</v>
      </c>
      <c r="J134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41" s="13" t="str">
        <f>VLOOKUP(Tabla1[[#This Row],[COD MATERIAL]],Tabla1345[#All],3,0)</f>
        <v>07 - PEDALES Y POSAPIES</v>
      </c>
      <c r="L1341" s="2" t="str">
        <f>VLOOKUP(MONTH(Tabla1[[#This Row],[FECHA DE CONTEO INVENTARIO]]),Tabla2[],2,0)</f>
        <v>Jul</v>
      </c>
      <c r="M1341" s="1">
        <f>YEAR(Tabla1[[#This Row],[FECHA DE CONTEO INVENTARIO]])</f>
        <v>2018</v>
      </c>
    </row>
    <row r="1342" spans="1:13" x14ac:dyDescent="0.2">
      <c r="A1342" s="1">
        <v>347695</v>
      </c>
      <c r="B1342" s="1" t="s">
        <v>200</v>
      </c>
      <c r="C1342" s="1" t="s">
        <v>886</v>
      </c>
      <c r="D1342" s="1" t="s">
        <v>857</v>
      </c>
      <c r="E1342" s="2">
        <v>43424</v>
      </c>
      <c r="F1342" s="1">
        <v>119</v>
      </c>
      <c r="G1342" s="1">
        <v>136</v>
      </c>
      <c r="H1342" s="1">
        <f>Tabla1[[#This Row],[CANTIDAD SEGÚN SISTEMA]]-Tabla1[[#This Row],[CANTIDAD SEGÚN CONTEO]]</f>
        <v>-17</v>
      </c>
      <c r="I1342" s="13">
        <f>1-ABS((Tabla1[[#This Row],[CANTIDAD SEGÚN SISTEMA]]-Tabla1[[#This Row],[CANTIDAD SEGÚN CONTEO]])/Tabla1[[#This Row],[CANTIDAD SEGÚN SISTEMA]])</f>
        <v>0.85714285714285721</v>
      </c>
      <c r="J134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42" s="13" t="str">
        <f>VLOOKUP(Tabla1[[#This Row],[COD MATERIAL]],Tabla1345[#All],3,0)</f>
        <v>09 - PARTES DE MOTOR</v>
      </c>
      <c r="L1342" s="2" t="str">
        <f>VLOOKUP(MONTH(Tabla1[[#This Row],[FECHA DE CONTEO INVENTARIO]]),Tabla2[],2,0)</f>
        <v>Nov</v>
      </c>
      <c r="M1342" s="1">
        <f>YEAR(Tabla1[[#This Row],[FECHA DE CONTEO INVENTARIO]])</f>
        <v>2018</v>
      </c>
    </row>
    <row r="1343" spans="1:13" x14ac:dyDescent="0.2">
      <c r="A1343" s="1">
        <v>362717</v>
      </c>
      <c r="B1343" s="1" t="s">
        <v>522</v>
      </c>
      <c r="C1343" s="1" t="s">
        <v>887</v>
      </c>
      <c r="D1343" s="1" t="s">
        <v>858</v>
      </c>
      <c r="E1343" s="2">
        <v>43451</v>
      </c>
      <c r="F1343" s="1">
        <v>140</v>
      </c>
      <c r="G1343" s="1">
        <v>159</v>
      </c>
      <c r="H1343" s="1">
        <f>Tabla1[[#This Row],[CANTIDAD SEGÚN SISTEMA]]-Tabla1[[#This Row],[CANTIDAD SEGÚN CONTEO]]</f>
        <v>-19</v>
      </c>
      <c r="I1343" s="13">
        <f>1-ABS((Tabla1[[#This Row],[CANTIDAD SEGÚN SISTEMA]]-Tabla1[[#This Row],[CANTIDAD SEGÚN CONTEO]])/Tabla1[[#This Row],[CANTIDAD SEGÚN SISTEMA]])</f>
        <v>0.86428571428571432</v>
      </c>
      <c r="J134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43" s="13" t="str">
        <f>VLOOKUP(Tabla1[[#This Row],[COD MATERIAL]],Tabla1345[#All],3,0)</f>
        <v>05 - COLISION</v>
      </c>
      <c r="L1343" s="2" t="str">
        <f>VLOOKUP(MONTH(Tabla1[[#This Row],[FECHA DE CONTEO INVENTARIO]]),Tabla2[],2,0)</f>
        <v>Dic</v>
      </c>
      <c r="M1343" s="1">
        <f>YEAR(Tabla1[[#This Row],[FECHA DE CONTEO INVENTARIO]])</f>
        <v>2018</v>
      </c>
    </row>
    <row r="1344" spans="1:13" x14ac:dyDescent="0.2">
      <c r="A1344" s="1">
        <v>348137</v>
      </c>
      <c r="B1344" s="1" t="s">
        <v>595</v>
      </c>
      <c r="C1344" s="1" t="s">
        <v>891</v>
      </c>
      <c r="D1344" s="1" t="s">
        <v>862</v>
      </c>
      <c r="E1344" s="2">
        <v>43190</v>
      </c>
      <c r="F1344" s="1">
        <v>94</v>
      </c>
      <c r="G1344" s="1">
        <v>84</v>
      </c>
      <c r="H1344" s="1">
        <f>Tabla1[[#This Row],[CANTIDAD SEGÚN SISTEMA]]-Tabla1[[#This Row],[CANTIDAD SEGÚN CONTEO]]</f>
        <v>10</v>
      </c>
      <c r="I1344" s="13">
        <f>1-ABS((Tabla1[[#This Row],[CANTIDAD SEGÚN SISTEMA]]-Tabla1[[#This Row],[CANTIDAD SEGÚN CONTEO]])/Tabla1[[#This Row],[CANTIDAD SEGÚN SISTEMA]])</f>
        <v>0.8936170212765957</v>
      </c>
      <c r="J134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44" s="13" t="str">
        <f>VLOOKUP(Tabla1[[#This Row],[COD MATERIAL]],Tabla1345[#All],3,0)</f>
        <v>10 - PALANCAS Y CHICOTES</v>
      </c>
      <c r="L1344" s="2" t="str">
        <f>VLOOKUP(MONTH(Tabla1[[#This Row],[FECHA DE CONTEO INVENTARIO]]),Tabla2[],2,0)</f>
        <v>Mar</v>
      </c>
      <c r="M1344" s="1">
        <f>YEAR(Tabla1[[#This Row],[FECHA DE CONTEO INVENTARIO]])</f>
        <v>2018</v>
      </c>
    </row>
    <row r="1345" spans="1:13" x14ac:dyDescent="0.2">
      <c r="A1345" s="1">
        <v>348880</v>
      </c>
      <c r="B1345" s="1" t="s">
        <v>523</v>
      </c>
      <c r="C1345" s="1" t="s">
        <v>887</v>
      </c>
      <c r="D1345" s="1" t="s">
        <v>858</v>
      </c>
      <c r="E1345" s="2">
        <v>43124</v>
      </c>
      <c r="F1345" s="1">
        <v>119</v>
      </c>
      <c r="G1345" s="1">
        <v>109</v>
      </c>
      <c r="H1345" s="1">
        <f>Tabla1[[#This Row],[CANTIDAD SEGÚN SISTEMA]]-Tabla1[[#This Row],[CANTIDAD SEGÚN CONTEO]]</f>
        <v>10</v>
      </c>
      <c r="I1345" s="13">
        <f>1-ABS((Tabla1[[#This Row],[CANTIDAD SEGÚN SISTEMA]]-Tabla1[[#This Row],[CANTIDAD SEGÚN CONTEO]])/Tabla1[[#This Row],[CANTIDAD SEGÚN SISTEMA]])</f>
        <v>0.91596638655462181</v>
      </c>
      <c r="J134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45" s="13" t="str">
        <f>VLOOKUP(Tabla1[[#This Row],[COD MATERIAL]],Tabla1345[#All],3,0)</f>
        <v>05 - COLISION</v>
      </c>
      <c r="L1345" s="2" t="str">
        <f>VLOOKUP(MONTH(Tabla1[[#This Row],[FECHA DE CONTEO INVENTARIO]]),Tabla2[],2,0)</f>
        <v>Ene</v>
      </c>
      <c r="M1345" s="1">
        <f>YEAR(Tabla1[[#This Row],[FECHA DE CONTEO INVENTARIO]])</f>
        <v>2018</v>
      </c>
    </row>
    <row r="1346" spans="1:13" x14ac:dyDescent="0.2">
      <c r="A1346" s="1">
        <v>348194</v>
      </c>
      <c r="B1346" s="1" t="s">
        <v>423</v>
      </c>
      <c r="C1346" s="1" t="s">
        <v>885</v>
      </c>
      <c r="D1346" s="1" t="s">
        <v>865</v>
      </c>
      <c r="E1346" s="2">
        <v>43414</v>
      </c>
      <c r="F1346" s="1">
        <v>95</v>
      </c>
      <c r="G1346" s="1">
        <v>93</v>
      </c>
      <c r="H1346" s="1">
        <f>Tabla1[[#This Row],[CANTIDAD SEGÚN SISTEMA]]-Tabla1[[#This Row],[CANTIDAD SEGÚN CONTEO]]</f>
        <v>2</v>
      </c>
      <c r="I1346" s="13">
        <f>1-ABS((Tabla1[[#This Row],[CANTIDAD SEGÚN SISTEMA]]-Tabla1[[#This Row],[CANTIDAD SEGÚN CONTEO]])/Tabla1[[#This Row],[CANTIDAD SEGÚN SISTEMA]])</f>
        <v>0.97894736842105268</v>
      </c>
      <c r="J134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46" s="13" t="str">
        <f>VLOOKUP(Tabla1[[#This Row],[COD MATERIAL]],Tabla1345[#All],3,0)</f>
        <v>06 - AMORTIGUADORES</v>
      </c>
      <c r="L1346" s="2" t="str">
        <f>VLOOKUP(MONTH(Tabla1[[#This Row],[FECHA DE CONTEO INVENTARIO]]),Tabla2[],2,0)</f>
        <v>Nov</v>
      </c>
      <c r="M1346" s="1">
        <f>YEAR(Tabla1[[#This Row],[FECHA DE CONTEO INVENTARIO]])</f>
        <v>2018</v>
      </c>
    </row>
    <row r="1347" spans="1:13" x14ac:dyDescent="0.2">
      <c r="A1347" s="1">
        <v>364411</v>
      </c>
      <c r="B1347" s="1" t="s">
        <v>608</v>
      </c>
      <c r="C1347" s="1" t="s">
        <v>890</v>
      </c>
      <c r="D1347" s="1" t="s">
        <v>861</v>
      </c>
      <c r="E1347" s="2">
        <v>43515</v>
      </c>
      <c r="F1347" s="1">
        <v>115</v>
      </c>
      <c r="G1347" s="1">
        <v>115</v>
      </c>
      <c r="H1347" s="1">
        <f>Tabla1[[#This Row],[CANTIDAD SEGÚN SISTEMA]]-Tabla1[[#This Row],[CANTIDAD SEGÚN CONTEO]]</f>
        <v>0</v>
      </c>
      <c r="I1347" s="13">
        <f>1-ABS((Tabla1[[#This Row],[CANTIDAD SEGÚN SISTEMA]]-Tabla1[[#This Row],[CANTIDAD SEGÚN CONTEO]])/Tabla1[[#This Row],[CANTIDAD SEGÚN SISTEMA]])</f>
        <v>1</v>
      </c>
      <c r="J134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47" s="13" t="str">
        <f>VLOOKUP(Tabla1[[#This Row],[COD MATERIAL]],Tabla1345[#All],3,0)</f>
        <v>09 - PARTES DE MOTOR</v>
      </c>
      <c r="L1347" s="2" t="str">
        <f>VLOOKUP(MONTH(Tabla1[[#This Row],[FECHA DE CONTEO INVENTARIO]]),Tabla2[],2,0)</f>
        <v>Feb</v>
      </c>
      <c r="M1347" s="1">
        <f>YEAR(Tabla1[[#This Row],[FECHA DE CONTEO INVENTARIO]])</f>
        <v>2019</v>
      </c>
    </row>
    <row r="1348" spans="1:13" x14ac:dyDescent="0.2">
      <c r="A1348" s="1">
        <v>348405</v>
      </c>
      <c r="B1348" s="1" t="s">
        <v>241</v>
      </c>
      <c r="C1348" s="1" t="s">
        <v>893</v>
      </c>
      <c r="D1348" s="1" t="s">
        <v>864</v>
      </c>
      <c r="E1348" s="2">
        <v>43383</v>
      </c>
      <c r="F1348" s="1">
        <v>83</v>
      </c>
      <c r="G1348" s="1">
        <v>78</v>
      </c>
      <c r="H1348" s="1">
        <f>Tabla1[[#This Row],[CANTIDAD SEGÚN SISTEMA]]-Tabla1[[#This Row],[CANTIDAD SEGÚN CONTEO]]</f>
        <v>5</v>
      </c>
      <c r="I1348" s="13">
        <f>1-ABS((Tabla1[[#This Row],[CANTIDAD SEGÚN SISTEMA]]-Tabla1[[#This Row],[CANTIDAD SEGÚN CONTEO]])/Tabla1[[#This Row],[CANTIDAD SEGÚN SISTEMA]])</f>
        <v>0.93975903614457834</v>
      </c>
      <c r="J134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48" s="13" t="str">
        <f>VLOOKUP(Tabla1[[#This Row],[COD MATERIAL]],Tabla1345[#All],3,0)</f>
        <v>05 - COLISION</v>
      </c>
      <c r="L1348" s="2" t="str">
        <f>VLOOKUP(MONTH(Tabla1[[#This Row],[FECHA DE CONTEO INVENTARIO]]),Tabla2[],2,0)</f>
        <v>Oct</v>
      </c>
      <c r="M1348" s="1">
        <f>YEAR(Tabla1[[#This Row],[FECHA DE CONTEO INVENTARIO]])</f>
        <v>2018</v>
      </c>
    </row>
    <row r="1349" spans="1:13" x14ac:dyDescent="0.2">
      <c r="A1349" s="1">
        <v>353564</v>
      </c>
      <c r="B1349" s="1" t="s">
        <v>557</v>
      </c>
      <c r="C1349" s="1" t="s">
        <v>887</v>
      </c>
      <c r="D1349" s="1" t="s">
        <v>858</v>
      </c>
      <c r="E1349" s="2">
        <v>43101</v>
      </c>
      <c r="F1349" s="1">
        <v>3</v>
      </c>
      <c r="G1349" s="1">
        <v>3</v>
      </c>
      <c r="H1349" s="1">
        <f>Tabla1[[#This Row],[CANTIDAD SEGÚN SISTEMA]]-Tabla1[[#This Row],[CANTIDAD SEGÚN CONTEO]]</f>
        <v>0</v>
      </c>
      <c r="I1349" s="13">
        <f>1-ABS((Tabla1[[#This Row],[CANTIDAD SEGÚN SISTEMA]]-Tabla1[[#This Row],[CANTIDAD SEGÚN CONTEO]])/Tabla1[[#This Row],[CANTIDAD SEGÚN SISTEMA]])</f>
        <v>1</v>
      </c>
      <c r="J134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49" s="13" t="str">
        <f>VLOOKUP(Tabla1[[#This Row],[COD MATERIAL]],Tabla1345[#All],3,0)</f>
        <v>07 - PEDALES Y POSAPIES</v>
      </c>
      <c r="L1349" s="2" t="str">
        <f>VLOOKUP(MONTH(Tabla1[[#This Row],[FECHA DE CONTEO INVENTARIO]]),Tabla2[],2,0)</f>
        <v>Ene</v>
      </c>
      <c r="M1349" s="1">
        <f>YEAR(Tabla1[[#This Row],[FECHA DE CONTEO INVENTARIO]])</f>
        <v>2018</v>
      </c>
    </row>
    <row r="1350" spans="1:13" x14ac:dyDescent="0.2">
      <c r="A1350" s="1">
        <v>348227</v>
      </c>
      <c r="B1350" s="1" t="s">
        <v>119</v>
      </c>
      <c r="C1350" s="1" t="s">
        <v>888</v>
      </c>
      <c r="D1350" s="1" t="s">
        <v>859</v>
      </c>
      <c r="E1350" s="2">
        <v>43354</v>
      </c>
      <c r="F1350" s="1">
        <v>175</v>
      </c>
      <c r="G1350" s="1">
        <v>175</v>
      </c>
      <c r="H1350" s="1">
        <f>Tabla1[[#This Row],[CANTIDAD SEGÚN SISTEMA]]-Tabla1[[#This Row],[CANTIDAD SEGÚN CONTEO]]</f>
        <v>0</v>
      </c>
      <c r="I1350" s="13">
        <f>1-ABS((Tabla1[[#This Row],[CANTIDAD SEGÚN SISTEMA]]-Tabla1[[#This Row],[CANTIDAD SEGÚN CONTEO]])/Tabla1[[#This Row],[CANTIDAD SEGÚN SISTEMA]])</f>
        <v>1</v>
      </c>
      <c r="J135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50" s="13" t="str">
        <f>VLOOKUP(Tabla1[[#This Row],[COD MATERIAL]],Tabla1345[#All],3,0)</f>
        <v>13 - TRACCION</v>
      </c>
      <c r="L1350" s="2" t="str">
        <f>VLOOKUP(MONTH(Tabla1[[#This Row],[FECHA DE CONTEO INVENTARIO]]),Tabla2[],2,0)</f>
        <v>Set</v>
      </c>
      <c r="M1350" s="1">
        <f>YEAR(Tabla1[[#This Row],[FECHA DE CONTEO INVENTARIO]])</f>
        <v>2018</v>
      </c>
    </row>
    <row r="1351" spans="1:13" x14ac:dyDescent="0.2">
      <c r="A1351" s="1">
        <v>348494</v>
      </c>
      <c r="B1351" s="1" t="s">
        <v>483</v>
      </c>
      <c r="C1351" s="1" t="s">
        <v>893</v>
      </c>
      <c r="D1351" s="1" t="s">
        <v>864</v>
      </c>
      <c r="E1351" s="2">
        <v>43593</v>
      </c>
      <c r="F1351" s="1">
        <v>186</v>
      </c>
      <c r="G1351" s="1">
        <v>212</v>
      </c>
      <c r="H1351" s="1">
        <f>Tabla1[[#This Row],[CANTIDAD SEGÚN SISTEMA]]-Tabla1[[#This Row],[CANTIDAD SEGÚN CONTEO]]</f>
        <v>-26</v>
      </c>
      <c r="I1351" s="13">
        <f>1-ABS((Tabla1[[#This Row],[CANTIDAD SEGÚN SISTEMA]]-Tabla1[[#This Row],[CANTIDAD SEGÚN CONTEO]])/Tabla1[[#This Row],[CANTIDAD SEGÚN SISTEMA]])</f>
        <v>0.86021505376344087</v>
      </c>
      <c r="J135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51" s="13" t="str">
        <f>VLOOKUP(Tabla1[[#This Row],[COD MATERIAL]],Tabla1345[#All],3,0)</f>
        <v>09 - PARTES DE MOTOR</v>
      </c>
      <c r="L1351" s="2" t="str">
        <f>VLOOKUP(MONTH(Tabla1[[#This Row],[FECHA DE CONTEO INVENTARIO]]),Tabla2[],2,0)</f>
        <v>May</v>
      </c>
      <c r="M1351" s="1">
        <f>YEAR(Tabla1[[#This Row],[FECHA DE CONTEO INVENTARIO]])</f>
        <v>2019</v>
      </c>
    </row>
    <row r="1352" spans="1:13" x14ac:dyDescent="0.2">
      <c r="A1352" s="1">
        <v>348538</v>
      </c>
      <c r="B1352" s="1" t="s">
        <v>191</v>
      </c>
      <c r="C1352" s="1" t="s">
        <v>885</v>
      </c>
      <c r="D1352" s="1" t="s">
        <v>865</v>
      </c>
      <c r="E1352" s="2">
        <v>43120</v>
      </c>
      <c r="F1352" s="1">
        <v>81</v>
      </c>
      <c r="G1352" s="1">
        <v>74</v>
      </c>
      <c r="H1352" s="1">
        <f>Tabla1[[#This Row],[CANTIDAD SEGÚN SISTEMA]]-Tabla1[[#This Row],[CANTIDAD SEGÚN CONTEO]]</f>
        <v>7</v>
      </c>
      <c r="I1352" s="13">
        <f>1-ABS((Tabla1[[#This Row],[CANTIDAD SEGÚN SISTEMA]]-Tabla1[[#This Row],[CANTIDAD SEGÚN CONTEO]])/Tabla1[[#This Row],[CANTIDAD SEGÚN SISTEMA]])</f>
        <v>0.91358024691358031</v>
      </c>
      <c r="J135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52" s="13" t="str">
        <f>VLOOKUP(Tabla1[[#This Row],[COD MATERIAL]],Tabla1345[#All],3,0)</f>
        <v>09 - PARTES DE MOTOR</v>
      </c>
      <c r="L1352" s="2" t="str">
        <f>VLOOKUP(MONTH(Tabla1[[#This Row],[FECHA DE CONTEO INVENTARIO]]),Tabla2[],2,0)</f>
        <v>Ene</v>
      </c>
      <c r="M1352" s="1">
        <f>YEAR(Tabla1[[#This Row],[FECHA DE CONTEO INVENTARIO]])</f>
        <v>2018</v>
      </c>
    </row>
    <row r="1353" spans="1:13" x14ac:dyDescent="0.2">
      <c r="A1353" s="1">
        <v>348356</v>
      </c>
      <c r="B1353" s="1" t="s">
        <v>675</v>
      </c>
      <c r="C1353" s="1" t="s">
        <v>890</v>
      </c>
      <c r="D1353" s="1" t="s">
        <v>861</v>
      </c>
      <c r="E1353" s="2">
        <v>43487</v>
      </c>
      <c r="F1353" s="1">
        <v>101</v>
      </c>
      <c r="G1353" s="1">
        <v>109</v>
      </c>
      <c r="H1353" s="1">
        <f>Tabla1[[#This Row],[CANTIDAD SEGÚN SISTEMA]]-Tabla1[[#This Row],[CANTIDAD SEGÚN CONTEO]]</f>
        <v>-8</v>
      </c>
      <c r="I1353" s="13">
        <f>1-ABS((Tabla1[[#This Row],[CANTIDAD SEGÚN SISTEMA]]-Tabla1[[#This Row],[CANTIDAD SEGÚN CONTEO]])/Tabla1[[#This Row],[CANTIDAD SEGÚN SISTEMA]])</f>
        <v>0.92079207920792083</v>
      </c>
      <c r="J135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53" s="13" t="str">
        <f>VLOOKUP(Tabla1[[#This Row],[COD MATERIAL]],Tabla1345[#All],3,0)</f>
        <v>05 - COLISION</v>
      </c>
      <c r="L1353" s="2" t="str">
        <f>VLOOKUP(MONTH(Tabla1[[#This Row],[FECHA DE CONTEO INVENTARIO]]),Tabla2[],2,0)</f>
        <v>Ene</v>
      </c>
      <c r="M1353" s="1">
        <f>YEAR(Tabla1[[#This Row],[FECHA DE CONTEO INVENTARIO]])</f>
        <v>2019</v>
      </c>
    </row>
    <row r="1354" spans="1:13" x14ac:dyDescent="0.2">
      <c r="A1354" s="1">
        <v>365173</v>
      </c>
      <c r="B1354" s="1" t="s">
        <v>493</v>
      </c>
      <c r="C1354" s="1" t="s">
        <v>888</v>
      </c>
      <c r="D1354" s="1" t="s">
        <v>859</v>
      </c>
      <c r="E1354" s="2">
        <v>43290</v>
      </c>
      <c r="F1354" s="1">
        <v>147</v>
      </c>
      <c r="G1354" s="1">
        <v>147</v>
      </c>
      <c r="H1354" s="1">
        <f>Tabla1[[#This Row],[CANTIDAD SEGÚN SISTEMA]]-Tabla1[[#This Row],[CANTIDAD SEGÚN CONTEO]]</f>
        <v>0</v>
      </c>
      <c r="I1354" s="13">
        <f>1-ABS((Tabla1[[#This Row],[CANTIDAD SEGÚN SISTEMA]]-Tabla1[[#This Row],[CANTIDAD SEGÚN CONTEO]])/Tabla1[[#This Row],[CANTIDAD SEGÚN SISTEMA]])</f>
        <v>1</v>
      </c>
      <c r="J135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54" s="13" t="str">
        <f>VLOOKUP(Tabla1[[#This Row],[COD MATERIAL]],Tabla1345[#All],3,0)</f>
        <v>01 - BATERIAS</v>
      </c>
      <c r="L1354" s="2" t="str">
        <f>VLOOKUP(MONTH(Tabla1[[#This Row],[FECHA DE CONTEO INVENTARIO]]),Tabla2[],2,0)</f>
        <v>Jul</v>
      </c>
      <c r="M1354" s="1">
        <f>YEAR(Tabla1[[#This Row],[FECHA DE CONTEO INVENTARIO]])</f>
        <v>2018</v>
      </c>
    </row>
    <row r="1355" spans="1:13" x14ac:dyDescent="0.2">
      <c r="A1355" s="1">
        <v>347625</v>
      </c>
      <c r="B1355" s="1" t="s">
        <v>159</v>
      </c>
      <c r="C1355" s="1" t="s">
        <v>892</v>
      </c>
      <c r="D1355" s="1" t="s">
        <v>863</v>
      </c>
      <c r="E1355" s="2">
        <v>43234</v>
      </c>
      <c r="F1355" s="1">
        <v>40</v>
      </c>
      <c r="G1355" s="1">
        <v>45</v>
      </c>
      <c r="H1355" s="1">
        <f>Tabla1[[#This Row],[CANTIDAD SEGÚN SISTEMA]]-Tabla1[[#This Row],[CANTIDAD SEGÚN CONTEO]]</f>
        <v>-5</v>
      </c>
      <c r="I1355" s="13">
        <f>1-ABS((Tabla1[[#This Row],[CANTIDAD SEGÚN SISTEMA]]-Tabla1[[#This Row],[CANTIDAD SEGÚN CONTEO]])/Tabla1[[#This Row],[CANTIDAD SEGÚN SISTEMA]])</f>
        <v>0.875</v>
      </c>
      <c r="J135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55" s="13" t="str">
        <f>VLOOKUP(Tabla1[[#This Row],[COD MATERIAL]],Tabla1345[#All],3,0)</f>
        <v>13 - TRACCION</v>
      </c>
      <c r="L1355" s="2" t="str">
        <f>VLOOKUP(MONTH(Tabla1[[#This Row],[FECHA DE CONTEO INVENTARIO]]),Tabla2[],2,0)</f>
        <v>May</v>
      </c>
      <c r="M1355" s="1">
        <f>YEAR(Tabla1[[#This Row],[FECHA DE CONTEO INVENTARIO]])</f>
        <v>2018</v>
      </c>
    </row>
    <row r="1356" spans="1:13" x14ac:dyDescent="0.2">
      <c r="A1356" s="1">
        <v>362798</v>
      </c>
      <c r="B1356" s="1" t="s">
        <v>454</v>
      </c>
      <c r="C1356" s="1" t="s">
        <v>893</v>
      </c>
      <c r="D1356" s="1" t="s">
        <v>864</v>
      </c>
      <c r="E1356" s="2">
        <v>43524</v>
      </c>
      <c r="F1356" s="1">
        <v>92</v>
      </c>
      <c r="G1356" s="1">
        <v>90</v>
      </c>
      <c r="H1356" s="1">
        <f>Tabla1[[#This Row],[CANTIDAD SEGÚN SISTEMA]]-Tabla1[[#This Row],[CANTIDAD SEGÚN CONTEO]]</f>
        <v>2</v>
      </c>
      <c r="I1356" s="13">
        <f>1-ABS((Tabla1[[#This Row],[CANTIDAD SEGÚN SISTEMA]]-Tabla1[[#This Row],[CANTIDAD SEGÚN CONTEO]])/Tabla1[[#This Row],[CANTIDAD SEGÚN SISTEMA]])</f>
        <v>0.97826086956521741</v>
      </c>
      <c r="J135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56" s="13" t="str">
        <f>VLOOKUP(Tabla1[[#This Row],[COD MATERIAL]],Tabla1345[#All],3,0)</f>
        <v>05 - COLISION</v>
      </c>
      <c r="L1356" s="2" t="str">
        <f>VLOOKUP(MONTH(Tabla1[[#This Row],[FECHA DE CONTEO INVENTARIO]]),Tabla2[],2,0)</f>
        <v>Feb</v>
      </c>
      <c r="M1356" s="1">
        <f>YEAR(Tabla1[[#This Row],[FECHA DE CONTEO INVENTARIO]])</f>
        <v>2019</v>
      </c>
    </row>
    <row r="1357" spans="1:13" x14ac:dyDescent="0.2">
      <c r="A1357" s="1">
        <v>364370</v>
      </c>
      <c r="B1357" s="1" t="s">
        <v>544</v>
      </c>
      <c r="C1357" s="1" t="s">
        <v>888</v>
      </c>
      <c r="D1357" s="1" t="s">
        <v>859</v>
      </c>
      <c r="E1357" s="2">
        <v>43296</v>
      </c>
      <c r="F1357" s="1">
        <v>147</v>
      </c>
      <c r="G1357" s="1">
        <v>169</v>
      </c>
      <c r="H1357" s="1">
        <f>Tabla1[[#This Row],[CANTIDAD SEGÚN SISTEMA]]-Tabla1[[#This Row],[CANTIDAD SEGÚN CONTEO]]</f>
        <v>-22</v>
      </c>
      <c r="I1357" s="13">
        <f>1-ABS((Tabla1[[#This Row],[CANTIDAD SEGÚN SISTEMA]]-Tabla1[[#This Row],[CANTIDAD SEGÚN CONTEO]])/Tabla1[[#This Row],[CANTIDAD SEGÚN SISTEMA]])</f>
        <v>0.85034013605442182</v>
      </c>
      <c r="J135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57" s="13" t="str">
        <f>VLOOKUP(Tabla1[[#This Row],[COD MATERIAL]],Tabla1345[#All],3,0)</f>
        <v>09 - PARTES DE MOTOR</v>
      </c>
      <c r="L1357" s="2" t="str">
        <f>VLOOKUP(MONTH(Tabla1[[#This Row],[FECHA DE CONTEO INVENTARIO]]),Tabla2[],2,0)</f>
        <v>Jul</v>
      </c>
      <c r="M1357" s="1">
        <f>YEAR(Tabla1[[#This Row],[FECHA DE CONTEO INVENTARIO]])</f>
        <v>2018</v>
      </c>
    </row>
    <row r="1358" spans="1:13" x14ac:dyDescent="0.2">
      <c r="A1358" s="1">
        <v>348247</v>
      </c>
      <c r="B1358" s="1" t="s">
        <v>239</v>
      </c>
      <c r="C1358" s="1" t="s">
        <v>889</v>
      </c>
      <c r="D1358" s="1" t="s">
        <v>860</v>
      </c>
      <c r="E1358" s="2">
        <v>43211</v>
      </c>
      <c r="F1358" s="1">
        <v>183</v>
      </c>
      <c r="G1358" s="1">
        <v>183</v>
      </c>
      <c r="H1358" s="1">
        <f>Tabla1[[#This Row],[CANTIDAD SEGÚN SISTEMA]]-Tabla1[[#This Row],[CANTIDAD SEGÚN CONTEO]]</f>
        <v>0</v>
      </c>
      <c r="I1358" s="13">
        <f>1-ABS((Tabla1[[#This Row],[CANTIDAD SEGÚN SISTEMA]]-Tabla1[[#This Row],[CANTIDAD SEGÚN CONTEO]])/Tabla1[[#This Row],[CANTIDAD SEGÚN SISTEMA]])</f>
        <v>1</v>
      </c>
      <c r="J135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58" s="13" t="str">
        <f>VLOOKUP(Tabla1[[#This Row],[COD MATERIAL]],Tabla1345[#All],3,0)</f>
        <v>07 - PEDALES Y POSAPIES</v>
      </c>
      <c r="L1358" s="2" t="str">
        <f>VLOOKUP(MONTH(Tabla1[[#This Row],[FECHA DE CONTEO INVENTARIO]]),Tabla2[],2,0)</f>
        <v>Abr</v>
      </c>
      <c r="M1358" s="1">
        <f>YEAR(Tabla1[[#This Row],[FECHA DE CONTEO INVENTARIO]])</f>
        <v>2018</v>
      </c>
    </row>
    <row r="1359" spans="1:13" x14ac:dyDescent="0.2">
      <c r="A1359" s="1">
        <v>348301</v>
      </c>
      <c r="B1359" s="1" t="s">
        <v>331</v>
      </c>
      <c r="C1359" s="1" t="s">
        <v>885</v>
      </c>
      <c r="D1359" s="1" t="s">
        <v>865</v>
      </c>
      <c r="E1359" s="2">
        <v>43361</v>
      </c>
      <c r="F1359" s="1">
        <v>47</v>
      </c>
      <c r="G1359" s="1">
        <v>43</v>
      </c>
      <c r="H1359" s="1">
        <f>Tabla1[[#This Row],[CANTIDAD SEGÚN SISTEMA]]-Tabla1[[#This Row],[CANTIDAD SEGÚN CONTEO]]</f>
        <v>4</v>
      </c>
      <c r="I1359" s="13">
        <f>1-ABS((Tabla1[[#This Row],[CANTIDAD SEGÚN SISTEMA]]-Tabla1[[#This Row],[CANTIDAD SEGÚN CONTEO]])/Tabla1[[#This Row],[CANTIDAD SEGÚN SISTEMA]])</f>
        <v>0.91489361702127658</v>
      </c>
      <c r="J135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59" s="13" t="str">
        <f>VLOOKUP(Tabla1[[#This Row],[COD MATERIAL]],Tabla1345[#All],3,0)</f>
        <v>10 - PALANCAS Y CHICOTES</v>
      </c>
      <c r="L1359" s="2" t="str">
        <f>VLOOKUP(MONTH(Tabla1[[#This Row],[FECHA DE CONTEO INVENTARIO]]),Tabla2[],2,0)</f>
        <v>Set</v>
      </c>
      <c r="M1359" s="1">
        <f>YEAR(Tabla1[[#This Row],[FECHA DE CONTEO INVENTARIO]])</f>
        <v>2018</v>
      </c>
    </row>
    <row r="1360" spans="1:13" x14ac:dyDescent="0.2">
      <c r="A1360" s="1">
        <v>348897</v>
      </c>
      <c r="B1360" s="1" t="s">
        <v>402</v>
      </c>
      <c r="C1360" s="1" t="s">
        <v>891</v>
      </c>
      <c r="D1360" s="1" t="s">
        <v>862</v>
      </c>
      <c r="E1360" s="2">
        <v>43581</v>
      </c>
      <c r="F1360" s="1">
        <v>55</v>
      </c>
      <c r="G1360" s="1">
        <v>55</v>
      </c>
      <c r="H1360" s="1">
        <f>Tabla1[[#This Row],[CANTIDAD SEGÚN SISTEMA]]-Tabla1[[#This Row],[CANTIDAD SEGÚN CONTEO]]</f>
        <v>0</v>
      </c>
      <c r="I1360" s="13">
        <f>1-ABS((Tabla1[[#This Row],[CANTIDAD SEGÚN SISTEMA]]-Tabla1[[#This Row],[CANTIDAD SEGÚN CONTEO]])/Tabla1[[#This Row],[CANTIDAD SEGÚN SISTEMA]])</f>
        <v>1</v>
      </c>
      <c r="J136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60" s="13" t="str">
        <f>VLOOKUP(Tabla1[[#This Row],[COD MATERIAL]],Tabla1345[#All],3,0)</f>
        <v>05 - COLISION</v>
      </c>
      <c r="L1360" s="2" t="str">
        <f>VLOOKUP(MONTH(Tabla1[[#This Row],[FECHA DE CONTEO INVENTARIO]]),Tabla2[],2,0)</f>
        <v>Abr</v>
      </c>
      <c r="M1360" s="1">
        <f>YEAR(Tabla1[[#This Row],[FECHA DE CONTEO INVENTARIO]])</f>
        <v>2019</v>
      </c>
    </row>
    <row r="1361" spans="1:13" x14ac:dyDescent="0.2">
      <c r="A1361" s="1">
        <v>347986</v>
      </c>
      <c r="B1361" s="1" t="s">
        <v>141</v>
      </c>
      <c r="C1361" s="1" t="s">
        <v>892</v>
      </c>
      <c r="D1361" s="1" t="s">
        <v>863</v>
      </c>
      <c r="E1361" s="2">
        <v>43556</v>
      </c>
      <c r="F1361" s="1">
        <v>19</v>
      </c>
      <c r="G1361" s="1">
        <v>20</v>
      </c>
      <c r="H1361" s="1">
        <f>Tabla1[[#This Row],[CANTIDAD SEGÚN SISTEMA]]-Tabla1[[#This Row],[CANTIDAD SEGÚN CONTEO]]</f>
        <v>-1</v>
      </c>
      <c r="I1361" s="13">
        <f>1-ABS((Tabla1[[#This Row],[CANTIDAD SEGÚN SISTEMA]]-Tabla1[[#This Row],[CANTIDAD SEGÚN CONTEO]])/Tabla1[[#This Row],[CANTIDAD SEGÚN SISTEMA]])</f>
        <v>0.94736842105263164</v>
      </c>
      <c r="J136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61" s="13" t="str">
        <f>VLOOKUP(Tabla1[[#This Row],[COD MATERIAL]],Tabla1345[#All],3,0)</f>
        <v>10 - PALANCAS Y CHICOTES</v>
      </c>
      <c r="L1361" s="2" t="str">
        <f>VLOOKUP(MONTH(Tabla1[[#This Row],[FECHA DE CONTEO INVENTARIO]]),Tabla2[],2,0)</f>
        <v>Abr</v>
      </c>
      <c r="M1361" s="1">
        <f>YEAR(Tabla1[[#This Row],[FECHA DE CONTEO INVENTARIO]])</f>
        <v>2019</v>
      </c>
    </row>
    <row r="1362" spans="1:13" x14ac:dyDescent="0.2">
      <c r="A1362" s="1">
        <v>348204</v>
      </c>
      <c r="B1362" s="1" t="s">
        <v>528</v>
      </c>
      <c r="C1362" s="1" t="s">
        <v>889</v>
      </c>
      <c r="D1362" s="1" t="s">
        <v>860</v>
      </c>
      <c r="E1362" s="2">
        <v>43396</v>
      </c>
      <c r="F1362" s="1">
        <v>166</v>
      </c>
      <c r="G1362" s="1">
        <v>185</v>
      </c>
      <c r="H1362" s="1">
        <f>Tabla1[[#This Row],[CANTIDAD SEGÚN SISTEMA]]-Tabla1[[#This Row],[CANTIDAD SEGÚN CONTEO]]</f>
        <v>-19</v>
      </c>
      <c r="I1362" s="13">
        <f>1-ABS((Tabla1[[#This Row],[CANTIDAD SEGÚN SISTEMA]]-Tabla1[[#This Row],[CANTIDAD SEGÚN CONTEO]])/Tabla1[[#This Row],[CANTIDAD SEGÚN SISTEMA]])</f>
        <v>0.88554216867469882</v>
      </c>
      <c r="J136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62" s="13" t="str">
        <f>VLOOKUP(Tabla1[[#This Row],[COD MATERIAL]],Tabla1345[#All],3,0)</f>
        <v>06 - AMORTIGUADORES</v>
      </c>
      <c r="L1362" s="2" t="str">
        <f>VLOOKUP(MONTH(Tabla1[[#This Row],[FECHA DE CONTEO INVENTARIO]]),Tabla2[],2,0)</f>
        <v>Oct</v>
      </c>
      <c r="M1362" s="1">
        <f>YEAR(Tabla1[[#This Row],[FECHA DE CONTEO INVENTARIO]])</f>
        <v>2018</v>
      </c>
    </row>
    <row r="1363" spans="1:13" x14ac:dyDescent="0.2">
      <c r="A1363" s="1">
        <v>367859</v>
      </c>
      <c r="B1363" s="1" t="s">
        <v>724</v>
      </c>
      <c r="C1363" s="1" t="s">
        <v>891</v>
      </c>
      <c r="D1363" s="1" t="s">
        <v>862</v>
      </c>
      <c r="E1363" s="2">
        <v>43464</v>
      </c>
      <c r="F1363" s="1">
        <v>164</v>
      </c>
      <c r="G1363" s="1">
        <v>160</v>
      </c>
      <c r="H1363" s="1">
        <f>Tabla1[[#This Row],[CANTIDAD SEGÚN SISTEMA]]-Tabla1[[#This Row],[CANTIDAD SEGÚN CONTEO]]</f>
        <v>4</v>
      </c>
      <c r="I1363" s="13">
        <f>1-ABS((Tabla1[[#This Row],[CANTIDAD SEGÚN SISTEMA]]-Tabla1[[#This Row],[CANTIDAD SEGÚN CONTEO]])/Tabla1[[#This Row],[CANTIDAD SEGÚN SISTEMA]])</f>
        <v>0.97560975609756095</v>
      </c>
      <c r="J136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63" s="13" t="str">
        <f>VLOOKUP(Tabla1[[#This Row],[COD MATERIAL]],Tabla1345[#All],3,0)</f>
        <v>05 - COLISION</v>
      </c>
      <c r="L1363" s="2" t="str">
        <f>VLOOKUP(MONTH(Tabla1[[#This Row],[FECHA DE CONTEO INVENTARIO]]),Tabla2[],2,0)</f>
        <v>Dic</v>
      </c>
      <c r="M1363" s="1">
        <f>YEAR(Tabla1[[#This Row],[FECHA DE CONTEO INVENTARIO]])</f>
        <v>2018</v>
      </c>
    </row>
    <row r="1364" spans="1:13" x14ac:dyDescent="0.2">
      <c r="A1364" s="1">
        <v>347905</v>
      </c>
      <c r="B1364" s="1" t="s">
        <v>303</v>
      </c>
      <c r="C1364" s="1" t="s">
        <v>890</v>
      </c>
      <c r="D1364" s="1" t="s">
        <v>861</v>
      </c>
      <c r="E1364" s="2">
        <v>43112</v>
      </c>
      <c r="F1364" s="1">
        <v>19</v>
      </c>
      <c r="G1364" s="1">
        <v>19</v>
      </c>
      <c r="H1364" s="1">
        <f>Tabla1[[#This Row],[CANTIDAD SEGÚN SISTEMA]]-Tabla1[[#This Row],[CANTIDAD SEGÚN CONTEO]]</f>
        <v>0</v>
      </c>
      <c r="I1364" s="13">
        <f>1-ABS((Tabla1[[#This Row],[CANTIDAD SEGÚN SISTEMA]]-Tabla1[[#This Row],[CANTIDAD SEGÚN CONTEO]])/Tabla1[[#This Row],[CANTIDAD SEGÚN SISTEMA]])</f>
        <v>1</v>
      </c>
      <c r="J136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64" s="13" t="str">
        <f>VLOOKUP(Tabla1[[#This Row],[COD MATERIAL]],Tabla1345[#All],3,0)</f>
        <v>14 - LUCES</v>
      </c>
      <c r="L1364" s="2" t="str">
        <f>VLOOKUP(MONTH(Tabla1[[#This Row],[FECHA DE CONTEO INVENTARIO]]),Tabla2[],2,0)</f>
        <v>Ene</v>
      </c>
      <c r="M1364" s="1">
        <f>YEAR(Tabla1[[#This Row],[FECHA DE CONTEO INVENTARIO]])</f>
        <v>2018</v>
      </c>
    </row>
    <row r="1365" spans="1:13" x14ac:dyDescent="0.2">
      <c r="A1365" s="1">
        <v>348590</v>
      </c>
      <c r="B1365" s="1" t="s">
        <v>382</v>
      </c>
      <c r="C1365" s="1" t="s">
        <v>886</v>
      </c>
      <c r="D1365" s="1" t="s">
        <v>857</v>
      </c>
      <c r="E1365" s="2">
        <v>43316</v>
      </c>
      <c r="F1365" s="1">
        <v>99</v>
      </c>
      <c r="G1365" s="1">
        <v>114</v>
      </c>
      <c r="H1365" s="1">
        <f>Tabla1[[#This Row],[CANTIDAD SEGÚN SISTEMA]]-Tabla1[[#This Row],[CANTIDAD SEGÚN CONTEO]]</f>
        <v>-15</v>
      </c>
      <c r="I1365" s="13">
        <f>1-ABS((Tabla1[[#This Row],[CANTIDAD SEGÚN SISTEMA]]-Tabla1[[#This Row],[CANTIDAD SEGÚN CONTEO]])/Tabla1[[#This Row],[CANTIDAD SEGÚN SISTEMA]])</f>
        <v>0.84848484848484851</v>
      </c>
      <c r="J136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65" s="13" t="str">
        <f>VLOOKUP(Tabla1[[#This Row],[COD MATERIAL]],Tabla1345[#All],3,0)</f>
        <v>09 - PARTES DE MOTOR</v>
      </c>
      <c r="L1365" s="2" t="str">
        <f>VLOOKUP(MONTH(Tabla1[[#This Row],[FECHA DE CONTEO INVENTARIO]]),Tabla2[],2,0)</f>
        <v>Ago</v>
      </c>
      <c r="M1365" s="1">
        <f>YEAR(Tabla1[[#This Row],[FECHA DE CONTEO INVENTARIO]])</f>
        <v>2018</v>
      </c>
    </row>
    <row r="1366" spans="1:13" x14ac:dyDescent="0.2">
      <c r="A1366" s="1">
        <v>347573</v>
      </c>
      <c r="B1366" s="1" t="s">
        <v>628</v>
      </c>
      <c r="C1366" s="1" t="s">
        <v>892</v>
      </c>
      <c r="D1366" s="1" t="s">
        <v>863</v>
      </c>
      <c r="E1366" s="2">
        <v>43346</v>
      </c>
      <c r="F1366" s="1">
        <v>8</v>
      </c>
      <c r="G1366" s="1">
        <v>9</v>
      </c>
      <c r="H1366" s="1">
        <f>Tabla1[[#This Row],[CANTIDAD SEGÚN SISTEMA]]-Tabla1[[#This Row],[CANTIDAD SEGÚN CONTEO]]</f>
        <v>-1</v>
      </c>
      <c r="I1366" s="13">
        <f>1-ABS((Tabla1[[#This Row],[CANTIDAD SEGÚN SISTEMA]]-Tabla1[[#This Row],[CANTIDAD SEGÚN CONTEO]])/Tabla1[[#This Row],[CANTIDAD SEGÚN SISTEMA]])</f>
        <v>0.875</v>
      </c>
      <c r="J136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66" s="13" t="str">
        <f>VLOOKUP(Tabla1[[#This Row],[COD MATERIAL]],Tabla1345[#All],3,0)</f>
        <v>15 - MISCELANEOS</v>
      </c>
      <c r="L1366" s="2" t="str">
        <f>VLOOKUP(MONTH(Tabla1[[#This Row],[FECHA DE CONTEO INVENTARIO]]),Tabla2[],2,0)</f>
        <v>Set</v>
      </c>
      <c r="M1366" s="1">
        <f>YEAR(Tabla1[[#This Row],[FECHA DE CONTEO INVENTARIO]])</f>
        <v>2018</v>
      </c>
    </row>
    <row r="1367" spans="1:13" x14ac:dyDescent="0.2">
      <c r="A1367" s="1">
        <v>347848</v>
      </c>
      <c r="B1367" s="1" t="s">
        <v>199</v>
      </c>
      <c r="C1367" s="1" t="s">
        <v>891</v>
      </c>
      <c r="D1367" s="1" t="s">
        <v>862</v>
      </c>
      <c r="E1367" s="2">
        <v>43321</v>
      </c>
      <c r="F1367" s="1">
        <v>89</v>
      </c>
      <c r="G1367" s="1">
        <v>103</v>
      </c>
      <c r="H1367" s="1">
        <f>Tabla1[[#This Row],[CANTIDAD SEGÚN SISTEMA]]-Tabla1[[#This Row],[CANTIDAD SEGÚN CONTEO]]</f>
        <v>-14</v>
      </c>
      <c r="I1367" s="13">
        <f>1-ABS((Tabla1[[#This Row],[CANTIDAD SEGÚN SISTEMA]]-Tabla1[[#This Row],[CANTIDAD SEGÚN CONTEO]])/Tabla1[[#This Row],[CANTIDAD SEGÚN SISTEMA]])</f>
        <v>0.84269662921348321</v>
      </c>
      <c r="J136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67" s="13" t="str">
        <f>VLOOKUP(Tabla1[[#This Row],[COD MATERIAL]],Tabla1345[#All],3,0)</f>
        <v>07 - PEDALES Y POSAPIES</v>
      </c>
      <c r="L1367" s="2" t="str">
        <f>VLOOKUP(MONTH(Tabla1[[#This Row],[FECHA DE CONTEO INVENTARIO]]),Tabla2[],2,0)</f>
        <v>Ago</v>
      </c>
      <c r="M1367" s="1">
        <f>YEAR(Tabla1[[#This Row],[FECHA DE CONTEO INVENTARIO]])</f>
        <v>2018</v>
      </c>
    </row>
    <row r="1368" spans="1:13" x14ac:dyDescent="0.2">
      <c r="A1368" s="1">
        <v>348530</v>
      </c>
      <c r="B1368" s="1" t="s">
        <v>264</v>
      </c>
      <c r="C1368" s="1" t="s">
        <v>889</v>
      </c>
      <c r="D1368" s="1" t="s">
        <v>860</v>
      </c>
      <c r="E1368" s="2">
        <v>43261</v>
      </c>
      <c r="F1368" s="1">
        <v>143</v>
      </c>
      <c r="G1368" s="1">
        <v>161</v>
      </c>
      <c r="H1368" s="1">
        <f>Tabla1[[#This Row],[CANTIDAD SEGÚN SISTEMA]]-Tabla1[[#This Row],[CANTIDAD SEGÚN CONTEO]]</f>
        <v>-18</v>
      </c>
      <c r="I1368" s="13">
        <f>1-ABS((Tabla1[[#This Row],[CANTIDAD SEGÚN SISTEMA]]-Tabla1[[#This Row],[CANTIDAD SEGÚN CONTEO]])/Tabla1[[#This Row],[CANTIDAD SEGÚN SISTEMA]])</f>
        <v>0.87412587412587417</v>
      </c>
      <c r="J136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68" s="13" t="str">
        <f>VLOOKUP(Tabla1[[#This Row],[COD MATERIAL]],Tabla1345[#All],3,0)</f>
        <v>09 - PARTES DE MOTOR</v>
      </c>
      <c r="L1368" s="2" t="str">
        <f>VLOOKUP(MONTH(Tabla1[[#This Row],[FECHA DE CONTEO INVENTARIO]]),Tabla2[],2,0)</f>
        <v>Jun</v>
      </c>
      <c r="M1368" s="1">
        <f>YEAR(Tabla1[[#This Row],[FECHA DE CONTEO INVENTARIO]])</f>
        <v>2018</v>
      </c>
    </row>
    <row r="1369" spans="1:13" x14ac:dyDescent="0.2">
      <c r="A1369" s="1">
        <v>353564</v>
      </c>
      <c r="B1369" s="1" t="s">
        <v>557</v>
      </c>
      <c r="C1369" s="1" t="s">
        <v>887</v>
      </c>
      <c r="D1369" s="1" t="s">
        <v>858</v>
      </c>
      <c r="E1369" s="2">
        <v>43595</v>
      </c>
      <c r="F1369" s="1">
        <v>94</v>
      </c>
      <c r="G1369" s="1">
        <v>108</v>
      </c>
      <c r="H1369" s="1">
        <f>Tabla1[[#This Row],[CANTIDAD SEGÚN SISTEMA]]-Tabla1[[#This Row],[CANTIDAD SEGÚN CONTEO]]</f>
        <v>-14</v>
      </c>
      <c r="I1369" s="13">
        <f>1-ABS((Tabla1[[#This Row],[CANTIDAD SEGÚN SISTEMA]]-Tabla1[[#This Row],[CANTIDAD SEGÚN CONTEO]])/Tabla1[[#This Row],[CANTIDAD SEGÚN SISTEMA]])</f>
        <v>0.85106382978723405</v>
      </c>
      <c r="J136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69" s="13" t="str">
        <f>VLOOKUP(Tabla1[[#This Row],[COD MATERIAL]],Tabla1345[#All],3,0)</f>
        <v>07 - PEDALES Y POSAPIES</v>
      </c>
      <c r="L1369" s="2" t="str">
        <f>VLOOKUP(MONTH(Tabla1[[#This Row],[FECHA DE CONTEO INVENTARIO]]),Tabla2[],2,0)</f>
        <v>May</v>
      </c>
      <c r="M1369" s="1">
        <f>YEAR(Tabla1[[#This Row],[FECHA DE CONTEO INVENTARIO]])</f>
        <v>2019</v>
      </c>
    </row>
    <row r="1370" spans="1:13" x14ac:dyDescent="0.2">
      <c r="A1370" s="1">
        <v>348140</v>
      </c>
      <c r="B1370" s="1" t="s">
        <v>273</v>
      </c>
      <c r="C1370" s="1" t="s">
        <v>890</v>
      </c>
      <c r="D1370" s="1" t="s">
        <v>861</v>
      </c>
      <c r="E1370" s="2">
        <v>43329</v>
      </c>
      <c r="F1370" s="1">
        <v>98</v>
      </c>
      <c r="G1370" s="1">
        <v>98</v>
      </c>
      <c r="H1370" s="1">
        <f>Tabla1[[#This Row],[CANTIDAD SEGÚN SISTEMA]]-Tabla1[[#This Row],[CANTIDAD SEGÚN CONTEO]]</f>
        <v>0</v>
      </c>
      <c r="I1370" s="13">
        <f>1-ABS((Tabla1[[#This Row],[CANTIDAD SEGÚN SISTEMA]]-Tabla1[[#This Row],[CANTIDAD SEGÚN CONTEO]])/Tabla1[[#This Row],[CANTIDAD SEGÚN SISTEMA]])</f>
        <v>1</v>
      </c>
      <c r="J137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70" s="13" t="str">
        <f>VLOOKUP(Tabla1[[#This Row],[COD MATERIAL]],Tabla1345[#All],3,0)</f>
        <v>04 - FRENOS Y EMBRAGUES</v>
      </c>
      <c r="L1370" s="2" t="str">
        <f>VLOOKUP(MONTH(Tabla1[[#This Row],[FECHA DE CONTEO INVENTARIO]]),Tabla2[],2,0)</f>
        <v>Ago</v>
      </c>
      <c r="M1370" s="1">
        <f>YEAR(Tabla1[[#This Row],[FECHA DE CONTEO INVENTARIO]])</f>
        <v>2018</v>
      </c>
    </row>
    <row r="1371" spans="1:13" x14ac:dyDescent="0.2">
      <c r="A1371" s="1">
        <v>348158</v>
      </c>
      <c r="B1371" s="1" t="s">
        <v>726</v>
      </c>
      <c r="C1371" s="1" t="s">
        <v>892</v>
      </c>
      <c r="D1371" s="1" t="s">
        <v>863</v>
      </c>
      <c r="E1371" s="2">
        <v>43265</v>
      </c>
      <c r="F1371" s="1">
        <v>22</v>
      </c>
      <c r="G1371" s="1">
        <v>22</v>
      </c>
      <c r="H1371" s="1">
        <f>Tabla1[[#This Row],[CANTIDAD SEGÚN SISTEMA]]-Tabla1[[#This Row],[CANTIDAD SEGÚN CONTEO]]</f>
        <v>0</v>
      </c>
      <c r="I1371" s="13">
        <f>1-ABS((Tabla1[[#This Row],[CANTIDAD SEGÚN SISTEMA]]-Tabla1[[#This Row],[CANTIDAD SEGÚN CONTEO]])/Tabla1[[#This Row],[CANTIDAD SEGÚN SISTEMA]])</f>
        <v>1</v>
      </c>
      <c r="J137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71" s="13" t="str">
        <f>VLOOKUP(Tabla1[[#This Row],[COD MATERIAL]],Tabla1345[#All],3,0)</f>
        <v>15 - MISCELANEOS</v>
      </c>
      <c r="L1371" s="2" t="str">
        <f>VLOOKUP(MONTH(Tabla1[[#This Row],[FECHA DE CONTEO INVENTARIO]]),Tabla2[],2,0)</f>
        <v>Jun</v>
      </c>
      <c r="M1371" s="1">
        <f>YEAR(Tabla1[[#This Row],[FECHA DE CONTEO INVENTARIO]])</f>
        <v>2018</v>
      </c>
    </row>
    <row r="1372" spans="1:13" x14ac:dyDescent="0.2">
      <c r="A1372" s="1">
        <v>348342</v>
      </c>
      <c r="B1372" s="1" t="s">
        <v>53</v>
      </c>
      <c r="C1372" s="1" t="s">
        <v>888</v>
      </c>
      <c r="D1372" s="1" t="s">
        <v>859</v>
      </c>
      <c r="E1372" s="2">
        <v>43162</v>
      </c>
      <c r="F1372" s="1">
        <v>157</v>
      </c>
      <c r="G1372" s="1">
        <v>142</v>
      </c>
      <c r="H1372" s="1">
        <f>Tabla1[[#This Row],[CANTIDAD SEGÚN SISTEMA]]-Tabla1[[#This Row],[CANTIDAD SEGÚN CONTEO]]</f>
        <v>15</v>
      </c>
      <c r="I1372" s="13">
        <f>1-ABS((Tabla1[[#This Row],[CANTIDAD SEGÚN SISTEMA]]-Tabla1[[#This Row],[CANTIDAD SEGÚN CONTEO]])/Tabla1[[#This Row],[CANTIDAD SEGÚN SISTEMA]])</f>
        <v>0.90445859872611467</v>
      </c>
      <c r="J137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72" s="13" t="str">
        <f>VLOOKUP(Tabla1[[#This Row],[COD MATERIAL]],Tabla1345[#All],3,0)</f>
        <v>10 - PALANCAS Y CHICOTES</v>
      </c>
      <c r="L1372" s="2" t="str">
        <f>VLOOKUP(MONTH(Tabla1[[#This Row],[FECHA DE CONTEO INVENTARIO]]),Tabla2[],2,0)</f>
        <v>Mar</v>
      </c>
      <c r="M1372" s="1">
        <f>YEAR(Tabla1[[#This Row],[FECHA DE CONTEO INVENTARIO]])</f>
        <v>2018</v>
      </c>
    </row>
    <row r="1373" spans="1:13" x14ac:dyDescent="0.2">
      <c r="A1373" s="1">
        <v>362725</v>
      </c>
      <c r="B1373" s="1" t="s">
        <v>563</v>
      </c>
      <c r="C1373" s="1" t="s">
        <v>887</v>
      </c>
      <c r="D1373" s="1" t="s">
        <v>858</v>
      </c>
      <c r="E1373" s="2">
        <v>43218</v>
      </c>
      <c r="F1373" s="1">
        <v>81</v>
      </c>
      <c r="G1373" s="1">
        <v>77</v>
      </c>
      <c r="H1373" s="1">
        <f>Tabla1[[#This Row],[CANTIDAD SEGÚN SISTEMA]]-Tabla1[[#This Row],[CANTIDAD SEGÚN CONTEO]]</f>
        <v>4</v>
      </c>
      <c r="I1373" s="13">
        <f>1-ABS((Tabla1[[#This Row],[CANTIDAD SEGÚN SISTEMA]]-Tabla1[[#This Row],[CANTIDAD SEGÚN CONTEO]])/Tabla1[[#This Row],[CANTIDAD SEGÚN SISTEMA]])</f>
        <v>0.95061728395061729</v>
      </c>
      <c r="J137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73" s="13" t="str">
        <f>VLOOKUP(Tabla1[[#This Row],[COD MATERIAL]],Tabla1345[#All],3,0)</f>
        <v>05 - COLISION</v>
      </c>
      <c r="L1373" s="2" t="str">
        <f>VLOOKUP(MONTH(Tabla1[[#This Row],[FECHA DE CONTEO INVENTARIO]]),Tabla2[],2,0)</f>
        <v>Abr</v>
      </c>
      <c r="M1373" s="1">
        <f>YEAR(Tabla1[[#This Row],[FECHA DE CONTEO INVENTARIO]])</f>
        <v>2018</v>
      </c>
    </row>
    <row r="1374" spans="1:13" x14ac:dyDescent="0.2">
      <c r="A1374" s="1">
        <v>348562</v>
      </c>
      <c r="B1374" s="1" t="s">
        <v>476</v>
      </c>
      <c r="C1374" s="1" t="s">
        <v>890</v>
      </c>
      <c r="D1374" s="1" t="s">
        <v>861</v>
      </c>
      <c r="E1374" s="2">
        <v>43293</v>
      </c>
      <c r="F1374" s="1">
        <v>54</v>
      </c>
      <c r="G1374" s="1">
        <v>54</v>
      </c>
      <c r="H1374" s="1">
        <f>Tabla1[[#This Row],[CANTIDAD SEGÚN SISTEMA]]-Tabla1[[#This Row],[CANTIDAD SEGÚN CONTEO]]</f>
        <v>0</v>
      </c>
      <c r="I1374" s="13">
        <f>1-ABS((Tabla1[[#This Row],[CANTIDAD SEGÚN SISTEMA]]-Tabla1[[#This Row],[CANTIDAD SEGÚN CONTEO]])/Tabla1[[#This Row],[CANTIDAD SEGÚN SISTEMA]])</f>
        <v>1</v>
      </c>
      <c r="J137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74" s="13" t="str">
        <f>VLOOKUP(Tabla1[[#This Row],[COD MATERIAL]],Tabla1345[#All],3,0)</f>
        <v>09 - PARTES DE MOTOR</v>
      </c>
      <c r="L1374" s="2" t="str">
        <f>VLOOKUP(MONTH(Tabla1[[#This Row],[FECHA DE CONTEO INVENTARIO]]),Tabla2[],2,0)</f>
        <v>Jul</v>
      </c>
      <c r="M1374" s="1">
        <f>YEAR(Tabla1[[#This Row],[FECHA DE CONTEO INVENTARIO]])</f>
        <v>2018</v>
      </c>
    </row>
    <row r="1375" spans="1:13" x14ac:dyDescent="0.2">
      <c r="A1375" s="1">
        <v>347797</v>
      </c>
      <c r="B1375" s="1" t="s">
        <v>729</v>
      </c>
      <c r="C1375" s="1" t="s">
        <v>886</v>
      </c>
      <c r="D1375" s="1" t="s">
        <v>857</v>
      </c>
      <c r="E1375" s="2">
        <v>43543</v>
      </c>
      <c r="F1375" s="1">
        <v>102</v>
      </c>
      <c r="G1375" s="1">
        <v>116</v>
      </c>
      <c r="H1375" s="1">
        <f>Tabla1[[#This Row],[CANTIDAD SEGÚN SISTEMA]]-Tabla1[[#This Row],[CANTIDAD SEGÚN CONTEO]]</f>
        <v>-14</v>
      </c>
      <c r="I1375" s="13">
        <f>1-ABS((Tabla1[[#This Row],[CANTIDAD SEGÚN SISTEMA]]-Tabla1[[#This Row],[CANTIDAD SEGÚN CONTEO]])/Tabla1[[#This Row],[CANTIDAD SEGÚN SISTEMA]])</f>
        <v>0.86274509803921573</v>
      </c>
      <c r="J137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75" s="13" t="str">
        <f>VLOOKUP(Tabla1[[#This Row],[COD MATERIAL]],Tabla1345[#All],3,0)</f>
        <v>15 - MISCELANEOS</v>
      </c>
      <c r="L1375" s="2" t="str">
        <f>VLOOKUP(MONTH(Tabla1[[#This Row],[FECHA DE CONTEO INVENTARIO]]),Tabla2[],2,0)</f>
        <v>Mar</v>
      </c>
      <c r="M1375" s="1">
        <f>YEAR(Tabla1[[#This Row],[FECHA DE CONTEO INVENTARIO]])</f>
        <v>2019</v>
      </c>
    </row>
    <row r="1376" spans="1:13" x14ac:dyDescent="0.2">
      <c r="A1376" s="1">
        <v>347809</v>
      </c>
      <c r="B1376" s="1" t="s">
        <v>620</v>
      </c>
      <c r="C1376" s="1" t="s">
        <v>884</v>
      </c>
      <c r="D1376" s="1" t="s">
        <v>856</v>
      </c>
      <c r="E1376" s="2">
        <v>43615</v>
      </c>
      <c r="F1376" s="1">
        <v>11</v>
      </c>
      <c r="G1376" s="1">
        <v>11</v>
      </c>
      <c r="H1376" s="1">
        <f>Tabla1[[#This Row],[CANTIDAD SEGÚN SISTEMA]]-Tabla1[[#This Row],[CANTIDAD SEGÚN CONTEO]]</f>
        <v>0</v>
      </c>
      <c r="I1376" s="13">
        <f>1-ABS((Tabla1[[#This Row],[CANTIDAD SEGÚN SISTEMA]]-Tabla1[[#This Row],[CANTIDAD SEGÚN CONTEO]])/Tabla1[[#This Row],[CANTIDAD SEGÚN SISTEMA]])</f>
        <v>1</v>
      </c>
      <c r="J137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76" s="13" t="str">
        <f>VLOOKUP(Tabla1[[#This Row],[COD MATERIAL]],Tabla1345[#All],3,0)</f>
        <v>09 - PARTES DE MOTOR</v>
      </c>
      <c r="L1376" s="2" t="str">
        <f>VLOOKUP(MONTH(Tabla1[[#This Row],[FECHA DE CONTEO INVENTARIO]]),Tabla2[],2,0)</f>
        <v>May</v>
      </c>
      <c r="M1376" s="1">
        <f>YEAR(Tabla1[[#This Row],[FECHA DE CONTEO INVENTARIO]])</f>
        <v>2019</v>
      </c>
    </row>
    <row r="1377" spans="1:13" x14ac:dyDescent="0.2">
      <c r="A1377" s="1">
        <v>348599</v>
      </c>
      <c r="B1377" s="1" t="s">
        <v>320</v>
      </c>
      <c r="C1377" s="1" t="s">
        <v>886</v>
      </c>
      <c r="D1377" s="1" t="s">
        <v>857</v>
      </c>
      <c r="E1377" s="2">
        <v>43144</v>
      </c>
      <c r="F1377" s="1">
        <v>181</v>
      </c>
      <c r="G1377" s="1">
        <v>170</v>
      </c>
      <c r="H1377" s="1">
        <f>Tabla1[[#This Row],[CANTIDAD SEGÚN SISTEMA]]-Tabla1[[#This Row],[CANTIDAD SEGÚN CONTEO]]</f>
        <v>11</v>
      </c>
      <c r="I1377" s="13">
        <f>1-ABS((Tabla1[[#This Row],[CANTIDAD SEGÚN SISTEMA]]-Tabla1[[#This Row],[CANTIDAD SEGÚN CONTEO]])/Tabla1[[#This Row],[CANTIDAD SEGÚN SISTEMA]])</f>
        <v>0.93922651933701662</v>
      </c>
      <c r="J137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77" s="13" t="str">
        <f>VLOOKUP(Tabla1[[#This Row],[COD MATERIAL]],Tabla1345[#All],3,0)</f>
        <v>15 - MISCELANEOS</v>
      </c>
      <c r="L1377" s="2" t="str">
        <f>VLOOKUP(MONTH(Tabla1[[#This Row],[FECHA DE CONTEO INVENTARIO]]),Tabla2[],2,0)</f>
        <v>Feb</v>
      </c>
      <c r="M1377" s="1">
        <f>YEAR(Tabla1[[#This Row],[FECHA DE CONTEO INVENTARIO]])</f>
        <v>2018</v>
      </c>
    </row>
    <row r="1378" spans="1:13" x14ac:dyDescent="0.2">
      <c r="A1378" s="1">
        <v>369631</v>
      </c>
      <c r="B1378" s="1" t="s">
        <v>670</v>
      </c>
      <c r="C1378" s="1" t="s">
        <v>884</v>
      </c>
      <c r="D1378" s="1" t="s">
        <v>856</v>
      </c>
      <c r="E1378" s="2">
        <v>43392</v>
      </c>
      <c r="F1378" s="1">
        <v>129</v>
      </c>
      <c r="G1378" s="1">
        <v>150</v>
      </c>
      <c r="H1378" s="1">
        <f>Tabla1[[#This Row],[CANTIDAD SEGÚN SISTEMA]]-Tabla1[[#This Row],[CANTIDAD SEGÚN CONTEO]]</f>
        <v>-21</v>
      </c>
      <c r="I1378" s="13">
        <f>1-ABS((Tabla1[[#This Row],[CANTIDAD SEGÚN SISTEMA]]-Tabla1[[#This Row],[CANTIDAD SEGÚN CONTEO]])/Tabla1[[#This Row],[CANTIDAD SEGÚN SISTEMA]])</f>
        <v>0.83720930232558133</v>
      </c>
      <c r="J137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78" s="13" t="str">
        <f>VLOOKUP(Tabla1[[#This Row],[COD MATERIAL]],Tabla1345[#All],3,0)</f>
        <v>14 - LUCES</v>
      </c>
      <c r="L1378" s="2" t="str">
        <f>VLOOKUP(MONTH(Tabla1[[#This Row],[FECHA DE CONTEO INVENTARIO]]),Tabla2[],2,0)</f>
        <v>Oct</v>
      </c>
      <c r="M1378" s="1">
        <f>YEAR(Tabla1[[#This Row],[FECHA DE CONTEO INVENTARIO]])</f>
        <v>2018</v>
      </c>
    </row>
    <row r="1379" spans="1:13" x14ac:dyDescent="0.2">
      <c r="A1379" s="1">
        <v>367836</v>
      </c>
      <c r="B1379" s="1" t="s">
        <v>697</v>
      </c>
      <c r="C1379" s="1" t="s">
        <v>891</v>
      </c>
      <c r="D1379" s="1" t="s">
        <v>862</v>
      </c>
      <c r="E1379" s="2">
        <v>43607</v>
      </c>
      <c r="F1379" s="1">
        <v>104</v>
      </c>
      <c r="G1379" s="1">
        <v>104</v>
      </c>
      <c r="H1379" s="1">
        <f>Tabla1[[#This Row],[CANTIDAD SEGÚN SISTEMA]]-Tabla1[[#This Row],[CANTIDAD SEGÚN CONTEO]]</f>
        <v>0</v>
      </c>
      <c r="I1379" s="13">
        <f>1-ABS((Tabla1[[#This Row],[CANTIDAD SEGÚN SISTEMA]]-Tabla1[[#This Row],[CANTIDAD SEGÚN CONTEO]])/Tabla1[[#This Row],[CANTIDAD SEGÚN SISTEMA]])</f>
        <v>1</v>
      </c>
      <c r="J137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79" s="13" t="str">
        <f>VLOOKUP(Tabla1[[#This Row],[COD MATERIAL]],Tabla1345[#All],3,0)</f>
        <v>05 - COLISION</v>
      </c>
      <c r="L1379" s="2" t="str">
        <f>VLOOKUP(MONTH(Tabla1[[#This Row],[FECHA DE CONTEO INVENTARIO]]),Tabla2[],2,0)</f>
        <v>May</v>
      </c>
      <c r="M1379" s="1">
        <f>YEAR(Tabla1[[#This Row],[FECHA DE CONTEO INVENTARIO]])</f>
        <v>2019</v>
      </c>
    </row>
    <row r="1380" spans="1:13" x14ac:dyDescent="0.2">
      <c r="A1380" s="1">
        <v>348645</v>
      </c>
      <c r="B1380" s="1" t="s">
        <v>98</v>
      </c>
      <c r="C1380" s="1" t="s">
        <v>889</v>
      </c>
      <c r="D1380" s="1" t="s">
        <v>860</v>
      </c>
      <c r="E1380" s="2">
        <v>43352</v>
      </c>
      <c r="F1380" s="1">
        <v>74</v>
      </c>
      <c r="G1380" s="1">
        <v>74</v>
      </c>
      <c r="H1380" s="1">
        <f>Tabla1[[#This Row],[CANTIDAD SEGÚN SISTEMA]]-Tabla1[[#This Row],[CANTIDAD SEGÚN CONTEO]]</f>
        <v>0</v>
      </c>
      <c r="I1380" s="13">
        <f>1-ABS((Tabla1[[#This Row],[CANTIDAD SEGÚN SISTEMA]]-Tabla1[[#This Row],[CANTIDAD SEGÚN CONTEO]])/Tabla1[[#This Row],[CANTIDAD SEGÚN SISTEMA]])</f>
        <v>1</v>
      </c>
      <c r="J138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80" s="13" t="str">
        <f>VLOOKUP(Tabla1[[#This Row],[COD MATERIAL]],Tabla1345[#All],3,0)</f>
        <v>15 - MISCELANEOS</v>
      </c>
      <c r="L1380" s="2" t="str">
        <f>VLOOKUP(MONTH(Tabla1[[#This Row],[FECHA DE CONTEO INVENTARIO]]),Tabla2[],2,0)</f>
        <v>Set</v>
      </c>
      <c r="M1380" s="1">
        <f>YEAR(Tabla1[[#This Row],[FECHA DE CONTEO INVENTARIO]])</f>
        <v>2018</v>
      </c>
    </row>
    <row r="1381" spans="1:13" x14ac:dyDescent="0.2">
      <c r="A1381" s="1">
        <v>348480</v>
      </c>
      <c r="B1381" s="1" t="s">
        <v>443</v>
      </c>
      <c r="C1381" s="1" t="s">
        <v>891</v>
      </c>
      <c r="D1381" s="1" t="s">
        <v>862</v>
      </c>
      <c r="E1381" s="2">
        <v>43127</v>
      </c>
      <c r="F1381" s="1">
        <v>164</v>
      </c>
      <c r="G1381" s="1">
        <v>172</v>
      </c>
      <c r="H1381" s="1">
        <f>Tabla1[[#This Row],[CANTIDAD SEGÚN SISTEMA]]-Tabla1[[#This Row],[CANTIDAD SEGÚN CONTEO]]</f>
        <v>-8</v>
      </c>
      <c r="I1381" s="13">
        <f>1-ABS((Tabla1[[#This Row],[CANTIDAD SEGÚN SISTEMA]]-Tabla1[[#This Row],[CANTIDAD SEGÚN CONTEO]])/Tabla1[[#This Row],[CANTIDAD SEGÚN SISTEMA]])</f>
        <v>0.95121951219512191</v>
      </c>
      <c r="J138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81" s="13" t="str">
        <f>VLOOKUP(Tabla1[[#This Row],[COD MATERIAL]],Tabla1345[#All],3,0)</f>
        <v>05 - COLISION</v>
      </c>
      <c r="L1381" s="2" t="str">
        <f>VLOOKUP(MONTH(Tabla1[[#This Row],[FECHA DE CONTEO INVENTARIO]]),Tabla2[],2,0)</f>
        <v>Ene</v>
      </c>
      <c r="M1381" s="1">
        <f>YEAR(Tabla1[[#This Row],[FECHA DE CONTEO INVENTARIO]])</f>
        <v>2018</v>
      </c>
    </row>
    <row r="1382" spans="1:13" x14ac:dyDescent="0.2">
      <c r="A1382" s="1">
        <v>348817</v>
      </c>
      <c r="B1382" s="1" t="s">
        <v>230</v>
      </c>
      <c r="C1382" s="1" t="s">
        <v>886</v>
      </c>
      <c r="D1382" s="1" t="s">
        <v>857</v>
      </c>
      <c r="E1382" s="2">
        <v>43331</v>
      </c>
      <c r="F1382" s="1">
        <v>148</v>
      </c>
      <c r="G1382" s="1">
        <v>142</v>
      </c>
      <c r="H1382" s="1">
        <f>Tabla1[[#This Row],[CANTIDAD SEGÚN SISTEMA]]-Tabla1[[#This Row],[CANTIDAD SEGÚN CONTEO]]</f>
        <v>6</v>
      </c>
      <c r="I1382" s="13">
        <f>1-ABS((Tabla1[[#This Row],[CANTIDAD SEGÚN SISTEMA]]-Tabla1[[#This Row],[CANTIDAD SEGÚN CONTEO]])/Tabla1[[#This Row],[CANTIDAD SEGÚN SISTEMA]])</f>
        <v>0.95945945945945943</v>
      </c>
      <c r="J138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82" s="13" t="str">
        <f>VLOOKUP(Tabla1[[#This Row],[COD MATERIAL]],Tabla1345[#All],3,0)</f>
        <v>05 - COLISION</v>
      </c>
      <c r="L1382" s="2" t="str">
        <f>VLOOKUP(MONTH(Tabla1[[#This Row],[FECHA DE CONTEO INVENTARIO]]),Tabla2[],2,0)</f>
        <v>Ago</v>
      </c>
      <c r="M1382" s="1">
        <f>YEAR(Tabla1[[#This Row],[FECHA DE CONTEO INVENTARIO]])</f>
        <v>2018</v>
      </c>
    </row>
    <row r="1383" spans="1:13" x14ac:dyDescent="0.2">
      <c r="A1383" s="1">
        <v>348628</v>
      </c>
      <c r="B1383" s="1" t="s">
        <v>98</v>
      </c>
      <c r="C1383" s="1" t="s">
        <v>885</v>
      </c>
      <c r="D1383" s="1" t="s">
        <v>865</v>
      </c>
      <c r="E1383" s="2">
        <v>43293</v>
      </c>
      <c r="F1383" s="1">
        <v>53</v>
      </c>
      <c r="G1383" s="1">
        <v>53</v>
      </c>
      <c r="H1383" s="1">
        <f>Tabla1[[#This Row],[CANTIDAD SEGÚN SISTEMA]]-Tabla1[[#This Row],[CANTIDAD SEGÚN CONTEO]]</f>
        <v>0</v>
      </c>
      <c r="I1383" s="13">
        <f>1-ABS((Tabla1[[#This Row],[CANTIDAD SEGÚN SISTEMA]]-Tabla1[[#This Row],[CANTIDAD SEGÚN CONTEO]])/Tabla1[[#This Row],[CANTIDAD SEGÚN SISTEMA]])</f>
        <v>1</v>
      </c>
      <c r="J138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83" s="13" t="str">
        <f>VLOOKUP(Tabla1[[#This Row],[COD MATERIAL]],Tabla1345[#All],3,0)</f>
        <v>15 - MISCELANEOS</v>
      </c>
      <c r="L1383" s="2" t="str">
        <f>VLOOKUP(MONTH(Tabla1[[#This Row],[FECHA DE CONTEO INVENTARIO]]),Tabla2[],2,0)</f>
        <v>Jul</v>
      </c>
      <c r="M1383" s="1">
        <f>YEAR(Tabla1[[#This Row],[FECHA DE CONTEO INVENTARIO]])</f>
        <v>2018</v>
      </c>
    </row>
    <row r="1384" spans="1:13" x14ac:dyDescent="0.2">
      <c r="A1384" s="1">
        <v>366784</v>
      </c>
      <c r="B1384" s="1" t="s">
        <v>745</v>
      </c>
      <c r="C1384" s="1" t="s">
        <v>890</v>
      </c>
      <c r="D1384" s="1" t="s">
        <v>861</v>
      </c>
      <c r="E1384" s="2">
        <v>43514</v>
      </c>
      <c r="F1384" s="1">
        <v>35</v>
      </c>
      <c r="G1384" s="1">
        <v>37</v>
      </c>
      <c r="H1384" s="1">
        <f>Tabla1[[#This Row],[CANTIDAD SEGÚN SISTEMA]]-Tabla1[[#This Row],[CANTIDAD SEGÚN CONTEO]]</f>
        <v>-2</v>
      </c>
      <c r="I1384" s="13">
        <f>1-ABS((Tabla1[[#This Row],[CANTIDAD SEGÚN SISTEMA]]-Tabla1[[#This Row],[CANTIDAD SEGÚN CONTEO]])/Tabla1[[#This Row],[CANTIDAD SEGÚN SISTEMA]])</f>
        <v>0.94285714285714284</v>
      </c>
      <c r="J138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84" s="13" t="str">
        <f>VLOOKUP(Tabla1[[#This Row],[COD MATERIAL]],Tabla1345[#All],3,0)</f>
        <v>08 - ELECTRICO</v>
      </c>
      <c r="L1384" s="2" t="str">
        <f>VLOOKUP(MONTH(Tabla1[[#This Row],[FECHA DE CONTEO INVENTARIO]]),Tabla2[],2,0)</f>
        <v>Feb</v>
      </c>
      <c r="M1384" s="1">
        <f>YEAR(Tabla1[[#This Row],[FECHA DE CONTEO INVENTARIO]])</f>
        <v>2019</v>
      </c>
    </row>
    <row r="1385" spans="1:13" x14ac:dyDescent="0.2">
      <c r="A1385" s="1">
        <v>348417</v>
      </c>
      <c r="B1385" s="1" t="s">
        <v>396</v>
      </c>
      <c r="C1385" s="1" t="s">
        <v>892</v>
      </c>
      <c r="D1385" s="1" t="s">
        <v>863</v>
      </c>
      <c r="E1385" s="2">
        <v>43501</v>
      </c>
      <c r="F1385" s="1">
        <v>173</v>
      </c>
      <c r="G1385" s="1">
        <v>190</v>
      </c>
      <c r="H1385" s="1">
        <f>Tabla1[[#This Row],[CANTIDAD SEGÚN SISTEMA]]-Tabla1[[#This Row],[CANTIDAD SEGÚN CONTEO]]</f>
        <v>-17</v>
      </c>
      <c r="I1385" s="13">
        <f>1-ABS((Tabla1[[#This Row],[CANTIDAD SEGÚN SISTEMA]]-Tabla1[[#This Row],[CANTIDAD SEGÚN CONTEO]])/Tabla1[[#This Row],[CANTIDAD SEGÚN SISTEMA]])</f>
        <v>0.90173410404624277</v>
      </c>
      <c r="J138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85" s="13" t="str">
        <f>VLOOKUP(Tabla1[[#This Row],[COD MATERIAL]],Tabla1345[#All],3,0)</f>
        <v>05 - COLISION</v>
      </c>
      <c r="L1385" s="2" t="str">
        <f>VLOOKUP(MONTH(Tabla1[[#This Row],[FECHA DE CONTEO INVENTARIO]]),Tabla2[],2,0)</f>
        <v>Feb</v>
      </c>
      <c r="M1385" s="1">
        <f>YEAR(Tabla1[[#This Row],[FECHA DE CONTEO INVENTARIO]])</f>
        <v>2019</v>
      </c>
    </row>
    <row r="1386" spans="1:13" x14ac:dyDescent="0.2">
      <c r="A1386" s="1">
        <v>347945</v>
      </c>
      <c r="B1386" s="1" t="s">
        <v>631</v>
      </c>
      <c r="C1386" s="1" t="s">
        <v>887</v>
      </c>
      <c r="D1386" s="1" t="s">
        <v>858</v>
      </c>
      <c r="E1386" s="2">
        <v>43471</v>
      </c>
      <c r="F1386" s="1">
        <v>9</v>
      </c>
      <c r="G1386" s="1">
        <v>9</v>
      </c>
      <c r="H1386" s="1">
        <f>Tabla1[[#This Row],[CANTIDAD SEGÚN SISTEMA]]-Tabla1[[#This Row],[CANTIDAD SEGÚN CONTEO]]</f>
        <v>0</v>
      </c>
      <c r="I1386" s="13">
        <f>1-ABS((Tabla1[[#This Row],[CANTIDAD SEGÚN SISTEMA]]-Tabla1[[#This Row],[CANTIDAD SEGÚN CONTEO]])/Tabla1[[#This Row],[CANTIDAD SEGÚN SISTEMA]])</f>
        <v>1</v>
      </c>
      <c r="J138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86" s="13" t="str">
        <f>VLOOKUP(Tabla1[[#This Row],[COD MATERIAL]],Tabla1345[#All],3,0)</f>
        <v>14 - LUCES</v>
      </c>
      <c r="L1386" s="2" t="str">
        <f>VLOOKUP(MONTH(Tabla1[[#This Row],[FECHA DE CONTEO INVENTARIO]]),Tabla2[],2,0)</f>
        <v>Ene</v>
      </c>
      <c r="M1386" s="1">
        <f>YEAR(Tabla1[[#This Row],[FECHA DE CONTEO INVENTARIO]])</f>
        <v>2019</v>
      </c>
    </row>
    <row r="1387" spans="1:13" x14ac:dyDescent="0.2">
      <c r="A1387" s="1">
        <v>347689</v>
      </c>
      <c r="B1387" s="1" t="s">
        <v>532</v>
      </c>
      <c r="C1387" s="1" t="s">
        <v>887</v>
      </c>
      <c r="D1387" s="1" t="s">
        <v>858</v>
      </c>
      <c r="E1387" s="2">
        <v>43357</v>
      </c>
      <c r="F1387" s="1">
        <v>97</v>
      </c>
      <c r="G1387" s="1">
        <v>95</v>
      </c>
      <c r="H1387" s="1">
        <f>Tabla1[[#This Row],[CANTIDAD SEGÚN SISTEMA]]-Tabla1[[#This Row],[CANTIDAD SEGÚN CONTEO]]</f>
        <v>2</v>
      </c>
      <c r="I1387" s="13">
        <f>1-ABS((Tabla1[[#This Row],[CANTIDAD SEGÚN SISTEMA]]-Tabla1[[#This Row],[CANTIDAD SEGÚN CONTEO]])/Tabla1[[#This Row],[CANTIDAD SEGÚN SISTEMA]])</f>
        <v>0.97938144329896903</v>
      </c>
      <c r="J138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87" s="13" t="str">
        <f>VLOOKUP(Tabla1[[#This Row],[COD MATERIAL]],Tabla1345[#All],3,0)</f>
        <v>03 - FILTROS</v>
      </c>
      <c r="L1387" s="2" t="str">
        <f>VLOOKUP(MONTH(Tabla1[[#This Row],[FECHA DE CONTEO INVENTARIO]]),Tabla2[],2,0)</f>
        <v>Set</v>
      </c>
      <c r="M1387" s="1">
        <f>YEAR(Tabla1[[#This Row],[FECHA DE CONTEO INVENTARIO]])</f>
        <v>2018</v>
      </c>
    </row>
    <row r="1388" spans="1:13" x14ac:dyDescent="0.2">
      <c r="A1388" s="1">
        <v>364334</v>
      </c>
      <c r="B1388" s="1" t="s">
        <v>674</v>
      </c>
      <c r="C1388" s="1" t="s">
        <v>892</v>
      </c>
      <c r="D1388" s="1" t="s">
        <v>863</v>
      </c>
      <c r="E1388" s="2">
        <v>43357</v>
      </c>
      <c r="F1388" s="1">
        <v>133</v>
      </c>
      <c r="G1388" s="1">
        <v>123</v>
      </c>
      <c r="H1388" s="1">
        <f>Tabla1[[#This Row],[CANTIDAD SEGÚN SISTEMA]]-Tabla1[[#This Row],[CANTIDAD SEGÚN CONTEO]]</f>
        <v>10</v>
      </c>
      <c r="I1388" s="13">
        <f>1-ABS((Tabla1[[#This Row],[CANTIDAD SEGÚN SISTEMA]]-Tabla1[[#This Row],[CANTIDAD SEGÚN CONTEO]])/Tabla1[[#This Row],[CANTIDAD SEGÚN SISTEMA]])</f>
        <v>0.92481203007518797</v>
      </c>
      <c r="J138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88" s="13" t="str">
        <f>VLOOKUP(Tabla1[[#This Row],[COD MATERIAL]],Tabla1345[#All],3,0)</f>
        <v>07 - PEDALES Y POSAPIES</v>
      </c>
      <c r="L1388" s="2" t="str">
        <f>VLOOKUP(MONTH(Tabla1[[#This Row],[FECHA DE CONTEO INVENTARIO]]),Tabla2[],2,0)</f>
        <v>Set</v>
      </c>
      <c r="M1388" s="1">
        <f>YEAR(Tabla1[[#This Row],[FECHA DE CONTEO INVENTARIO]])</f>
        <v>2018</v>
      </c>
    </row>
    <row r="1389" spans="1:13" x14ac:dyDescent="0.2">
      <c r="A1389" s="1">
        <v>347770</v>
      </c>
      <c r="B1389" s="1" t="s">
        <v>175</v>
      </c>
      <c r="C1389" s="1" t="s">
        <v>889</v>
      </c>
      <c r="D1389" s="1" t="s">
        <v>860</v>
      </c>
      <c r="E1389" s="2">
        <v>43360</v>
      </c>
      <c r="F1389" s="1">
        <v>140</v>
      </c>
      <c r="G1389" s="1">
        <v>166</v>
      </c>
      <c r="H1389" s="1">
        <f>Tabla1[[#This Row],[CANTIDAD SEGÚN SISTEMA]]-Tabla1[[#This Row],[CANTIDAD SEGÚN CONTEO]]</f>
        <v>-26</v>
      </c>
      <c r="I1389" s="13">
        <f>1-ABS((Tabla1[[#This Row],[CANTIDAD SEGÚN SISTEMA]]-Tabla1[[#This Row],[CANTIDAD SEGÚN CONTEO]])/Tabla1[[#This Row],[CANTIDAD SEGÚN SISTEMA]])</f>
        <v>0.81428571428571428</v>
      </c>
      <c r="J138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89" s="13" t="str">
        <f>VLOOKUP(Tabla1[[#This Row],[COD MATERIAL]],Tabla1345[#All],3,0)</f>
        <v>09 - PARTES DE MOTOR</v>
      </c>
      <c r="L1389" s="2" t="str">
        <f>VLOOKUP(MONTH(Tabla1[[#This Row],[FECHA DE CONTEO INVENTARIO]]),Tabla2[],2,0)</f>
        <v>Set</v>
      </c>
      <c r="M1389" s="1">
        <f>YEAR(Tabla1[[#This Row],[FECHA DE CONTEO INVENTARIO]])</f>
        <v>2018</v>
      </c>
    </row>
    <row r="1390" spans="1:13" x14ac:dyDescent="0.2">
      <c r="A1390" s="1">
        <v>347945</v>
      </c>
      <c r="B1390" s="1" t="s">
        <v>631</v>
      </c>
      <c r="C1390" s="1" t="s">
        <v>890</v>
      </c>
      <c r="D1390" s="1" t="s">
        <v>861</v>
      </c>
      <c r="E1390" s="2">
        <v>43330</v>
      </c>
      <c r="F1390" s="1">
        <v>113</v>
      </c>
      <c r="G1390" s="1">
        <v>113</v>
      </c>
      <c r="H1390" s="1">
        <f>Tabla1[[#This Row],[CANTIDAD SEGÚN SISTEMA]]-Tabla1[[#This Row],[CANTIDAD SEGÚN CONTEO]]</f>
        <v>0</v>
      </c>
      <c r="I1390" s="13">
        <f>1-ABS((Tabla1[[#This Row],[CANTIDAD SEGÚN SISTEMA]]-Tabla1[[#This Row],[CANTIDAD SEGÚN CONTEO]])/Tabla1[[#This Row],[CANTIDAD SEGÚN SISTEMA]])</f>
        <v>1</v>
      </c>
      <c r="J139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90" s="13" t="str">
        <f>VLOOKUP(Tabla1[[#This Row],[COD MATERIAL]],Tabla1345[#All],3,0)</f>
        <v>14 - LUCES</v>
      </c>
      <c r="L1390" s="2" t="str">
        <f>VLOOKUP(MONTH(Tabla1[[#This Row],[FECHA DE CONTEO INVENTARIO]]),Tabla2[],2,0)</f>
        <v>Ago</v>
      </c>
      <c r="M1390" s="1">
        <f>YEAR(Tabla1[[#This Row],[FECHA DE CONTEO INVENTARIO]])</f>
        <v>2018</v>
      </c>
    </row>
    <row r="1391" spans="1:13" x14ac:dyDescent="0.2">
      <c r="A1391" s="1">
        <v>348873</v>
      </c>
      <c r="B1391" s="1" t="s">
        <v>311</v>
      </c>
      <c r="C1391" s="1" t="s">
        <v>885</v>
      </c>
      <c r="D1391" s="1" t="s">
        <v>865</v>
      </c>
      <c r="E1391" s="2">
        <v>43395</v>
      </c>
      <c r="F1391" s="1">
        <v>67</v>
      </c>
      <c r="G1391" s="1">
        <v>67</v>
      </c>
      <c r="H1391" s="1">
        <f>Tabla1[[#This Row],[CANTIDAD SEGÚN SISTEMA]]-Tabla1[[#This Row],[CANTIDAD SEGÚN CONTEO]]</f>
        <v>0</v>
      </c>
      <c r="I1391" s="13">
        <f>1-ABS((Tabla1[[#This Row],[CANTIDAD SEGÚN SISTEMA]]-Tabla1[[#This Row],[CANTIDAD SEGÚN CONTEO]])/Tabla1[[#This Row],[CANTIDAD SEGÚN SISTEMA]])</f>
        <v>1</v>
      </c>
      <c r="J139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91" s="13" t="str">
        <f>VLOOKUP(Tabla1[[#This Row],[COD MATERIAL]],Tabla1345[#All],3,0)</f>
        <v>05 - COLISION</v>
      </c>
      <c r="L1391" s="2" t="str">
        <f>VLOOKUP(MONTH(Tabla1[[#This Row],[FECHA DE CONTEO INVENTARIO]]),Tabla2[],2,0)</f>
        <v>Oct</v>
      </c>
      <c r="M1391" s="1">
        <f>YEAR(Tabla1[[#This Row],[FECHA DE CONTEO INVENTARIO]])</f>
        <v>2018</v>
      </c>
    </row>
    <row r="1392" spans="1:13" x14ac:dyDescent="0.2">
      <c r="A1392" s="1">
        <v>348304</v>
      </c>
      <c r="B1392" s="1" t="s">
        <v>361</v>
      </c>
      <c r="C1392" s="1" t="s">
        <v>893</v>
      </c>
      <c r="D1392" s="1" t="s">
        <v>864</v>
      </c>
      <c r="E1392" s="2">
        <v>43435</v>
      </c>
      <c r="F1392" s="1">
        <v>128</v>
      </c>
      <c r="G1392" s="1">
        <v>145</v>
      </c>
      <c r="H1392" s="1">
        <f>Tabla1[[#This Row],[CANTIDAD SEGÚN SISTEMA]]-Tabla1[[#This Row],[CANTIDAD SEGÚN CONTEO]]</f>
        <v>-17</v>
      </c>
      <c r="I1392" s="13">
        <f>1-ABS((Tabla1[[#This Row],[CANTIDAD SEGÚN SISTEMA]]-Tabla1[[#This Row],[CANTIDAD SEGÚN CONTEO]])/Tabla1[[#This Row],[CANTIDAD SEGÚN SISTEMA]])</f>
        <v>0.8671875</v>
      </c>
      <c r="J139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92" s="13" t="str">
        <f>VLOOKUP(Tabla1[[#This Row],[COD MATERIAL]],Tabla1345[#All],3,0)</f>
        <v>10 - PALANCAS Y CHICOTES</v>
      </c>
      <c r="L1392" s="2" t="str">
        <f>VLOOKUP(MONTH(Tabla1[[#This Row],[FECHA DE CONTEO INVENTARIO]]),Tabla2[],2,0)</f>
        <v>Dic</v>
      </c>
      <c r="M1392" s="1">
        <f>YEAR(Tabla1[[#This Row],[FECHA DE CONTEO INVENTARIO]])</f>
        <v>2018</v>
      </c>
    </row>
    <row r="1393" spans="1:13" x14ac:dyDescent="0.2">
      <c r="A1393" s="1">
        <v>353561</v>
      </c>
      <c r="B1393" s="1" t="s">
        <v>761</v>
      </c>
      <c r="C1393" s="1" t="s">
        <v>885</v>
      </c>
      <c r="D1393" s="1" t="s">
        <v>865</v>
      </c>
      <c r="E1393" s="2">
        <v>43404</v>
      </c>
      <c r="F1393" s="1">
        <v>193</v>
      </c>
      <c r="G1393" s="1">
        <v>185</v>
      </c>
      <c r="H1393" s="1">
        <f>Tabla1[[#This Row],[CANTIDAD SEGÚN SISTEMA]]-Tabla1[[#This Row],[CANTIDAD SEGÚN CONTEO]]</f>
        <v>8</v>
      </c>
      <c r="I1393" s="13">
        <f>1-ABS((Tabla1[[#This Row],[CANTIDAD SEGÚN SISTEMA]]-Tabla1[[#This Row],[CANTIDAD SEGÚN CONTEO]])/Tabla1[[#This Row],[CANTIDAD SEGÚN SISTEMA]])</f>
        <v>0.95854922279792742</v>
      </c>
      <c r="J139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393" s="13" t="str">
        <f>VLOOKUP(Tabla1[[#This Row],[COD MATERIAL]],Tabla1345[#All],3,0)</f>
        <v>14 - LUCES</v>
      </c>
      <c r="L1393" s="2" t="str">
        <f>VLOOKUP(MONTH(Tabla1[[#This Row],[FECHA DE CONTEO INVENTARIO]]),Tabla2[],2,0)</f>
        <v>Oct</v>
      </c>
      <c r="M1393" s="1">
        <f>YEAR(Tabla1[[#This Row],[FECHA DE CONTEO INVENTARIO]])</f>
        <v>2018</v>
      </c>
    </row>
    <row r="1394" spans="1:13" x14ac:dyDescent="0.2">
      <c r="A1394" s="1">
        <v>348638</v>
      </c>
      <c r="B1394" s="1" t="s">
        <v>73</v>
      </c>
      <c r="C1394" s="1" t="s">
        <v>889</v>
      </c>
      <c r="D1394" s="1" t="s">
        <v>860</v>
      </c>
      <c r="E1394" s="2">
        <v>43139</v>
      </c>
      <c r="F1394" s="1">
        <v>120</v>
      </c>
      <c r="G1394" s="1">
        <v>127</v>
      </c>
      <c r="H1394" s="1">
        <f>Tabla1[[#This Row],[CANTIDAD SEGÚN SISTEMA]]-Tabla1[[#This Row],[CANTIDAD SEGÚN CONTEO]]</f>
        <v>-7</v>
      </c>
      <c r="I1394" s="13">
        <f>1-ABS((Tabla1[[#This Row],[CANTIDAD SEGÚN SISTEMA]]-Tabla1[[#This Row],[CANTIDAD SEGÚN CONTEO]])/Tabla1[[#This Row],[CANTIDAD SEGÚN SISTEMA]])</f>
        <v>0.94166666666666665</v>
      </c>
      <c r="J139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94" s="13" t="str">
        <f>VLOOKUP(Tabla1[[#This Row],[COD MATERIAL]],Tabla1345[#All],3,0)</f>
        <v>09 - PARTES DE MOTOR</v>
      </c>
      <c r="L1394" s="2" t="str">
        <f>VLOOKUP(MONTH(Tabla1[[#This Row],[FECHA DE CONTEO INVENTARIO]]),Tabla2[],2,0)</f>
        <v>Feb</v>
      </c>
      <c r="M1394" s="1">
        <f>YEAR(Tabla1[[#This Row],[FECHA DE CONTEO INVENTARIO]])</f>
        <v>2018</v>
      </c>
    </row>
    <row r="1395" spans="1:13" x14ac:dyDescent="0.2">
      <c r="A1395" s="1">
        <v>347981</v>
      </c>
      <c r="B1395" s="1" t="s">
        <v>140</v>
      </c>
      <c r="C1395" s="1" t="s">
        <v>891</v>
      </c>
      <c r="D1395" s="1" t="s">
        <v>862</v>
      </c>
      <c r="E1395" s="2">
        <v>43304</v>
      </c>
      <c r="F1395" s="1">
        <v>43</v>
      </c>
      <c r="G1395" s="1">
        <v>43</v>
      </c>
      <c r="H1395" s="1">
        <f>Tabla1[[#This Row],[CANTIDAD SEGÚN SISTEMA]]-Tabla1[[#This Row],[CANTIDAD SEGÚN CONTEO]]</f>
        <v>0</v>
      </c>
      <c r="I1395" s="13">
        <f>1-ABS((Tabla1[[#This Row],[CANTIDAD SEGÚN SISTEMA]]-Tabla1[[#This Row],[CANTIDAD SEGÚN CONTEO]])/Tabla1[[#This Row],[CANTIDAD SEGÚN SISTEMA]])</f>
        <v>1</v>
      </c>
      <c r="J139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395" s="13" t="str">
        <f>VLOOKUP(Tabla1[[#This Row],[COD MATERIAL]],Tabla1345[#All],3,0)</f>
        <v>10 - PALANCAS Y CHICOTES</v>
      </c>
      <c r="L1395" s="2" t="str">
        <f>VLOOKUP(MONTH(Tabla1[[#This Row],[FECHA DE CONTEO INVENTARIO]]),Tabla2[],2,0)</f>
        <v>Jul</v>
      </c>
      <c r="M1395" s="1">
        <f>YEAR(Tabla1[[#This Row],[FECHA DE CONTEO INVENTARIO]])</f>
        <v>2018</v>
      </c>
    </row>
    <row r="1396" spans="1:13" x14ac:dyDescent="0.2">
      <c r="A1396" s="1">
        <v>362794</v>
      </c>
      <c r="B1396" s="1" t="s">
        <v>450</v>
      </c>
      <c r="C1396" s="1" t="s">
        <v>891</v>
      </c>
      <c r="D1396" s="1" t="s">
        <v>862</v>
      </c>
      <c r="E1396" s="2">
        <v>43516</v>
      </c>
      <c r="F1396" s="1">
        <v>17</v>
      </c>
      <c r="G1396" s="1">
        <v>19</v>
      </c>
      <c r="H1396" s="1">
        <f>Tabla1[[#This Row],[CANTIDAD SEGÚN SISTEMA]]-Tabla1[[#This Row],[CANTIDAD SEGÚN CONTEO]]</f>
        <v>-2</v>
      </c>
      <c r="I1396" s="13">
        <f>1-ABS((Tabla1[[#This Row],[CANTIDAD SEGÚN SISTEMA]]-Tabla1[[#This Row],[CANTIDAD SEGÚN CONTEO]])/Tabla1[[#This Row],[CANTIDAD SEGÚN SISTEMA]])</f>
        <v>0.88235294117647056</v>
      </c>
      <c r="J139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96" s="13" t="str">
        <f>VLOOKUP(Tabla1[[#This Row],[COD MATERIAL]],Tabla1345[#All],3,0)</f>
        <v>05 - COLISION</v>
      </c>
      <c r="L1396" s="2" t="str">
        <f>VLOOKUP(MONTH(Tabla1[[#This Row],[FECHA DE CONTEO INVENTARIO]]),Tabla2[],2,0)</f>
        <v>Feb</v>
      </c>
      <c r="M1396" s="1">
        <f>YEAR(Tabla1[[#This Row],[FECHA DE CONTEO INVENTARIO]])</f>
        <v>2019</v>
      </c>
    </row>
    <row r="1397" spans="1:13" x14ac:dyDescent="0.2">
      <c r="A1397" s="1">
        <v>362577</v>
      </c>
      <c r="B1397" s="1" t="s">
        <v>695</v>
      </c>
      <c r="C1397" s="1" t="s">
        <v>892</v>
      </c>
      <c r="D1397" s="1" t="s">
        <v>863</v>
      </c>
      <c r="E1397" s="2">
        <v>43442</v>
      </c>
      <c r="F1397" s="1">
        <v>122</v>
      </c>
      <c r="G1397" s="1">
        <v>136</v>
      </c>
      <c r="H1397" s="1">
        <f>Tabla1[[#This Row],[CANTIDAD SEGÚN SISTEMA]]-Tabla1[[#This Row],[CANTIDAD SEGÚN CONTEO]]</f>
        <v>-14</v>
      </c>
      <c r="I1397" s="13">
        <f>1-ABS((Tabla1[[#This Row],[CANTIDAD SEGÚN SISTEMA]]-Tabla1[[#This Row],[CANTIDAD SEGÚN CONTEO]])/Tabla1[[#This Row],[CANTIDAD SEGÚN SISTEMA]])</f>
        <v>0.88524590163934425</v>
      </c>
      <c r="J139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97" s="13" t="str">
        <f>VLOOKUP(Tabla1[[#This Row],[COD MATERIAL]],Tabla1345[#All],3,0)</f>
        <v>14 - LUCES</v>
      </c>
      <c r="L1397" s="2" t="str">
        <f>VLOOKUP(MONTH(Tabla1[[#This Row],[FECHA DE CONTEO INVENTARIO]]),Tabla2[],2,0)</f>
        <v>Dic</v>
      </c>
      <c r="M1397" s="1">
        <f>YEAR(Tabla1[[#This Row],[FECHA DE CONTEO INVENTARIO]])</f>
        <v>2018</v>
      </c>
    </row>
    <row r="1398" spans="1:13" x14ac:dyDescent="0.2">
      <c r="A1398" s="1">
        <v>348568</v>
      </c>
      <c r="B1398" s="1" t="s">
        <v>211</v>
      </c>
      <c r="C1398" s="1" t="s">
        <v>891</v>
      </c>
      <c r="D1398" s="1" t="s">
        <v>862</v>
      </c>
      <c r="E1398" s="2">
        <v>43516</v>
      </c>
      <c r="F1398" s="1">
        <v>172</v>
      </c>
      <c r="G1398" s="1">
        <v>177</v>
      </c>
      <c r="H1398" s="1">
        <f>Tabla1[[#This Row],[CANTIDAD SEGÚN SISTEMA]]-Tabla1[[#This Row],[CANTIDAD SEGÚN CONTEO]]</f>
        <v>-5</v>
      </c>
      <c r="I1398" s="13">
        <f>1-ABS((Tabla1[[#This Row],[CANTIDAD SEGÚN SISTEMA]]-Tabla1[[#This Row],[CANTIDAD SEGÚN CONTEO]])/Tabla1[[#This Row],[CANTIDAD SEGÚN SISTEMA]])</f>
        <v>0.97093023255813948</v>
      </c>
      <c r="J139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98" s="13" t="str">
        <f>VLOOKUP(Tabla1[[#This Row],[COD MATERIAL]],Tabla1345[#All],3,0)</f>
        <v>04 - FRENOS Y EMBRAGUES</v>
      </c>
      <c r="L1398" s="2" t="str">
        <f>VLOOKUP(MONTH(Tabla1[[#This Row],[FECHA DE CONTEO INVENTARIO]]),Tabla2[],2,0)</f>
        <v>Feb</v>
      </c>
      <c r="M1398" s="1">
        <f>YEAR(Tabla1[[#This Row],[FECHA DE CONTEO INVENTARIO]])</f>
        <v>2019</v>
      </c>
    </row>
    <row r="1399" spans="1:13" x14ac:dyDescent="0.2">
      <c r="A1399" s="1">
        <v>348578</v>
      </c>
      <c r="B1399" s="1" t="s">
        <v>690</v>
      </c>
      <c r="C1399" s="1" t="s">
        <v>885</v>
      </c>
      <c r="D1399" s="1" t="s">
        <v>865</v>
      </c>
      <c r="E1399" s="2">
        <v>43213</v>
      </c>
      <c r="F1399" s="1">
        <v>156</v>
      </c>
      <c r="G1399" s="1">
        <v>162</v>
      </c>
      <c r="H1399" s="1">
        <f>Tabla1[[#This Row],[CANTIDAD SEGÚN SISTEMA]]-Tabla1[[#This Row],[CANTIDAD SEGÚN CONTEO]]</f>
        <v>-6</v>
      </c>
      <c r="I1399" s="13">
        <f>1-ABS((Tabla1[[#This Row],[CANTIDAD SEGÚN SISTEMA]]-Tabla1[[#This Row],[CANTIDAD SEGÚN CONTEO]])/Tabla1[[#This Row],[CANTIDAD SEGÚN SISTEMA]])</f>
        <v>0.96153846153846156</v>
      </c>
      <c r="J139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399" s="13" t="str">
        <f>VLOOKUP(Tabla1[[#This Row],[COD MATERIAL]],Tabla1345[#All],3,0)</f>
        <v>15 - MISCELANEOS</v>
      </c>
      <c r="L1399" s="2" t="str">
        <f>VLOOKUP(MONTH(Tabla1[[#This Row],[FECHA DE CONTEO INVENTARIO]]),Tabla2[],2,0)</f>
        <v>Abr</v>
      </c>
      <c r="M1399" s="1">
        <f>YEAR(Tabla1[[#This Row],[FECHA DE CONTEO INVENTARIO]])</f>
        <v>2018</v>
      </c>
    </row>
    <row r="1400" spans="1:13" x14ac:dyDescent="0.2">
      <c r="A1400" s="1">
        <v>347897</v>
      </c>
      <c r="B1400" s="1" t="s">
        <v>105</v>
      </c>
      <c r="C1400" s="1" t="s">
        <v>890</v>
      </c>
      <c r="D1400" s="1" t="s">
        <v>861</v>
      </c>
      <c r="E1400" s="2">
        <v>43272</v>
      </c>
      <c r="F1400" s="1">
        <v>171</v>
      </c>
      <c r="G1400" s="1">
        <v>186</v>
      </c>
      <c r="H1400" s="1">
        <f>Tabla1[[#This Row],[CANTIDAD SEGÚN SISTEMA]]-Tabla1[[#This Row],[CANTIDAD SEGÚN CONTEO]]</f>
        <v>-15</v>
      </c>
      <c r="I1400" s="13">
        <f>1-ABS((Tabla1[[#This Row],[CANTIDAD SEGÚN SISTEMA]]-Tabla1[[#This Row],[CANTIDAD SEGÚN CONTEO]])/Tabla1[[#This Row],[CANTIDAD SEGÚN SISTEMA]])</f>
        <v>0.91228070175438591</v>
      </c>
      <c r="J140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00" s="13" t="str">
        <f>VLOOKUP(Tabla1[[#This Row],[COD MATERIAL]],Tabla1345[#All],3,0)</f>
        <v>14 - LUCES</v>
      </c>
      <c r="L1400" s="2" t="str">
        <f>VLOOKUP(MONTH(Tabla1[[#This Row],[FECHA DE CONTEO INVENTARIO]]),Tabla2[],2,0)</f>
        <v>Jun</v>
      </c>
      <c r="M1400" s="1">
        <f>YEAR(Tabla1[[#This Row],[FECHA DE CONTEO INVENTARIO]])</f>
        <v>2018</v>
      </c>
    </row>
    <row r="1401" spans="1:13" x14ac:dyDescent="0.2">
      <c r="A1401" s="1">
        <v>347830</v>
      </c>
      <c r="B1401" s="1" t="s">
        <v>177</v>
      </c>
      <c r="C1401" s="1" t="s">
        <v>891</v>
      </c>
      <c r="D1401" s="1" t="s">
        <v>862</v>
      </c>
      <c r="E1401" s="2">
        <v>43584</v>
      </c>
      <c r="F1401" s="1">
        <v>79</v>
      </c>
      <c r="G1401" s="1">
        <v>89</v>
      </c>
      <c r="H1401" s="1">
        <f>Tabla1[[#This Row],[CANTIDAD SEGÚN SISTEMA]]-Tabla1[[#This Row],[CANTIDAD SEGÚN CONTEO]]</f>
        <v>-10</v>
      </c>
      <c r="I1401" s="13">
        <f>1-ABS((Tabla1[[#This Row],[CANTIDAD SEGÚN SISTEMA]]-Tabla1[[#This Row],[CANTIDAD SEGÚN CONTEO]])/Tabla1[[#This Row],[CANTIDAD SEGÚN SISTEMA]])</f>
        <v>0.87341772151898733</v>
      </c>
      <c r="J140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01" s="13" t="str">
        <f>VLOOKUP(Tabla1[[#This Row],[COD MATERIAL]],Tabla1345[#All],3,0)</f>
        <v>03 - FILTROS</v>
      </c>
      <c r="L1401" s="2" t="str">
        <f>VLOOKUP(MONTH(Tabla1[[#This Row],[FECHA DE CONTEO INVENTARIO]]),Tabla2[],2,0)</f>
        <v>Abr</v>
      </c>
      <c r="M1401" s="1">
        <f>YEAR(Tabla1[[#This Row],[FECHA DE CONTEO INVENTARIO]])</f>
        <v>2019</v>
      </c>
    </row>
    <row r="1402" spans="1:13" x14ac:dyDescent="0.2">
      <c r="A1402" s="1">
        <v>362719</v>
      </c>
      <c r="B1402" s="1" t="s">
        <v>492</v>
      </c>
      <c r="C1402" s="1" t="s">
        <v>892</v>
      </c>
      <c r="D1402" s="1" t="s">
        <v>863</v>
      </c>
      <c r="E1402" s="2">
        <v>43558</v>
      </c>
      <c r="F1402" s="1">
        <v>111</v>
      </c>
      <c r="G1402" s="1">
        <v>118</v>
      </c>
      <c r="H1402" s="1">
        <f>Tabla1[[#This Row],[CANTIDAD SEGÚN SISTEMA]]-Tabla1[[#This Row],[CANTIDAD SEGÚN CONTEO]]</f>
        <v>-7</v>
      </c>
      <c r="I1402" s="13">
        <f>1-ABS((Tabla1[[#This Row],[CANTIDAD SEGÚN SISTEMA]]-Tabla1[[#This Row],[CANTIDAD SEGÚN CONTEO]])/Tabla1[[#This Row],[CANTIDAD SEGÚN SISTEMA]])</f>
        <v>0.93693693693693691</v>
      </c>
      <c r="J140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02" s="13" t="str">
        <f>VLOOKUP(Tabla1[[#This Row],[COD MATERIAL]],Tabla1345[#All],3,0)</f>
        <v>05 - COLISION</v>
      </c>
      <c r="L1402" s="2" t="str">
        <f>VLOOKUP(MONTH(Tabla1[[#This Row],[FECHA DE CONTEO INVENTARIO]]),Tabla2[],2,0)</f>
        <v>Abr</v>
      </c>
      <c r="M1402" s="1">
        <f>YEAR(Tabla1[[#This Row],[FECHA DE CONTEO INVENTARIO]])</f>
        <v>2019</v>
      </c>
    </row>
    <row r="1403" spans="1:13" x14ac:dyDescent="0.2">
      <c r="A1403" s="1">
        <v>347949</v>
      </c>
      <c r="B1403" s="1" t="s">
        <v>172</v>
      </c>
      <c r="C1403" s="1" t="s">
        <v>892</v>
      </c>
      <c r="D1403" s="1" t="s">
        <v>863</v>
      </c>
      <c r="E1403" s="2">
        <v>43295</v>
      </c>
      <c r="F1403" s="1">
        <v>90</v>
      </c>
      <c r="G1403" s="1">
        <v>90</v>
      </c>
      <c r="H1403" s="1">
        <f>Tabla1[[#This Row],[CANTIDAD SEGÚN SISTEMA]]-Tabla1[[#This Row],[CANTIDAD SEGÚN CONTEO]]</f>
        <v>0</v>
      </c>
      <c r="I1403" s="13">
        <f>1-ABS((Tabla1[[#This Row],[CANTIDAD SEGÚN SISTEMA]]-Tabla1[[#This Row],[CANTIDAD SEGÚN CONTEO]])/Tabla1[[#This Row],[CANTIDAD SEGÚN SISTEMA]])</f>
        <v>1</v>
      </c>
      <c r="J140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03" s="13" t="str">
        <f>VLOOKUP(Tabla1[[#This Row],[COD MATERIAL]],Tabla1345[#All],3,0)</f>
        <v>08 - ELECTRICO</v>
      </c>
      <c r="L1403" s="2" t="str">
        <f>VLOOKUP(MONTH(Tabla1[[#This Row],[FECHA DE CONTEO INVENTARIO]]),Tabla2[],2,0)</f>
        <v>Jul</v>
      </c>
      <c r="M1403" s="1">
        <f>YEAR(Tabla1[[#This Row],[FECHA DE CONTEO INVENTARIO]])</f>
        <v>2018</v>
      </c>
    </row>
    <row r="1404" spans="1:13" x14ac:dyDescent="0.2">
      <c r="A1404" s="1">
        <v>348266</v>
      </c>
      <c r="B1404" s="1" t="s">
        <v>309</v>
      </c>
      <c r="C1404" s="1" t="s">
        <v>892</v>
      </c>
      <c r="D1404" s="1" t="s">
        <v>863</v>
      </c>
      <c r="E1404" s="2">
        <v>43136</v>
      </c>
      <c r="F1404" s="1">
        <v>30</v>
      </c>
      <c r="G1404" s="1">
        <v>34</v>
      </c>
      <c r="H1404" s="1">
        <f>Tabla1[[#This Row],[CANTIDAD SEGÚN SISTEMA]]-Tabla1[[#This Row],[CANTIDAD SEGÚN CONTEO]]</f>
        <v>-4</v>
      </c>
      <c r="I1404" s="13">
        <f>1-ABS((Tabla1[[#This Row],[CANTIDAD SEGÚN SISTEMA]]-Tabla1[[#This Row],[CANTIDAD SEGÚN CONTEO]])/Tabla1[[#This Row],[CANTIDAD SEGÚN SISTEMA]])</f>
        <v>0.8666666666666667</v>
      </c>
      <c r="J140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04" s="13" t="str">
        <f>VLOOKUP(Tabla1[[#This Row],[COD MATERIAL]],Tabla1345[#All],3,0)</f>
        <v>07 - PEDALES Y POSAPIES</v>
      </c>
      <c r="L1404" s="2" t="str">
        <f>VLOOKUP(MONTH(Tabla1[[#This Row],[FECHA DE CONTEO INVENTARIO]]),Tabla2[],2,0)</f>
        <v>Feb</v>
      </c>
      <c r="M1404" s="1">
        <f>YEAR(Tabla1[[#This Row],[FECHA DE CONTEO INVENTARIO]])</f>
        <v>2018</v>
      </c>
    </row>
    <row r="1405" spans="1:13" x14ac:dyDescent="0.2">
      <c r="A1405" s="1">
        <v>367835</v>
      </c>
      <c r="B1405" s="1" t="s">
        <v>776</v>
      </c>
      <c r="C1405" s="1" t="s">
        <v>886</v>
      </c>
      <c r="D1405" s="1" t="s">
        <v>857</v>
      </c>
      <c r="E1405" s="2">
        <v>43375</v>
      </c>
      <c r="F1405" s="1">
        <v>101</v>
      </c>
      <c r="G1405" s="1">
        <v>117</v>
      </c>
      <c r="H1405" s="1">
        <f>Tabla1[[#This Row],[CANTIDAD SEGÚN SISTEMA]]-Tabla1[[#This Row],[CANTIDAD SEGÚN CONTEO]]</f>
        <v>-16</v>
      </c>
      <c r="I1405" s="13">
        <f>1-ABS((Tabla1[[#This Row],[CANTIDAD SEGÚN SISTEMA]]-Tabla1[[#This Row],[CANTIDAD SEGÚN CONTEO]])/Tabla1[[#This Row],[CANTIDAD SEGÚN SISTEMA]])</f>
        <v>0.84158415841584155</v>
      </c>
      <c r="J140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05" s="13" t="str">
        <f>VLOOKUP(Tabla1[[#This Row],[COD MATERIAL]],Tabla1345[#All],3,0)</f>
        <v>05 - COLISION</v>
      </c>
      <c r="L1405" s="2" t="str">
        <f>VLOOKUP(MONTH(Tabla1[[#This Row],[FECHA DE CONTEO INVENTARIO]]),Tabla2[],2,0)</f>
        <v>Oct</v>
      </c>
      <c r="M1405" s="1">
        <f>YEAR(Tabla1[[#This Row],[FECHA DE CONTEO INVENTARIO]])</f>
        <v>2018</v>
      </c>
    </row>
    <row r="1406" spans="1:13" x14ac:dyDescent="0.2">
      <c r="A1406" s="1">
        <v>348375</v>
      </c>
      <c r="B1406" s="1" t="s">
        <v>297</v>
      </c>
      <c r="C1406" s="1" t="s">
        <v>890</v>
      </c>
      <c r="D1406" s="1" t="s">
        <v>861</v>
      </c>
      <c r="E1406" s="2">
        <v>43241</v>
      </c>
      <c r="F1406" s="1">
        <v>189</v>
      </c>
      <c r="G1406" s="1">
        <v>189</v>
      </c>
      <c r="H1406" s="1">
        <f>Tabla1[[#This Row],[CANTIDAD SEGÚN SISTEMA]]-Tabla1[[#This Row],[CANTIDAD SEGÚN CONTEO]]</f>
        <v>0</v>
      </c>
      <c r="I1406" s="13">
        <f>1-ABS((Tabla1[[#This Row],[CANTIDAD SEGÚN SISTEMA]]-Tabla1[[#This Row],[CANTIDAD SEGÚN CONTEO]])/Tabla1[[#This Row],[CANTIDAD SEGÚN SISTEMA]])</f>
        <v>1</v>
      </c>
      <c r="J140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06" s="13" t="str">
        <f>VLOOKUP(Tabla1[[#This Row],[COD MATERIAL]],Tabla1345[#All],3,0)</f>
        <v>05 - COLISION</v>
      </c>
      <c r="L1406" s="2" t="str">
        <f>VLOOKUP(MONTH(Tabla1[[#This Row],[FECHA DE CONTEO INVENTARIO]]),Tabla2[],2,0)</f>
        <v>May</v>
      </c>
      <c r="M1406" s="1">
        <f>YEAR(Tabla1[[#This Row],[FECHA DE CONTEO INVENTARIO]])</f>
        <v>2018</v>
      </c>
    </row>
    <row r="1407" spans="1:13" x14ac:dyDescent="0.2">
      <c r="A1407" s="1">
        <v>362725</v>
      </c>
      <c r="B1407" s="1" t="s">
        <v>563</v>
      </c>
      <c r="C1407" s="1" t="s">
        <v>891</v>
      </c>
      <c r="D1407" s="1" t="s">
        <v>862</v>
      </c>
      <c r="E1407" s="2">
        <v>43301</v>
      </c>
      <c r="F1407" s="1">
        <v>147</v>
      </c>
      <c r="G1407" s="1">
        <v>144</v>
      </c>
      <c r="H1407" s="1">
        <f>Tabla1[[#This Row],[CANTIDAD SEGÚN SISTEMA]]-Tabla1[[#This Row],[CANTIDAD SEGÚN CONTEO]]</f>
        <v>3</v>
      </c>
      <c r="I1407" s="13">
        <f>1-ABS((Tabla1[[#This Row],[CANTIDAD SEGÚN SISTEMA]]-Tabla1[[#This Row],[CANTIDAD SEGÚN CONTEO]])/Tabla1[[#This Row],[CANTIDAD SEGÚN SISTEMA]])</f>
        <v>0.97959183673469385</v>
      </c>
      <c r="J140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07" s="13" t="str">
        <f>VLOOKUP(Tabla1[[#This Row],[COD MATERIAL]],Tabla1345[#All],3,0)</f>
        <v>05 - COLISION</v>
      </c>
      <c r="L1407" s="2" t="str">
        <f>VLOOKUP(MONTH(Tabla1[[#This Row],[FECHA DE CONTEO INVENTARIO]]),Tabla2[],2,0)</f>
        <v>Jul</v>
      </c>
      <c r="M1407" s="1">
        <f>YEAR(Tabla1[[#This Row],[FECHA DE CONTEO INVENTARIO]])</f>
        <v>2018</v>
      </c>
    </row>
    <row r="1408" spans="1:13" x14ac:dyDescent="0.2">
      <c r="A1408" s="1">
        <v>348613</v>
      </c>
      <c r="B1408" s="1" t="s">
        <v>767</v>
      </c>
      <c r="C1408" s="1" t="s">
        <v>889</v>
      </c>
      <c r="D1408" s="1" t="s">
        <v>860</v>
      </c>
      <c r="E1408" s="2">
        <v>43453</v>
      </c>
      <c r="F1408" s="1">
        <v>157</v>
      </c>
      <c r="G1408" s="1">
        <v>177</v>
      </c>
      <c r="H1408" s="1">
        <f>Tabla1[[#This Row],[CANTIDAD SEGÚN SISTEMA]]-Tabla1[[#This Row],[CANTIDAD SEGÚN CONTEO]]</f>
        <v>-20</v>
      </c>
      <c r="I1408" s="13">
        <f>1-ABS((Tabla1[[#This Row],[CANTIDAD SEGÚN SISTEMA]]-Tabla1[[#This Row],[CANTIDAD SEGÚN CONTEO]])/Tabla1[[#This Row],[CANTIDAD SEGÚN SISTEMA]])</f>
        <v>0.87261146496815289</v>
      </c>
      <c r="J140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08" s="13" t="str">
        <f>VLOOKUP(Tabla1[[#This Row],[COD MATERIAL]],Tabla1345[#All],3,0)</f>
        <v>08 - ELECTRICO</v>
      </c>
      <c r="L1408" s="2" t="str">
        <f>VLOOKUP(MONTH(Tabla1[[#This Row],[FECHA DE CONTEO INVENTARIO]]),Tabla2[],2,0)</f>
        <v>Dic</v>
      </c>
      <c r="M1408" s="1">
        <f>YEAR(Tabla1[[#This Row],[FECHA DE CONTEO INVENTARIO]])</f>
        <v>2018</v>
      </c>
    </row>
    <row r="1409" spans="1:13" x14ac:dyDescent="0.2">
      <c r="A1409" s="1">
        <v>364290</v>
      </c>
      <c r="B1409" s="1" t="s">
        <v>609</v>
      </c>
      <c r="C1409" s="1" t="s">
        <v>891</v>
      </c>
      <c r="D1409" s="1" t="s">
        <v>862</v>
      </c>
      <c r="E1409" s="2">
        <v>43513</v>
      </c>
      <c r="F1409" s="1">
        <v>153</v>
      </c>
      <c r="G1409" s="1">
        <v>137</v>
      </c>
      <c r="H1409" s="1">
        <f>Tabla1[[#This Row],[CANTIDAD SEGÚN SISTEMA]]-Tabla1[[#This Row],[CANTIDAD SEGÚN CONTEO]]</f>
        <v>16</v>
      </c>
      <c r="I1409" s="13">
        <f>1-ABS((Tabla1[[#This Row],[CANTIDAD SEGÚN SISTEMA]]-Tabla1[[#This Row],[CANTIDAD SEGÚN CONTEO]])/Tabla1[[#This Row],[CANTIDAD SEGÚN SISTEMA]])</f>
        <v>0.89542483660130723</v>
      </c>
      <c r="J140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09" s="13" t="str">
        <f>VLOOKUP(Tabla1[[#This Row],[COD MATERIAL]],Tabla1345[#All],3,0)</f>
        <v>09 - PARTES DE MOTOR</v>
      </c>
      <c r="L1409" s="2" t="str">
        <f>VLOOKUP(MONTH(Tabla1[[#This Row],[FECHA DE CONTEO INVENTARIO]]),Tabla2[],2,0)</f>
        <v>Feb</v>
      </c>
      <c r="M1409" s="1">
        <f>YEAR(Tabla1[[#This Row],[FECHA DE CONTEO INVENTARIO]])</f>
        <v>2019</v>
      </c>
    </row>
    <row r="1410" spans="1:13" x14ac:dyDescent="0.2">
      <c r="A1410" s="1">
        <v>348141</v>
      </c>
      <c r="B1410" s="1" t="s">
        <v>95</v>
      </c>
      <c r="C1410" s="1" t="s">
        <v>888</v>
      </c>
      <c r="D1410" s="1" t="s">
        <v>859</v>
      </c>
      <c r="E1410" s="2">
        <v>43103</v>
      </c>
      <c r="F1410" s="1">
        <v>12</v>
      </c>
      <c r="G1410" s="1">
        <v>11</v>
      </c>
      <c r="H1410" s="1">
        <f>Tabla1[[#This Row],[CANTIDAD SEGÚN SISTEMA]]-Tabla1[[#This Row],[CANTIDAD SEGÚN CONTEO]]</f>
        <v>1</v>
      </c>
      <c r="I1410" s="13">
        <f>1-ABS((Tabla1[[#This Row],[CANTIDAD SEGÚN SISTEMA]]-Tabla1[[#This Row],[CANTIDAD SEGÚN CONTEO]])/Tabla1[[#This Row],[CANTIDAD SEGÚN SISTEMA]])</f>
        <v>0.91666666666666663</v>
      </c>
      <c r="J141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10" s="13" t="str">
        <f>VLOOKUP(Tabla1[[#This Row],[COD MATERIAL]],Tabla1345[#All],3,0)</f>
        <v>04 - FRENOS Y EMBRAGUES</v>
      </c>
      <c r="L1410" s="2" t="str">
        <f>VLOOKUP(MONTH(Tabla1[[#This Row],[FECHA DE CONTEO INVENTARIO]]),Tabla2[],2,0)</f>
        <v>Ene</v>
      </c>
      <c r="M1410" s="1">
        <f>YEAR(Tabla1[[#This Row],[FECHA DE CONTEO INVENTARIO]])</f>
        <v>2018</v>
      </c>
    </row>
    <row r="1411" spans="1:13" x14ac:dyDescent="0.2">
      <c r="A1411" s="1">
        <v>348597</v>
      </c>
      <c r="B1411" s="1" t="s">
        <v>455</v>
      </c>
      <c r="C1411" s="1" t="s">
        <v>892</v>
      </c>
      <c r="D1411" s="1" t="s">
        <v>863</v>
      </c>
      <c r="E1411" s="2">
        <v>43462</v>
      </c>
      <c r="F1411" s="1">
        <v>96</v>
      </c>
      <c r="G1411" s="1">
        <v>96</v>
      </c>
      <c r="H1411" s="1">
        <f>Tabla1[[#This Row],[CANTIDAD SEGÚN SISTEMA]]-Tabla1[[#This Row],[CANTIDAD SEGÚN CONTEO]]</f>
        <v>0</v>
      </c>
      <c r="I1411" s="13">
        <f>1-ABS((Tabla1[[#This Row],[CANTIDAD SEGÚN SISTEMA]]-Tabla1[[#This Row],[CANTIDAD SEGÚN CONTEO]])/Tabla1[[#This Row],[CANTIDAD SEGÚN SISTEMA]])</f>
        <v>1</v>
      </c>
      <c r="J141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11" s="13" t="str">
        <f>VLOOKUP(Tabla1[[#This Row],[COD MATERIAL]],Tabla1345[#All],3,0)</f>
        <v>15 - MISCELANEOS</v>
      </c>
      <c r="L1411" s="2" t="str">
        <f>VLOOKUP(MONTH(Tabla1[[#This Row],[FECHA DE CONTEO INVENTARIO]]),Tabla2[],2,0)</f>
        <v>Dic</v>
      </c>
      <c r="M1411" s="1">
        <f>YEAR(Tabla1[[#This Row],[FECHA DE CONTEO INVENTARIO]])</f>
        <v>2018</v>
      </c>
    </row>
    <row r="1412" spans="1:13" x14ac:dyDescent="0.2">
      <c r="A1412" s="1">
        <v>348169</v>
      </c>
      <c r="B1412" s="1" t="s">
        <v>406</v>
      </c>
      <c r="C1412" s="1" t="s">
        <v>893</v>
      </c>
      <c r="D1412" s="1" t="s">
        <v>864</v>
      </c>
      <c r="E1412" s="2">
        <v>43526</v>
      </c>
      <c r="F1412" s="1">
        <v>33</v>
      </c>
      <c r="G1412" s="1">
        <v>30</v>
      </c>
      <c r="H1412" s="1">
        <f>Tabla1[[#This Row],[CANTIDAD SEGÚN SISTEMA]]-Tabla1[[#This Row],[CANTIDAD SEGÚN CONTEO]]</f>
        <v>3</v>
      </c>
      <c r="I1412" s="13">
        <f>1-ABS((Tabla1[[#This Row],[CANTIDAD SEGÚN SISTEMA]]-Tabla1[[#This Row],[CANTIDAD SEGÚN CONTEO]])/Tabla1[[#This Row],[CANTIDAD SEGÚN SISTEMA]])</f>
        <v>0.90909090909090906</v>
      </c>
      <c r="J141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12" s="13" t="str">
        <f>VLOOKUP(Tabla1[[#This Row],[COD MATERIAL]],Tabla1345[#All],3,0)</f>
        <v>15 - MISCELANEOS</v>
      </c>
      <c r="L1412" s="2" t="str">
        <f>VLOOKUP(MONTH(Tabla1[[#This Row],[FECHA DE CONTEO INVENTARIO]]),Tabla2[],2,0)</f>
        <v>Mar</v>
      </c>
      <c r="M1412" s="1">
        <f>YEAR(Tabla1[[#This Row],[FECHA DE CONTEO INVENTARIO]])</f>
        <v>2019</v>
      </c>
    </row>
    <row r="1413" spans="1:13" x14ac:dyDescent="0.2">
      <c r="A1413" s="1">
        <v>347644</v>
      </c>
      <c r="B1413" s="1" t="s">
        <v>202</v>
      </c>
      <c r="C1413" s="1" t="s">
        <v>885</v>
      </c>
      <c r="D1413" s="1" t="s">
        <v>865</v>
      </c>
      <c r="E1413" s="2">
        <v>43437</v>
      </c>
      <c r="F1413" s="1">
        <v>189</v>
      </c>
      <c r="G1413" s="1">
        <v>185</v>
      </c>
      <c r="H1413" s="1">
        <f>Tabla1[[#This Row],[CANTIDAD SEGÚN SISTEMA]]-Tabla1[[#This Row],[CANTIDAD SEGÚN CONTEO]]</f>
        <v>4</v>
      </c>
      <c r="I1413" s="13">
        <f>1-ABS((Tabla1[[#This Row],[CANTIDAD SEGÚN SISTEMA]]-Tabla1[[#This Row],[CANTIDAD SEGÚN CONTEO]])/Tabla1[[#This Row],[CANTIDAD SEGÚN SISTEMA]])</f>
        <v>0.97883597883597884</v>
      </c>
      <c r="J141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13" s="13" t="str">
        <f>VLOOKUP(Tabla1[[#This Row],[COD MATERIAL]],Tabla1345[#All],3,0)</f>
        <v>09 - PARTES DE MOTOR</v>
      </c>
      <c r="L1413" s="2" t="str">
        <f>VLOOKUP(MONTH(Tabla1[[#This Row],[FECHA DE CONTEO INVENTARIO]]),Tabla2[],2,0)</f>
        <v>Dic</v>
      </c>
      <c r="M1413" s="1">
        <f>YEAR(Tabla1[[#This Row],[FECHA DE CONTEO INVENTARIO]])</f>
        <v>2018</v>
      </c>
    </row>
    <row r="1414" spans="1:13" x14ac:dyDescent="0.2">
      <c r="A1414" s="1">
        <v>348607</v>
      </c>
      <c r="B1414" s="1" t="s">
        <v>54</v>
      </c>
      <c r="C1414" s="1" t="s">
        <v>889</v>
      </c>
      <c r="D1414" s="1" t="s">
        <v>860</v>
      </c>
      <c r="E1414" s="2">
        <v>43263</v>
      </c>
      <c r="F1414" s="1">
        <v>187</v>
      </c>
      <c r="G1414" s="1">
        <v>187</v>
      </c>
      <c r="H1414" s="1">
        <f>Tabla1[[#This Row],[CANTIDAD SEGÚN SISTEMA]]-Tabla1[[#This Row],[CANTIDAD SEGÚN CONTEO]]</f>
        <v>0</v>
      </c>
      <c r="I1414" s="13">
        <f>1-ABS((Tabla1[[#This Row],[CANTIDAD SEGÚN SISTEMA]]-Tabla1[[#This Row],[CANTIDAD SEGÚN CONTEO]])/Tabla1[[#This Row],[CANTIDAD SEGÚN SISTEMA]])</f>
        <v>1</v>
      </c>
      <c r="J141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14" s="13" t="str">
        <f>VLOOKUP(Tabla1[[#This Row],[COD MATERIAL]],Tabla1345[#All],3,0)</f>
        <v>08 - ELECTRICO</v>
      </c>
      <c r="L1414" s="2" t="str">
        <f>VLOOKUP(MONTH(Tabla1[[#This Row],[FECHA DE CONTEO INVENTARIO]]),Tabla2[],2,0)</f>
        <v>Jun</v>
      </c>
      <c r="M1414" s="1">
        <f>YEAR(Tabla1[[#This Row],[FECHA DE CONTEO INVENTARIO]])</f>
        <v>2018</v>
      </c>
    </row>
    <row r="1415" spans="1:13" x14ac:dyDescent="0.2">
      <c r="A1415" s="1">
        <v>353542</v>
      </c>
      <c r="B1415" s="1" t="s">
        <v>190</v>
      </c>
      <c r="C1415" s="1" t="s">
        <v>887</v>
      </c>
      <c r="D1415" s="1" t="s">
        <v>858</v>
      </c>
      <c r="E1415" s="2">
        <v>43554</v>
      </c>
      <c r="F1415" s="1">
        <v>60</v>
      </c>
      <c r="G1415" s="1">
        <v>60</v>
      </c>
      <c r="H1415" s="1">
        <f>Tabla1[[#This Row],[CANTIDAD SEGÚN SISTEMA]]-Tabla1[[#This Row],[CANTIDAD SEGÚN CONTEO]]</f>
        <v>0</v>
      </c>
      <c r="I1415" s="13">
        <f>1-ABS((Tabla1[[#This Row],[CANTIDAD SEGÚN SISTEMA]]-Tabla1[[#This Row],[CANTIDAD SEGÚN CONTEO]])/Tabla1[[#This Row],[CANTIDAD SEGÚN SISTEMA]])</f>
        <v>1</v>
      </c>
      <c r="J141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15" s="13" t="str">
        <f>VLOOKUP(Tabla1[[#This Row],[COD MATERIAL]],Tabla1345[#All],3,0)</f>
        <v>09 - PARTES DE MOTOR</v>
      </c>
      <c r="L1415" s="2" t="str">
        <f>VLOOKUP(MONTH(Tabla1[[#This Row],[FECHA DE CONTEO INVENTARIO]]),Tabla2[],2,0)</f>
        <v>Mar</v>
      </c>
      <c r="M1415" s="1">
        <f>YEAR(Tabla1[[#This Row],[FECHA DE CONTEO INVENTARIO]])</f>
        <v>2019</v>
      </c>
    </row>
    <row r="1416" spans="1:13" x14ac:dyDescent="0.2">
      <c r="A1416" s="1">
        <v>348391</v>
      </c>
      <c r="B1416" s="1" t="s">
        <v>318</v>
      </c>
      <c r="C1416" s="1" t="s">
        <v>885</v>
      </c>
      <c r="D1416" s="1" t="s">
        <v>865</v>
      </c>
      <c r="E1416" s="2">
        <v>43533</v>
      </c>
      <c r="F1416" s="1">
        <v>68</v>
      </c>
      <c r="G1416" s="1">
        <v>73</v>
      </c>
      <c r="H1416" s="1">
        <f>Tabla1[[#This Row],[CANTIDAD SEGÚN SISTEMA]]-Tabla1[[#This Row],[CANTIDAD SEGÚN CONTEO]]</f>
        <v>-5</v>
      </c>
      <c r="I1416" s="13">
        <f>1-ABS((Tabla1[[#This Row],[CANTIDAD SEGÚN SISTEMA]]-Tabla1[[#This Row],[CANTIDAD SEGÚN CONTEO]])/Tabla1[[#This Row],[CANTIDAD SEGÚN SISTEMA]])</f>
        <v>0.92647058823529416</v>
      </c>
      <c r="J141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16" s="13" t="str">
        <f>VLOOKUP(Tabla1[[#This Row],[COD MATERIAL]],Tabla1345[#All],3,0)</f>
        <v>14 - LUCES</v>
      </c>
      <c r="L1416" s="2" t="str">
        <f>VLOOKUP(MONTH(Tabla1[[#This Row],[FECHA DE CONTEO INVENTARIO]]),Tabla2[],2,0)</f>
        <v>Mar</v>
      </c>
      <c r="M1416" s="1">
        <f>YEAR(Tabla1[[#This Row],[FECHA DE CONTEO INVENTARIO]])</f>
        <v>2019</v>
      </c>
    </row>
    <row r="1417" spans="1:13" x14ac:dyDescent="0.2">
      <c r="A1417" s="1">
        <v>348416</v>
      </c>
      <c r="B1417" s="1" t="s">
        <v>244</v>
      </c>
      <c r="C1417" s="1" t="s">
        <v>888</v>
      </c>
      <c r="D1417" s="1" t="s">
        <v>859</v>
      </c>
      <c r="E1417" s="2">
        <v>43230</v>
      </c>
      <c r="F1417" s="1">
        <v>155</v>
      </c>
      <c r="G1417" s="1">
        <v>148</v>
      </c>
      <c r="H1417" s="1">
        <f>Tabla1[[#This Row],[CANTIDAD SEGÚN SISTEMA]]-Tabla1[[#This Row],[CANTIDAD SEGÚN CONTEO]]</f>
        <v>7</v>
      </c>
      <c r="I1417" s="13">
        <f>1-ABS((Tabla1[[#This Row],[CANTIDAD SEGÚN SISTEMA]]-Tabla1[[#This Row],[CANTIDAD SEGÚN CONTEO]])/Tabla1[[#This Row],[CANTIDAD SEGÚN SISTEMA]])</f>
        <v>0.95483870967741935</v>
      </c>
      <c r="J141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17" s="13" t="str">
        <f>VLOOKUP(Tabla1[[#This Row],[COD MATERIAL]],Tabla1345[#All],3,0)</f>
        <v>05 - COLISION</v>
      </c>
      <c r="L1417" s="2" t="str">
        <f>VLOOKUP(MONTH(Tabla1[[#This Row],[FECHA DE CONTEO INVENTARIO]]),Tabla2[],2,0)</f>
        <v>May</v>
      </c>
      <c r="M1417" s="1">
        <f>YEAR(Tabla1[[#This Row],[FECHA DE CONTEO INVENTARIO]])</f>
        <v>2018</v>
      </c>
    </row>
    <row r="1418" spans="1:13" x14ac:dyDescent="0.2">
      <c r="A1418" s="1">
        <v>348612</v>
      </c>
      <c r="B1418" s="1" t="s">
        <v>769</v>
      </c>
      <c r="C1418" s="1" t="s">
        <v>886</v>
      </c>
      <c r="D1418" s="1" t="s">
        <v>857</v>
      </c>
      <c r="E1418" s="2">
        <v>43150</v>
      </c>
      <c r="F1418" s="1">
        <v>33</v>
      </c>
      <c r="G1418" s="1">
        <v>31</v>
      </c>
      <c r="H1418" s="1">
        <f>Tabla1[[#This Row],[CANTIDAD SEGÚN SISTEMA]]-Tabla1[[#This Row],[CANTIDAD SEGÚN CONTEO]]</f>
        <v>2</v>
      </c>
      <c r="I1418" s="13">
        <f>1-ABS((Tabla1[[#This Row],[CANTIDAD SEGÚN SISTEMA]]-Tabla1[[#This Row],[CANTIDAD SEGÚN CONTEO]])/Tabla1[[#This Row],[CANTIDAD SEGÚN SISTEMA]])</f>
        <v>0.93939393939393945</v>
      </c>
      <c r="J141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18" s="13" t="str">
        <f>VLOOKUP(Tabla1[[#This Row],[COD MATERIAL]],Tabla1345[#All],3,0)</f>
        <v>08 - ELECTRICO</v>
      </c>
      <c r="L1418" s="2" t="str">
        <f>VLOOKUP(MONTH(Tabla1[[#This Row],[FECHA DE CONTEO INVENTARIO]]),Tabla2[],2,0)</f>
        <v>Feb</v>
      </c>
      <c r="M1418" s="1">
        <f>YEAR(Tabla1[[#This Row],[FECHA DE CONTEO INVENTARIO]])</f>
        <v>2018</v>
      </c>
    </row>
    <row r="1419" spans="1:13" x14ac:dyDescent="0.2">
      <c r="A1419" s="1">
        <v>348639</v>
      </c>
      <c r="B1419" s="1" t="s">
        <v>480</v>
      </c>
      <c r="C1419" s="1" t="s">
        <v>887</v>
      </c>
      <c r="D1419" s="1" t="s">
        <v>858</v>
      </c>
      <c r="E1419" s="2">
        <v>43499</v>
      </c>
      <c r="F1419" s="1">
        <v>44</v>
      </c>
      <c r="G1419" s="1">
        <v>51</v>
      </c>
      <c r="H1419" s="1">
        <f>Tabla1[[#This Row],[CANTIDAD SEGÚN SISTEMA]]-Tabla1[[#This Row],[CANTIDAD SEGÚN CONTEO]]</f>
        <v>-7</v>
      </c>
      <c r="I1419" s="13">
        <f>1-ABS((Tabla1[[#This Row],[CANTIDAD SEGÚN SISTEMA]]-Tabla1[[#This Row],[CANTIDAD SEGÚN CONTEO]])/Tabla1[[#This Row],[CANTIDAD SEGÚN SISTEMA]])</f>
        <v>0.84090909090909094</v>
      </c>
      <c r="J141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19" s="13" t="str">
        <f>VLOOKUP(Tabla1[[#This Row],[COD MATERIAL]],Tabla1345[#All],3,0)</f>
        <v>15 - MISCELANEOS</v>
      </c>
      <c r="L1419" s="2" t="str">
        <f>VLOOKUP(MONTH(Tabla1[[#This Row],[FECHA DE CONTEO INVENTARIO]]),Tabla2[],2,0)</f>
        <v>Feb</v>
      </c>
      <c r="M1419" s="1">
        <f>YEAR(Tabla1[[#This Row],[FECHA DE CONTEO INVENTARIO]])</f>
        <v>2019</v>
      </c>
    </row>
    <row r="1420" spans="1:13" x14ac:dyDescent="0.2">
      <c r="A1420" s="1">
        <v>348546</v>
      </c>
      <c r="B1420" s="1" t="s">
        <v>57</v>
      </c>
      <c r="C1420" s="1" t="s">
        <v>890</v>
      </c>
      <c r="D1420" s="1" t="s">
        <v>861</v>
      </c>
      <c r="E1420" s="2">
        <v>43491</v>
      </c>
      <c r="F1420" s="1">
        <v>200</v>
      </c>
      <c r="G1420" s="1">
        <v>196</v>
      </c>
      <c r="H1420" s="1">
        <f>Tabla1[[#This Row],[CANTIDAD SEGÚN SISTEMA]]-Tabla1[[#This Row],[CANTIDAD SEGÚN CONTEO]]</f>
        <v>4</v>
      </c>
      <c r="I1420" s="13">
        <f>1-ABS((Tabla1[[#This Row],[CANTIDAD SEGÚN SISTEMA]]-Tabla1[[#This Row],[CANTIDAD SEGÚN CONTEO]])/Tabla1[[#This Row],[CANTIDAD SEGÚN SISTEMA]])</f>
        <v>0.98</v>
      </c>
      <c r="J142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20" s="13" t="str">
        <f>VLOOKUP(Tabla1[[#This Row],[COD MATERIAL]],Tabla1345[#All],3,0)</f>
        <v>11 - LLANTAS Y HULES</v>
      </c>
      <c r="L1420" s="2" t="str">
        <f>VLOOKUP(MONTH(Tabla1[[#This Row],[FECHA DE CONTEO INVENTARIO]]),Tabla2[],2,0)</f>
        <v>Ene</v>
      </c>
      <c r="M1420" s="1">
        <f>YEAR(Tabla1[[#This Row],[FECHA DE CONTEO INVENTARIO]])</f>
        <v>2019</v>
      </c>
    </row>
    <row r="1421" spans="1:13" x14ac:dyDescent="0.2">
      <c r="A1421" s="1">
        <v>348342</v>
      </c>
      <c r="B1421" s="1" t="s">
        <v>53</v>
      </c>
      <c r="C1421" s="1" t="s">
        <v>884</v>
      </c>
      <c r="D1421" s="1" t="s">
        <v>856</v>
      </c>
      <c r="E1421" s="2">
        <v>43169</v>
      </c>
      <c r="F1421" s="1">
        <v>122</v>
      </c>
      <c r="G1421" s="1">
        <v>122</v>
      </c>
      <c r="H1421" s="1">
        <f>Tabla1[[#This Row],[CANTIDAD SEGÚN SISTEMA]]-Tabla1[[#This Row],[CANTIDAD SEGÚN CONTEO]]</f>
        <v>0</v>
      </c>
      <c r="I1421" s="13">
        <f>1-ABS((Tabla1[[#This Row],[CANTIDAD SEGÚN SISTEMA]]-Tabla1[[#This Row],[CANTIDAD SEGÚN CONTEO]])/Tabla1[[#This Row],[CANTIDAD SEGÚN SISTEMA]])</f>
        <v>1</v>
      </c>
      <c r="J142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21" s="13" t="str">
        <f>VLOOKUP(Tabla1[[#This Row],[COD MATERIAL]],Tabla1345[#All],3,0)</f>
        <v>10 - PALANCAS Y CHICOTES</v>
      </c>
      <c r="L1421" s="2" t="str">
        <f>VLOOKUP(MONTH(Tabla1[[#This Row],[FECHA DE CONTEO INVENTARIO]]),Tabla2[],2,0)</f>
        <v>Mar</v>
      </c>
      <c r="M1421" s="1">
        <f>YEAR(Tabla1[[#This Row],[FECHA DE CONTEO INVENTARIO]])</f>
        <v>2018</v>
      </c>
    </row>
    <row r="1422" spans="1:13" x14ac:dyDescent="0.2">
      <c r="A1422" s="1">
        <v>347957</v>
      </c>
      <c r="B1422" s="1" t="s">
        <v>93</v>
      </c>
      <c r="C1422" s="1" t="s">
        <v>890</v>
      </c>
      <c r="D1422" s="1" t="s">
        <v>861</v>
      </c>
      <c r="E1422" s="2">
        <v>43365</v>
      </c>
      <c r="F1422" s="1">
        <v>138</v>
      </c>
      <c r="G1422" s="1">
        <v>157</v>
      </c>
      <c r="H1422" s="1">
        <f>Tabla1[[#This Row],[CANTIDAD SEGÚN SISTEMA]]-Tabla1[[#This Row],[CANTIDAD SEGÚN CONTEO]]</f>
        <v>-19</v>
      </c>
      <c r="I1422" s="13">
        <f>1-ABS((Tabla1[[#This Row],[CANTIDAD SEGÚN SISTEMA]]-Tabla1[[#This Row],[CANTIDAD SEGÚN CONTEO]])/Tabla1[[#This Row],[CANTIDAD SEGÚN SISTEMA]])</f>
        <v>0.8623188405797102</v>
      </c>
      <c r="J142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22" s="13" t="str">
        <f>VLOOKUP(Tabla1[[#This Row],[COD MATERIAL]],Tabla1345[#All],3,0)</f>
        <v>08 - ELECTRICO</v>
      </c>
      <c r="L1422" s="2" t="str">
        <f>VLOOKUP(MONTH(Tabla1[[#This Row],[FECHA DE CONTEO INVENTARIO]]),Tabla2[],2,0)</f>
        <v>Set</v>
      </c>
      <c r="M1422" s="1">
        <f>YEAR(Tabla1[[#This Row],[FECHA DE CONTEO INVENTARIO]])</f>
        <v>2018</v>
      </c>
    </row>
    <row r="1423" spans="1:13" x14ac:dyDescent="0.2">
      <c r="A1423" s="1">
        <v>348398</v>
      </c>
      <c r="B1423" s="1" t="s">
        <v>233</v>
      </c>
      <c r="C1423" s="1" t="s">
        <v>887</v>
      </c>
      <c r="D1423" s="1" t="s">
        <v>858</v>
      </c>
      <c r="E1423" s="2">
        <v>43604</v>
      </c>
      <c r="F1423" s="1">
        <v>112</v>
      </c>
      <c r="G1423" s="1">
        <v>131</v>
      </c>
      <c r="H1423" s="1">
        <f>Tabla1[[#This Row],[CANTIDAD SEGÚN SISTEMA]]-Tabla1[[#This Row],[CANTIDAD SEGÚN CONTEO]]</f>
        <v>-19</v>
      </c>
      <c r="I1423" s="13">
        <f>1-ABS((Tabla1[[#This Row],[CANTIDAD SEGÚN SISTEMA]]-Tabla1[[#This Row],[CANTIDAD SEGÚN CONTEO]])/Tabla1[[#This Row],[CANTIDAD SEGÚN SISTEMA]])</f>
        <v>0.83035714285714279</v>
      </c>
      <c r="J142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23" s="13" t="str">
        <f>VLOOKUP(Tabla1[[#This Row],[COD MATERIAL]],Tabla1345[#All],3,0)</f>
        <v>05 - COLISION</v>
      </c>
      <c r="L1423" s="2" t="str">
        <f>VLOOKUP(MONTH(Tabla1[[#This Row],[FECHA DE CONTEO INVENTARIO]]),Tabla2[],2,0)</f>
        <v>May</v>
      </c>
      <c r="M1423" s="1">
        <f>YEAR(Tabla1[[#This Row],[FECHA DE CONTEO INVENTARIO]])</f>
        <v>2019</v>
      </c>
    </row>
    <row r="1424" spans="1:13" x14ac:dyDescent="0.2">
      <c r="A1424" s="1">
        <v>348811</v>
      </c>
      <c r="B1424" s="1" t="s">
        <v>269</v>
      </c>
      <c r="C1424" s="1" t="s">
        <v>886</v>
      </c>
      <c r="D1424" s="1" t="s">
        <v>857</v>
      </c>
      <c r="E1424" s="2">
        <v>43380</v>
      </c>
      <c r="F1424" s="1">
        <v>130</v>
      </c>
      <c r="G1424" s="1">
        <v>154</v>
      </c>
      <c r="H1424" s="1">
        <f>Tabla1[[#This Row],[CANTIDAD SEGÚN SISTEMA]]-Tabla1[[#This Row],[CANTIDAD SEGÚN CONTEO]]</f>
        <v>-24</v>
      </c>
      <c r="I1424" s="13">
        <f>1-ABS((Tabla1[[#This Row],[CANTIDAD SEGÚN SISTEMA]]-Tabla1[[#This Row],[CANTIDAD SEGÚN CONTEO]])/Tabla1[[#This Row],[CANTIDAD SEGÚN SISTEMA]])</f>
        <v>0.81538461538461537</v>
      </c>
      <c r="J142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24" s="13" t="str">
        <f>VLOOKUP(Tabla1[[#This Row],[COD MATERIAL]],Tabla1345[#All],3,0)</f>
        <v>05 - COLISION</v>
      </c>
      <c r="L1424" s="2" t="str">
        <f>VLOOKUP(MONTH(Tabla1[[#This Row],[FECHA DE CONTEO INVENTARIO]]),Tabla2[],2,0)</f>
        <v>Oct</v>
      </c>
      <c r="M1424" s="1">
        <f>YEAR(Tabla1[[#This Row],[FECHA DE CONTEO INVENTARIO]])</f>
        <v>2018</v>
      </c>
    </row>
    <row r="1425" spans="1:13" x14ac:dyDescent="0.2">
      <c r="A1425" s="1">
        <v>348680</v>
      </c>
      <c r="B1425" s="1" t="s">
        <v>188</v>
      </c>
      <c r="C1425" s="1" t="s">
        <v>888</v>
      </c>
      <c r="D1425" s="1" t="s">
        <v>859</v>
      </c>
      <c r="E1425" s="2">
        <v>43607</v>
      </c>
      <c r="F1425" s="1">
        <v>9</v>
      </c>
      <c r="G1425" s="1">
        <v>10</v>
      </c>
      <c r="H1425" s="1">
        <f>Tabla1[[#This Row],[CANTIDAD SEGÚN SISTEMA]]-Tabla1[[#This Row],[CANTIDAD SEGÚN CONTEO]]</f>
        <v>-1</v>
      </c>
      <c r="I1425" s="13">
        <f>1-ABS((Tabla1[[#This Row],[CANTIDAD SEGÚN SISTEMA]]-Tabla1[[#This Row],[CANTIDAD SEGÚN CONTEO]])/Tabla1[[#This Row],[CANTIDAD SEGÚN SISTEMA]])</f>
        <v>0.88888888888888884</v>
      </c>
      <c r="J142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25" s="13" t="str">
        <f>VLOOKUP(Tabla1[[#This Row],[COD MATERIAL]],Tabla1345[#All],3,0)</f>
        <v>09 - PARTES DE MOTOR</v>
      </c>
      <c r="L1425" s="2" t="str">
        <f>VLOOKUP(MONTH(Tabla1[[#This Row],[FECHA DE CONTEO INVENTARIO]]),Tabla2[],2,0)</f>
        <v>May</v>
      </c>
      <c r="M1425" s="1">
        <f>YEAR(Tabla1[[#This Row],[FECHA DE CONTEO INVENTARIO]])</f>
        <v>2019</v>
      </c>
    </row>
    <row r="1426" spans="1:13" x14ac:dyDescent="0.2">
      <c r="A1426" s="1">
        <v>367859</v>
      </c>
      <c r="B1426" s="1" t="s">
        <v>724</v>
      </c>
      <c r="C1426" s="1" t="s">
        <v>891</v>
      </c>
      <c r="D1426" s="1" t="s">
        <v>862</v>
      </c>
      <c r="E1426" s="2">
        <v>43195</v>
      </c>
      <c r="F1426" s="1">
        <v>64</v>
      </c>
      <c r="G1426" s="1">
        <v>71</v>
      </c>
      <c r="H1426" s="1">
        <f>Tabla1[[#This Row],[CANTIDAD SEGÚN SISTEMA]]-Tabla1[[#This Row],[CANTIDAD SEGÚN CONTEO]]</f>
        <v>-7</v>
      </c>
      <c r="I1426" s="13">
        <f>1-ABS((Tabla1[[#This Row],[CANTIDAD SEGÚN SISTEMA]]-Tabla1[[#This Row],[CANTIDAD SEGÚN CONTEO]])/Tabla1[[#This Row],[CANTIDAD SEGÚN SISTEMA]])</f>
        <v>0.890625</v>
      </c>
      <c r="J142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26" s="13" t="str">
        <f>VLOOKUP(Tabla1[[#This Row],[COD MATERIAL]],Tabla1345[#All],3,0)</f>
        <v>05 - COLISION</v>
      </c>
      <c r="L1426" s="2" t="str">
        <f>VLOOKUP(MONTH(Tabla1[[#This Row],[FECHA DE CONTEO INVENTARIO]]),Tabla2[],2,0)</f>
        <v>Abr</v>
      </c>
      <c r="M1426" s="1">
        <f>YEAR(Tabla1[[#This Row],[FECHA DE CONTEO INVENTARIO]])</f>
        <v>2018</v>
      </c>
    </row>
    <row r="1427" spans="1:13" x14ac:dyDescent="0.2">
      <c r="A1427" s="1">
        <v>348637</v>
      </c>
      <c r="B1427" s="1" t="s">
        <v>71</v>
      </c>
      <c r="C1427" s="1" t="s">
        <v>888</v>
      </c>
      <c r="D1427" s="1" t="s">
        <v>859</v>
      </c>
      <c r="E1427" s="2">
        <v>43506</v>
      </c>
      <c r="F1427" s="1">
        <v>43</v>
      </c>
      <c r="G1427" s="1">
        <v>40</v>
      </c>
      <c r="H1427" s="1">
        <f>Tabla1[[#This Row],[CANTIDAD SEGÚN SISTEMA]]-Tabla1[[#This Row],[CANTIDAD SEGÚN CONTEO]]</f>
        <v>3</v>
      </c>
      <c r="I1427" s="13">
        <f>1-ABS((Tabla1[[#This Row],[CANTIDAD SEGÚN SISTEMA]]-Tabla1[[#This Row],[CANTIDAD SEGÚN CONTEO]])/Tabla1[[#This Row],[CANTIDAD SEGÚN SISTEMA]])</f>
        <v>0.93023255813953487</v>
      </c>
      <c r="J142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27" s="13" t="str">
        <f>VLOOKUP(Tabla1[[#This Row],[COD MATERIAL]],Tabla1345[#All],3,0)</f>
        <v>09 - PARTES DE MOTOR</v>
      </c>
      <c r="L1427" s="2" t="str">
        <f>VLOOKUP(MONTH(Tabla1[[#This Row],[FECHA DE CONTEO INVENTARIO]]),Tabla2[],2,0)</f>
        <v>Feb</v>
      </c>
      <c r="M1427" s="1">
        <f>YEAR(Tabla1[[#This Row],[FECHA DE CONTEO INVENTARIO]])</f>
        <v>2019</v>
      </c>
    </row>
    <row r="1428" spans="1:13" x14ac:dyDescent="0.2">
      <c r="A1428" s="1">
        <v>348302</v>
      </c>
      <c r="B1428" s="1" t="s">
        <v>418</v>
      </c>
      <c r="C1428" s="1" t="s">
        <v>887</v>
      </c>
      <c r="D1428" s="1" t="s">
        <v>858</v>
      </c>
      <c r="E1428" s="2">
        <v>43206</v>
      </c>
      <c r="F1428" s="1">
        <v>176</v>
      </c>
      <c r="G1428" s="1">
        <v>205</v>
      </c>
      <c r="H1428" s="1">
        <f>Tabla1[[#This Row],[CANTIDAD SEGÚN SISTEMA]]-Tabla1[[#This Row],[CANTIDAD SEGÚN CONTEO]]</f>
        <v>-29</v>
      </c>
      <c r="I1428" s="13">
        <f>1-ABS((Tabla1[[#This Row],[CANTIDAD SEGÚN SISTEMA]]-Tabla1[[#This Row],[CANTIDAD SEGÚN CONTEO]])/Tabla1[[#This Row],[CANTIDAD SEGÚN SISTEMA]])</f>
        <v>0.83522727272727271</v>
      </c>
      <c r="J142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28" s="13" t="str">
        <f>VLOOKUP(Tabla1[[#This Row],[COD MATERIAL]],Tabla1345[#All],3,0)</f>
        <v>10 - PALANCAS Y CHICOTES</v>
      </c>
      <c r="L1428" s="2" t="str">
        <f>VLOOKUP(MONTH(Tabla1[[#This Row],[FECHA DE CONTEO INVENTARIO]]),Tabla2[],2,0)</f>
        <v>Abr</v>
      </c>
      <c r="M1428" s="1">
        <f>YEAR(Tabla1[[#This Row],[FECHA DE CONTEO INVENTARIO]])</f>
        <v>2018</v>
      </c>
    </row>
    <row r="1429" spans="1:13" x14ac:dyDescent="0.2">
      <c r="A1429" s="1">
        <v>348895</v>
      </c>
      <c r="B1429" s="1" t="s">
        <v>278</v>
      </c>
      <c r="C1429" s="1" t="s">
        <v>893</v>
      </c>
      <c r="D1429" s="1" t="s">
        <v>864</v>
      </c>
      <c r="E1429" s="2">
        <v>43576</v>
      </c>
      <c r="F1429" s="1">
        <v>130</v>
      </c>
      <c r="G1429" s="1">
        <v>122</v>
      </c>
      <c r="H1429" s="1">
        <f>Tabla1[[#This Row],[CANTIDAD SEGÚN SISTEMA]]-Tabla1[[#This Row],[CANTIDAD SEGÚN CONTEO]]</f>
        <v>8</v>
      </c>
      <c r="I1429" s="13">
        <f>1-ABS((Tabla1[[#This Row],[CANTIDAD SEGÚN SISTEMA]]-Tabla1[[#This Row],[CANTIDAD SEGÚN CONTEO]])/Tabla1[[#This Row],[CANTIDAD SEGÚN SISTEMA]])</f>
        <v>0.93846153846153846</v>
      </c>
      <c r="J142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29" s="13" t="str">
        <f>VLOOKUP(Tabla1[[#This Row],[COD MATERIAL]],Tabla1345[#All],3,0)</f>
        <v>05 - COLISION</v>
      </c>
      <c r="L1429" s="2" t="str">
        <f>VLOOKUP(MONTH(Tabla1[[#This Row],[FECHA DE CONTEO INVENTARIO]]),Tabla2[],2,0)</f>
        <v>Abr</v>
      </c>
      <c r="M1429" s="1">
        <f>YEAR(Tabla1[[#This Row],[FECHA DE CONTEO INVENTARIO]])</f>
        <v>2019</v>
      </c>
    </row>
    <row r="1430" spans="1:13" x14ac:dyDescent="0.2">
      <c r="A1430" s="1">
        <v>347744</v>
      </c>
      <c r="B1430" s="1" t="s">
        <v>353</v>
      </c>
      <c r="C1430" s="1" t="s">
        <v>891</v>
      </c>
      <c r="D1430" s="1" t="s">
        <v>862</v>
      </c>
      <c r="E1430" s="2">
        <v>43353</v>
      </c>
      <c r="F1430" s="1">
        <v>135</v>
      </c>
      <c r="G1430" s="1">
        <v>122</v>
      </c>
      <c r="H1430" s="1">
        <f>Tabla1[[#This Row],[CANTIDAD SEGÚN SISTEMA]]-Tabla1[[#This Row],[CANTIDAD SEGÚN CONTEO]]</f>
        <v>13</v>
      </c>
      <c r="I1430" s="13">
        <f>1-ABS((Tabla1[[#This Row],[CANTIDAD SEGÚN SISTEMA]]-Tabla1[[#This Row],[CANTIDAD SEGÚN CONTEO]])/Tabla1[[#This Row],[CANTIDAD SEGÚN SISTEMA]])</f>
        <v>0.90370370370370368</v>
      </c>
      <c r="J143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30" s="13" t="str">
        <f>VLOOKUP(Tabla1[[#This Row],[COD MATERIAL]],Tabla1345[#All],3,0)</f>
        <v>09 - PARTES DE MOTOR</v>
      </c>
      <c r="L1430" s="2" t="str">
        <f>VLOOKUP(MONTH(Tabla1[[#This Row],[FECHA DE CONTEO INVENTARIO]]),Tabla2[],2,0)</f>
        <v>Set</v>
      </c>
      <c r="M1430" s="1">
        <f>YEAR(Tabla1[[#This Row],[FECHA DE CONTEO INVENTARIO]])</f>
        <v>2018</v>
      </c>
    </row>
    <row r="1431" spans="1:13" x14ac:dyDescent="0.2">
      <c r="A1431" s="1">
        <v>348327</v>
      </c>
      <c r="B1431" s="1" t="s">
        <v>131</v>
      </c>
      <c r="C1431" s="1" t="s">
        <v>889</v>
      </c>
      <c r="D1431" s="1" t="s">
        <v>860</v>
      </c>
      <c r="E1431" s="2">
        <v>43393</v>
      </c>
      <c r="F1431" s="1">
        <v>196</v>
      </c>
      <c r="G1431" s="1">
        <v>196</v>
      </c>
      <c r="H1431" s="1">
        <f>Tabla1[[#This Row],[CANTIDAD SEGÚN SISTEMA]]-Tabla1[[#This Row],[CANTIDAD SEGÚN CONTEO]]</f>
        <v>0</v>
      </c>
      <c r="I1431" s="13">
        <f>1-ABS((Tabla1[[#This Row],[CANTIDAD SEGÚN SISTEMA]]-Tabla1[[#This Row],[CANTIDAD SEGÚN CONTEO]])/Tabla1[[#This Row],[CANTIDAD SEGÚN SISTEMA]])</f>
        <v>1</v>
      </c>
      <c r="J143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31" s="13" t="str">
        <f>VLOOKUP(Tabla1[[#This Row],[COD MATERIAL]],Tabla1345[#All],3,0)</f>
        <v>06 - AMORTIGUADORES</v>
      </c>
      <c r="L1431" s="2" t="str">
        <f>VLOOKUP(MONTH(Tabla1[[#This Row],[FECHA DE CONTEO INVENTARIO]]),Tabla2[],2,0)</f>
        <v>Oct</v>
      </c>
      <c r="M1431" s="1">
        <f>YEAR(Tabla1[[#This Row],[FECHA DE CONTEO INVENTARIO]])</f>
        <v>2018</v>
      </c>
    </row>
    <row r="1432" spans="1:13" x14ac:dyDescent="0.2">
      <c r="A1432" s="1">
        <v>348177</v>
      </c>
      <c r="B1432" s="1" t="s">
        <v>126</v>
      </c>
      <c r="C1432" s="1" t="s">
        <v>890</v>
      </c>
      <c r="D1432" s="1" t="s">
        <v>861</v>
      </c>
      <c r="E1432" s="2">
        <v>43133</v>
      </c>
      <c r="F1432" s="1">
        <v>5</v>
      </c>
      <c r="G1432" s="1">
        <v>5</v>
      </c>
      <c r="H1432" s="1">
        <f>Tabla1[[#This Row],[CANTIDAD SEGÚN SISTEMA]]-Tabla1[[#This Row],[CANTIDAD SEGÚN CONTEO]]</f>
        <v>0</v>
      </c>
      <c r="I1432" s="13">
        <f>1-ABS((Tabla1[[#This Row],[CANTIDAD SEGÚN SISTEMA]]-Tabla1[[#This Row],[CANTIDAD SEGÚN CONTEO]])/Tabla1[[#This Row],[CANTIDAD SEGÚN SISTEMA]])</f>
        <v>1</v>
      </c>
      <c r="J143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32" s="13" t="str">
        <f>VLOOKUP(Tabla1[[#This Row],[COD MATERIAL]],Tabla1345[#All],3,0)</f>
        <v>06 - AMORTIGUADORES</v>
      </c>
      <c r="L1432" s="2" t="str">
        <f>VLOOKUP(MONTH(Tabla1[[#This Row],[FECHA DE CONTEO INVENTARIO]]),Tabla2[],2,0)</f>
        <v>Feb</v>
      </c>
      <c r="M1432" s="1">
        <f>YEAR(Tabla1[[#This Row],[FECHA DE CONTEO INVENTARIO]])</f>
        <v>2018</v>
      </c>
    </row>
    <row r="1433" spans="1:13" x14ac:dyDescent="0.2">
      <c r="A1433" s="1">
        <v>348594</v>
      </c>
      <c r="B1433" s="1" t="s">
        <v>463</v>
      </c>
      <c r="C1433" s="1" t="s">
        <v>884</v>
      </c>
      <c r="D1433" s="1" t="s">
        <v>856</v>
      </c>
      <c r="E1433" s="2">
        <v>43567</v>
      </c>
      <c r="F1433" s="1">
        <v>162</v>
      </c>
      <c r="G1433" s="1">
        <v>174</v>
      </c>
      <c r="H1433" s="1">
        <f>Tabla1[[#This Row],[CANTIDAD SEGÚN SISTEMA]]-Tabla1[[#This Row],[CANTIDAD SEGÚN CONTEO]]</f>
        <v>-12</v>
      </c>
      <c r="I1433" s="13">
        <f>1-ABS((Tabla1[[#This Row],[CANTIDAD SEGÚN SISTEMA]]-Tabla1[[#This Row],[CANTIDAD SEGÚN CONTEO]])/Tabla1[[#This Row],[CANTIDAD SEGÚN SISTEMA]])</f>
        <v>0.92592592592592593</v>
      </c>
      <c r="J143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33" s="13" t="str">
        <f>VLOOKUP(Tabla1[[#This Row],[COD MATERIAL]],Tabla1345[#All],3,0)</f>
        <v>15 - MISCELANEOS</v>
      </c>
      <c r="L1433" s="2" t="str">
        <f>VLOOKUP(MONTH(Tabla1[[#This Row],[FECHA DE CONTEO INVENTARIO]]),Tabla2[],2,0)</f>
        <v>Abr</v>
      </c>
      <c r="M1433" s="1">
        <f>YEAR(Tabla1[[#This Row],[FECHA DE CONTEO INVENTARIO]])</f>
        <v>2019</v>
      </c>
    </row>
    <row r="1434" spans="1:13" x14ac:dyDescent="0.2">
      <c r="A1434" s="1">
        <v>348683</v>
      </c>
      <c r="B1434" s="1" t="s">
        <v>632</v>
      </c>
      <c r="C1434" s="1" t="s">
        <v>884</v>
      </c>
      <c r="D1434" s="1" t="s">
        <v>856</v>
      </c>
      <c r="E1434" s="2">
        <v>43559</v>
      </c>
      <c r="F1434" s="1">
        <v>40</v>
      </c>
      <c r="G1434" s="1">
        <v>36</v>
      </c>
      <c r="H1434" s="1">
        <f>Tabla1[[#This Row],[CANTIDAD SEGÚN SISTEMA]]-Tabla1[[#This Row],[CANTIDAD SEGÚN CONTEO]]</f>
        <v>4</v>
      </c>
      <c r="I1434" s="13">
        <f>1-ABS((Tabla1[[#This Row],[CANTIDAD SEGÚN SISTEMA]]-Tabla1[[#This Row],[CANTIDAD SEGÚN CONTEO]])/Tabla1[[#This Row],[CANTIDAD SEGÚN SISTEMA]])</f>
        <v>0.9</v>
      </c>
      <c r="J143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34" s="13" t="str">
        <f>VLOOKUP(Tabla1[[#This Row],[COD MATERIAL]],Tabla1345[#All],3,0)</f>
        <v>09 - PARTES DE MOTOR</v>
      </c>
      <c r="L1434" s="2" t="str">
        <f>VLOOKUP(MONTH(Tabla1[[#This Row],[FECHA DE CONTEO INVENTARIO]]),Tabla2[],2,0)</f>
        <v>Abr</v>
      </c>
      <c r="M1434" s="1">
        <f>YEAR(Tabla1[[#This Row],[FECHA DE CONTEO INVENTARIO]])</f>
        <v>2019</v>
      </c>
    </row>
    <row r="1435" spans="1:13" x14ac:dyDescent="0.2">
      <c r="A1435" s="1">
        <v>348120</v>
      </c>
      <c r="B1435" s="1" t="s">
        <v>555</v>
      </c>
      <c r="C1435" s="1" t="s">
        <v>886</v>
      </c>
      <c r="D1435" s="1" t="s">
        <v>857</v>
      </c>
      <c r="E1435" s="2">
        <v>43129</v>
      </c>
      <c r="F1435" s="1">
        <v>141</v>
      </c>
      <c r="G1435" s="1">
        <v>139</v>
      </c>
      <c r="H1435" s="1">
        <f>Tabla1[[#This Row],[CANTIDAD SEGÚN SISTEMA]]-Tabla1[[#This Row],[CANTIDAD SEGÚN CONTEO]]</f>
        <v>2</v>
      </c>
      <c r="I1435" s="13">
        <f>1-ABS((Tabla1[[#This Row],[CANTIDAD SEGÚN SISTEMA]]-Tabla1[[#This Row],[CANTIDAD SEGÚN CONTEO]])/Tabla1[[#This Row],[CANTIDAD SEGÚN SISTEMA]])</f>
        <v>0.98581560283687941</v>
      </c>
      <c r="J143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35" s="13" t="str">
        <f>VLOOKUP(Tabla1[[#This Row],[COD MATERIAL]],Tabla1345[#All],3,0)</f>
        <v>07 - PEDALES Y POSAPIES</v>
      </c>
      <c r="L1435" s="2" t="str">
        <f>VLOOKUP(MONTH(Tabla1[[#This Row],[FECHA DE CONTEO INVENTARIO]]),Tabla2[],2,0)</f>
        <v>Ene</v>
      </c>
      <c r="M1435" s="1">
        <f>YEAR(Tabla1[[#This Row],[FECHA DE CONTEO INVENTARIO]])</f>
        <v>2018</v>
      </c>
    </row>
    <row r="1436" spans="1:13" x14ac:dyDescent="0.2">
      <c r="A1436" s="1">
        <v>366743</v>
      </c>
      <c r="B1436" s="1" t="s">
        <v>160</v>
      </c>
      <c r="C1436" s="1" t="s">
        <v>888</v>
      </c>
      <c r="D1436" s="1" t="s">
        <v>859</v>
      </c>
      <c r="E1436" s="2">
        <v>43103</v>
      </c>
      <c r="F1436" s="1">
        <v>157</v>
      </c>
      <c r="G1436" s="1">
        <v>186</v>
      </c>
      <c r="H1436" s="1">
        <f>Tabla1[[#This Row],[CANTIDAD SEGÚN SISTEMA]]-Tabla1[[#This Row],[CANTIDAD SEGÚN CONTEO]]</f>
        <v>-29</v>
      </c>
      <c r="I1436" s="13">
        <f>1-ABS((Tabla1[[#This Row],[CANTIDAD SEGÚN SISTEMA]]-Tabla1[[#This Row],[CANTIDAD SEGÚN CONTEO]])/Tabla1[[#This Row],[CANTIDAD SEGÚN SISTEMA]])</f>
        <v>0.8152866242038217</v>
      </c>
      <c r="J143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36" s="13" t="str">
        <f>VLOOKUP(Tabla1[[#This Row],[COD MATERIAL]],Tabla1345[#All],3,0)</f>
        <v>09 - PARTES DE MOTOR</v>
      </c>
      <c r="L1436" s="2" t="str">
        <f>VLOOKUP(MONTH(Tabla1[[#This Row],[FECHA DE CONTEO INVENTARIO]]),Tabla2[],2,0)</f>
        <v>Ene</v>
      </c>
      <c r="M1436" s="1">
        <f>YEAR(Tabla1[[#This Row],[FECHA DE CONTEO INVENTARIO]])</f>
        <v>2018</v>
      </c>
    </row>
    <row r="1437" spans="1:13" x14ac:dyDescent="0.2">
      <c r="A1437" s="1">
        <v>348518</v>
      </c>
      <c r="B1437" s="1" t="s">
        <v>763</v>
      </c>
      <c r="C1437" s="1" t="s">
        <v>888</v>
      </c>
      <c r="D1437" s="1" t="s">
        <v>859</v>
      </c>
      <c r="E1437" s="2">
        <v>43117</v>
      </c>
      <c r="F1437" s="1">
        <v>187</v>
      </c>
      <c r="G1437" s="1">
        <v>211</v>
      </c>
      <c r="H1437" s="1">
        <f>Tabla1[[#This Row],[CANTIDAD SEGÚN SISTEMA]]-Tabla1[[#This Row],[CANTIDAD SEGÚN CONTEO]]</f>
        <v>-24</v>
      </c>
      <c r="I1437" s="13">
        <f>1-ABS((Tabla1[[#This Row],[CANTIDAD SEGÚN SISTEMA]]-Tabla1[[#This Row],[CANTIDAD SEGÚN CONTEO]])/Tabla1[[#This Row],[CANTIDAD SEGÚN SISTEMA]])</f>
        <v>0.87165775401069512</v>
      </c>
      <c r="J143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37" s="13" t="str">
        <f>VLOOKUP(Tabla1[[#This Row],[COD MATERIAL]],Tabla1345[#All],3,0)</f>
        <v>09 - PARTES DE MOTOR</v>
      </c>
      <c r="L1437" s="2" t="str">
        <f>VLOOKUP(MONTH(Tabla1[[#This Row],[FECHA DE CONTEO INVENTARIO]]),Tabla2[],2,0)</f>
        <v>Ene</v>
      </c>
      <c r="M1437" s="1">
        <f>YEAR(Tabla1[[#This Row],[FECHA DE CONTEO INVENTARIO]])</f>
        <v>2018</v>
      </c>
    </row>
    <row r="1438" spans="1:13" x14ac:dyDescent="0.2">
      <c r="A1438" s="1">
        <v>348062</v>
      </c>
      <c r="B1438" s="1" t="s">
        <v>666</v>
      </c>
      <c r="C1438" s="1" t="s">
        <v>891</v>
      </c>
      <c r="D1438" s="1" t="s">
        <v>862</v>
      </c>
      <c r="E1438" s="2">
        <v>43206</v>
      </c>
      <c r="F1438" s="1">
        <v>43</v>
      </c>
      <c r="G1438" s="1">
        <v>51</v>
      </c>
      <c r="H1438" s="1">
        <f>Tabla1[[#This Row],[CANTIDAD SEGÚN SISTEMA]]-Tabla1[[#This Row],[CANTIDAD SEGÚN CONTEO]]</f>
        <v>-8</v>
      </c>
      <c r="I1438" s="13">
        <f>1-ABS((Tabla1[[#This Row],[CANTIDAD SEGÚN SISTEMA]]-Tabla1[[#This Row],[CANTIDAD SEGÚN CONTEO]])/Tabla1[[#This Row],[CANTIDAD SEGÚN SISTEMA]])</f>
        <v>0.81395348837209303</v>
      </c>
      <c r="J143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38" s="13" t="str">
        <f>VLOOKUP(Tabla1[[#This Row],[COD MATERIAL]],Tabla1345[#All],3,0)</f>
        <v>13 - TRACCION</v>
      </c>
      <c r="L1438" s="2" t="str">
        <f>VLOOKUP(MONTH(Tabla1[[#This Row],[FECHA DE CONTEO INVENTARIO]]),Tabla2[],2,0)</f>
        <v>Abr</v>
      </c>
      <c r="M1438" s="1">
        <f>YEAR(Tabla1[[#This Row],[FECHA DE CONTEO INVENTARIO]])</f>
        <v>2018</v>
      </c>
    </row>
    <row r="1439" spans="1:13" x14ac:dyDescent="0.2">
      <c r="A1439" s="1">
        <v>348778</v>
      </c>
      <c r="B1439" s="1" t="s">
        <v>112</v>
      </c>
      <c r="C1439" s="1" t="s">
        <v>890</v>
      </c>
      <c r="D1439" s="1" t="s">
        <v>861</v>
      </c>
      <c r="E1439" s="2">
        <v>43127</v>
      </c>
      <c r="F1439" s="1">
        <v>44</v>
      </c>
      <c r="G1439" s="1">
        <v>44</v>
      </c>
      <c r="H1439" s="1">
        <f>Tabla1[[#This Row],[CANTIDAD SEGÚN SISTEMA]]-Tabla1[[#This Row],[CANTIDAD SEGÚN CONTEO]]</f>
        <v>0</v>
      </c>
      <c r="I1439" s="13">
        <f>1-ABS((Tabla1[[#This Row],[CANTIDAD SEGÚN SISTEMA]]-Tabla1[[#This Row],[CANTIDAD SEGÚN CONTEO]])/Tabla1[[#This Row],[CANTIDAD SEGÚN SISTEMA]])</f>
        <v>1</v>
      </c>
      <c r="J143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39" s="13" t="str">
        <f>VLOOKUP(Tabla1[[#This Row],[COD MATERIAL]],Tabla1345[#All],3,0)</f>
        <v>05 - COLISION</v>
      </c>
      <c r="L1439" s="2" t="str">
        <f>VLOOKUP(MONTH(Tabla1[[#This Row],[FECHA DE CONTEO INVENTARIO]]),Tabla2[],2,0)</f>
        <v>Ene</v>
      </c>
      <c r="M1439" s="1">
        <f>YEAR(Tabla1[[#This Row],[FECHA DE CONTEO INVENTARIO]])</f>
        <v>2018</v>
      </c>
    </row>
    <row r="1440" spans="1:13" x14ac:dyDescent="0.2">
      <c r="A1440" s="1">
        <v>347969</v>
      </c>
      <c r="B1440" s="1" t="s">
        <v>158</v>
      </c>
      <c r="C1440" s="1" t="s">
        <v>892</v>
      </c>
      <c r="D1440" s="1" t="s">
        <v>863</v>
      </c>
      <c r="E1440" s="2">
        <v>43442</v>
      </c>
      <c r="F1440" s="1">
        <v>135</v>
      </c>
      <c r="G1440" s="1">
        <v>135</v>
      </c>
      <c r="H1440" s="1">
        <f>Tabla1[[#This Row],[CANTIDAD SEGÚN SISTEMA]]-Tabla1[[#This Row],[CANTIDAD SEGÚN CONTEO]]</f>
        <v>0</v>
      </c>
      <c r="I1440" s="13">
        <f>1-ABS((Tabla1[[#This Row],[CANTIDAD SEGÚN SISTEMA]]-Tabla1[[#This Row],[CANTIDAD SEGÚN CONTEO]])/Tabla1[[#This Row],[CANTIDAD SEGÚN SISTEMA]])</f>
        <v>1</v>
      </c>
      <c r="J144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40" s="13" t="str">
        <f>VLOOKUP(Tabla1[[#This Row],[COD MATERIAL]],Tabla1345[#All],3,0)</f>
        <v>03 - FILTROS</v>
      </c>
      <c r="L1440" s="2" t="str">
        <f>VLOOKUP(MONTH(Tabla1[[#This Row],[FECHA DE CONTEO INVENTARIO]]),Tabla2[],2,0)</f>
        <v>Dic</v>
      </c>
      <c r="M1440" s="1">
        <f>YEAR(Tabla1[[#This Row],[FECHA DE CONTEO INVENTARIO]])</f>
        <v>2018</v>
      </c>
    </row>
    <row r="1441" spans="1:13" x14ac:dyDescent="0.2">
      <c r="A1441" s="1">
        <v>348071</v>
      </c>
      <c r="B1441" s="1" t="s">
        <v>110</v>
      </c>
      <c r="C1441" s="1" t="s">
        <v>893</v>
      </c>
      <c r="D1441" s="1" t="s">
        <v>864</v>
      </c>
      <c r="E1441" s="2">
        <v>43114</v>
      </c>
      <c r="F1441" s="1">
        <v>132</v>
      </c>
      <c r="G1441" s="1">
        <v>158</v>
      </c>
      <c r="H1441" s="1">
        <f>Tabla1[[#This Row],[CANTIDAD SEGÚN SISTEMA]]-Tabla1[[#This Row],[CANTIDAD SEGÚN CONTEO]]</f>
        <v>-26</v>
      </c>
      <c r="I1441" s="13">
        <f>1-ABS((Tabla1[[#This Row],[CANTIDAD SEGÚN SISTEMA]]-Tabla1[[#This Row],[CANTIDAD SEGÚN CONTEO]])/Tabla1[[#This Row],[CANTIDAD SEGÚN SISTEMA]])</f>
        <v>0.80303030303030298</v>
      </c>
      <c r="J144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41" s="13" t="str">
        <f>VLOOKUP(Tabla1[[#This Row],[COD MATERIAL]],Tabla1345[#All],3,0)</f>
        <v>11 - LLANTAS Y HULES</v>
      </c>
      <c r="L1441" s="2" t="str">
        <f>VLOOKUP(MONTH(Tabla1[[#This Row],[FECHA DE CONTEO INVENTARIO]]),Tabla2[],2,0)</f>
        <v>Ene</v>
      </c>
      <c r="M1441" s="1">
        <f>YEAR(Tabla1[[#This Row],[FECHA DE CONTEO INVENTARIO]])</f>
        <v>2018</v>
      </c>
    </row>
    <row r="1442" spans="1:13" x14ac:dyDescent="0.2">
      <c r="A1442" s="1">
        <v>348388</v>
      </c>
      <c r="B1442" s="1" t="s">
        <v>178</v>
      </c>
      <c r="C1442" s="1" t="s">
        <v>889</v>
      </c>
      <c r="D1442" s="1" t="s">
        <v>860</v>
      </c>
      <c r="E1442" s="2">
        <v>43518</v>
      </c>
      <c r="F1442" s="1">
        <v>191</v>
      </c>
      <c r="G1442" s="1">
        <v>191</v>
      </c>
      <c r="H1442" s="1">
        <f>Tabla1[[#This Row],[CANTIDAD SEGÚN SISTEMA]]-Tabla1[[#This Row],[CANTIDAD SEGÚN CONTEO]]</f>
        <v>0</v>
      </c>
      <c r="I1442" s="13">
        <f>1-ABS((Tabla1[[#This Row],[CANTIDAD SEGÚN SISTEMA]]-Tabla1[[#This Row],[CANTIDAD SEGÚN CONTEO]])/Tabla1[[#This Row],[CANTIDAD SEGÚN SISTEMA]])</f>
        <v>1</v>
      </c>
      <c r="J144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42" s="13" t="str">
        <f>VLOOKUP(Tabla1[[#This Row],[COD MATERIAL]],Tabla1345[#All],3,0)</f>
        <v>05 - COLISION</v>
      </c>
      <c r="L1442" s="2" t="str">
        <f>VLOOKUP(MONTH(Tabla1[[#This Row],[FECHA DE CONTEO INVENTARIO]]),Tabla2[],2,0)</f>
        <v>Feb</v>
      </c>
      <c r="M1442" s="1">
        <f>YEAR(Tabla1[[#This Row],[FECHA DE CONTEO INVENTARIO]])</f>
        <v>2019</v>
      </c>
    </row>
    <row r="1443" spans="1:13" x14ac:dyDescent="0.2">
      <c r="A1443" s="1">
        <v>362589</v>
      </c>
      <c r="B1443" s="1" t="s">
        <v>792</v>
      </c>
      <c r="C1443" s="1" t="s">
        <v>888</v>
      </c>
      <c r="D1443" s="1" t="s">
        <v>859</v>
      </c>
      <c r="E1443" s="2">
        <v>43118</v>
      </c>
      <c r="F1443" s="1">
        <v>65</v>
      </c>
      <c r="G1443" s="1">
        <v>66</v>
      </c>
      <c r="H1443" s="1">
        <f>Tabla1[[#This Row],[CANTIDAD SEGÚN SISTEMA]]-Tabla1[[#This Row],[CANTIDAD SEGÚN CONTEO]]</f>
        <v>-1</v>
      </c>
      <c r="I1443" s="13">
        <f>1-ABS((Tabla1[[#This Row],[CANTIDAD SEGÚN SISTEMA]]-Tabla1[[#This Row],[CANTIDAD SEGÚN CONTEO]])/Tabla1[[#This Row],[CANTIDAD SEGÚN SISTEMA]])</f>
        <v>0.98461538461538467</v>
      </c>
      <c r="J144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43" s="13" t="str">
        <f>VLOOKUP(Tabla1[[#This Row],[COD MATERIAL]],Tabla1345[#All],3,0)</f>
        <v>07 - PEDALES Y POSAPIES</v>
      </c>
      <c r="L1443" s="2" t="str">
        <f>VLOOKUP(MONTH(Tabla1[[#This Row],[FECHA DE CONTEO INVENTARIO]]),Tabla2[],2,0)</f>
        <v>Ene</v>
      </c>
      <c r="M1443" s="1">
        <f>YEAR(Tabla1[[#This Row],[FECHA DE CONTEO INVENTARIO]])</f>
        <v>2018</v>
      </c>
    </row>
    <row r="1444" spans="1:13" x14ac:dyDescent="0.2">
      <c r="A1444" s="1">
        <v>348811</v>
      </c>
      <c r="B1444" s="1" t="s">
        <v>269</v>
      </c>
      <c r="C1444" s="1" t="s">
        <v>889</v>
      </c>
      <c r="D1444" s="1" t="s">
        <v>860</v>
      </c>
      <c r="E1444" s="2">
        <v>43539</v>
      </c>
      <c r="F1444" s="1">
        <v>172</v>
      </c>
      <c r="G1444" s="1">
        <v>165</v>
      </c>
      <c r="H1444" s="1">
        <f>Tabla1[[#This Row],[CANTIDAD SEGÚN SISTEMA]]-Tabla1[[#This Row],[CANTIDAD SEGÚN CONTEO]]</f>
        <v>7</v>
      </c>
      <c r="I1444" s="13">
        <f>1-ABS((Tabla1[[#This Row],[CANTIDAD SEGÚN SISTEMA]]-Tabla1[[#This Row],[CANTIDAD SEGÚN CONTEO]])/Tabla1[[#This Row],[CANTIDAD SEGÚN SISTEMA]])</f>
        <v>0.95930232558139539</v>
      </c>
      <c r="J144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44" s="13" t="str">
        <f>VLOOKUP(Tabla1[[#This Row],[COD MATERIAL]],Tabla1345[#All],3,0)</f>
        <v>05 - COLISION</v>
      </c>
      <c r="L1444" s="2" t="str">
        <f>VLOOKUP(MONTH(Tabla1[[#This Row],[FECHA DE CONTEO INVENTARIO]]),Tabla2[],2,0)</f>
        <v>Mar</v>
      </c>
      <c r="M1444" s="1">
        <f>YEAR(Tabla1[[#This Row],[FECHA DE CONTEO INVENTARIO]])</f>
        <v>2019</v>
      </c>
    </row>
    <row r="1445" spans="1:13" x14ac:dyDescent="0.2">
      <c r="A1445" s="1">
        <v>348385</v>
      </c>
      <c r="B1445" s="1" t="s">
        <v>334</v>
      </c>
      <c r="C1445" s="1" t="s">
        <v>887</v>
      </c>
      <c r="D1445" s="1" t="s">
        <v>858</v>
      </c>
      <c r="E1445" s="2">
        <v>43515</v>
      </c>
      <c r="F1445" s="1">
        <v>193</v>
      </c>
      <c r="G1445" s="1">
        <v>202</v>
      </c>
      <c r="H1445" s="1">
        <f>Tabla1[[#This Row],[CANTIDAD SEGÚN SISTEMA]]-Tabla1[[#This Row],[CANTIDAD SEGÚN CONTEO]]</f>
        <v>-9</v>
      </c>
      <c r="I1445" s="13">
        <f>1-ABS((Tabla1[[#This Row],[CANTIDAD SEGÚN SISTEMA]]-Tabla1[[#This Row],[CANTIDAD SEGÚN CONTEO]])/Tabla1[[#This Row],[CANTIDAD SEGÚN SISTEMA]])</f>
        <v>0.95336787564766845</v>
      </c>
      <c r="J144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45" s="13" t="str">
        <f>VLOOKUP(Tabla1[[#This Row],[COD MATERIAL]],Tabla1345[#All],3,0)</f>
        <v>05 - COLISION</v>
      </c>
      <c r="L1445" s="2" t="str">
        <f>VLOOKUP(MONTH(Tabla1[[#This Row],[FECHA DE CONTEO INVENTARIO]]),Tabla2[],2,0)</f>
        <v>Feb</v>
      </c>
      <c r="M1445" s="1">
        <f>YEAR(Tabla1[[#This Row],[FECHA DE CONTEO INVENTARIO]])</f>
        <v>2019</v>
      </c>
    </row>
    <row r="1446" spans="1:13" x14ac:dyDescent="0.2">
      <c r="A1446" s="1">
        <v>348216</v>
      </c>
      <c r="B1446" s="1" t="s">
        <v>376</v>
      </c>
      <c r="C1446" s="1" t="s">
        <v>890</v>
      </c>
      <c r="D1446" s="1" t="s">
        <v>861</v>
      </c>
      <c r="E1446" s="2">
        <v>43501</v>
      </c>
      <c r="F1446" s="1">
        <v>97</v>
      </c>
      <c r="G1446" s="1">
        <v>105</v>
      </c>
      <c r="H1446" s="1">
        <f>Tabla1[[#This Row],[CANTIDAD SEGÚN SISTEMA]]-Tabla1[[#This Row],[CANTIDAD SEGÚN CONTEO]]</f>
        <v>-8</v>
      </c>
      <c r="I1446" s="13">
        <f>1-ABS((Tabla1[[#This Row],[CANTIDAD SEGÚN SISTEMA]]-Tabla1[[#This Row],[CANTIDAD SEGÚN CONTEO]])/Tabla1[[#This Row],[CANTIDAD SEGÚN SISTEMA]])</f>
        <v>0.91752577319587625</v>
      </c>
      <c r="J144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46" s="13" t="str">
        <f>VLOOKUP(Tabla1[[#This Row],[COD MATERIAL]],Tabla1345[#All],3,0)</f>
        <v>06 - AMORTIGUADORES</v>
      </c>
      <c r="L1446" s="2" t="str">
        <f>VLOOKUP(MONTH(Tabla1[[#This Row],[FECHA DE CONTEO INVENTARIO]]),Tabla2[],2,0)</f>
        <v>Feb</v>
      </c>
      <c r="M1446" s="1">
        <f>YEAR(Tabla1[[#This Row],[FECHA DE CONTEO INVENTARIO]])</f>
        <v>2019</v>
      </c>
    </row>
    <row r="1447" spans="1:13" x14ac:dyDescent="0.2">
      <c r="A1447" s="1">
        <v>368070</v>
      </c>
      <c r="B1447" s="1" t="s">
        <v>739</v>
      </c>
      <c r="C1447" s="1" t="s">
        <v>884</v>
      </c>
      <c r="D1447" s="1" t="s">
        <v>856</v>
      </c>
      <c r="E1447" s="2">
        <v>43574</v>
      </c>
      <c r="F1447" s="1">
        <v>155</v>
      </c>
      <c r="G1447" s="1">
        <v>170</v>
      </c>
      <c r="H1447" s="1">
        <f>Tabla1[[#This Row],[CANTIDAD SEGÚN SISTEMA]]-Tabla1[[#This Row],[CANTIDAD SEGÚN CONTEO]]</f>
        <v>-15</v>
      </c>
      <c r="I1447" s="13">
        <f>1-ABS((Tabla1[[#This Row],[CANTIDAD SEGÚN SISTEMA]]-Tabla1[[#This Row],[CANTIDAD SEGÚN CONTEO]])/Tabla1[[#This Row],[CANTIDAD SEGÚN SISTEMA]])</f>
        <v>0.90322580645161288</v>
      </c>
      <c r="J144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47" s="13" t="str">
        <f>VLOOKUP(Tabla1[[#This Row],[COD MATERIAL]],Tabla1345[#All],3,0)</f>
        <v>14 - LUCES</v>
      </c>
      <c r="L1447" s="2" t="str">
        <f>VLOOKUP(MONTH(Tabla1[[#This Row],[FECHA DE CONTEO INVENTARIO]]),Tabla2[],2,0)</f>
        <v>Abr</v>
      </c>
      <c r="M1447" s="1">
        <f>YEAR(Tabla1[[#This Row],[FECHA DE CONTEO INVENTARIO]])</f>
        <v>2019</v>
      </c>
    </row>
    <row r="1448" spans="1:13" x14ac:dyDescent="0.2">
      <c r="A1448" s="1">
        <v>364373</v>
      </c>
      <c r="B1448" s="1" t="s">
        <v>516</v>
      </c>
      <c r="C1448" s="1" t="s">
        <v>888</v>
      </c>
      <c r="D1448" s="1" t="s">
        <v>859</v>
      </c>
      <c r="E1448" s="2">
        <v>43131</v>
      </c>
      <c r="F1448" s="1">
        <v>132</v>
      </c>
      <c r="G1448" s="1">
        <v>132</v>
      </c>
      <c r="H1448" s="1">
        <f>Tabla1[[#This Row],[CANTIDAD SEGÚN SISTEMA]]-Tabla1[[#This Row],[CANTIDAD SEGÚN CONTEO]]</f>
        <v>0</v>
      </c>
      <c r="I1448" s="13">
        <f>1-ABS((Tabla1[[#This Row],[CANTIDAD SEGÚN SISTEMA]]-Tabla1[[#This Row],[CANTIDAD SEGÚN CONTEO]])/Tabla1[[#This Row],[CANTIDAD SEGÚN SISTEMA]])</f>
        <v>1</v>
      </c>
      <c r="J144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48" s="13" t="str">
        <f>VLOOKUP(Tabla1[[#This Row],[COD MATERIAL]],Tabla1345[#All],3,0)</f>
        <v>09 - PARTES DE MOTOR</v>
      </c>
      <c r="L1448" s="2" t="str">
        <f>VLOOKUP(MONTH(Tabla1[[#This Row],[FECHA DE CONTEO INVENTARIO]]),Tabla2[],2,0)</f>
        <v>Ene</v>
      </c>
      <c r="M1448" s="1">
        <f>YEAR(Tabla1[[#This Row],[FECHA DE CONTEO INVENTARIO]])</f>
        <v>2018</v>
      </c>
    </row>
    <row r="1449" spans="1:13" x14ac:dyDescent="0.2">
      <c r="A1449" s="1">
        <v>348879</v>
      </c>
      <c r="B1449" s="1" t="s">
        <v>477</v>
      </c>
      <c r="C1449" s="1" t="s">
        <v>890</v>
      </c>
      <c r="D1449" s="1" t="s">
        <v>861</v>
      </c>
      <c r="E1449" s="2">
        <v>43242</v>
      </c>
      <c r="F1449" s="1">
        <v>145</v>
      </c>
      <c r="G1449" s="1">
        <v>130</v>
      </c>
      <c r="H1449" s="1">
        <f>Tabla1[[#This Row],[CANTIDAD SEGÚN SISTEMA]]-Tabla1[[#This Row],[CANTIDAD SEGÚN CONTEO]]</f>
        <v>15</v>
      </c>
      <c r="I1449" s="13">
        <f>1-ABS((Tabla1[[#This Row],[CANTIDAD SEGÚN SISTEMA]]-Tabla1[[#This Row],[CANTIDAD SEGÚN CONTEO]])/Tabla1[[#This Row],[CANTIDAD SEGÚN SISTEMA]])</f>
        <v>0.89655172413793105</v>
      </c>
      <c r="J144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49" s="13" t="str">
        <f>VLOOKUP(Tabla1[[#This Row],[COD MATERIAL]],Tabla1345[#All],3,0)</f>
        <v>05 - COLISION</v>
      </c>
      <c r="L1449" s="2" t="str">
        <f>VLOOKUP(MONTH(Tabla1[[#This Row],[FECHA DE CONTEO INVENTARIO]]),Tabla2[],2,0)</f>
        <v>May</v>
      </c>
      <c r="M1449" s="1">
        <f>YEAR(Tabla1[[#This Row],[FECHA DE CONTEO INVENTARIO]])</f>
        <v>2018</v>
      </c>
    </row>
    <row r="1450" spans="1:13" x14ac:dyDescent="0.2">
      <c r="A1450" s="1">
        <v>348780</v>
      </c>
      <c r="B1450" s="1" t="s">
        <v>144</v>
      </c>
      <c r="C1450" s="1" t="s">
        <v>886</v>
      </c>
      <c r="D1450" s="1" t="s">
        <v>857</v>
      </c>
      <c r="E1450" s="2">
        <v>43331</v>
      </c>
      <c r="F1450" s="1">
        <v>138</v>
      </c>
      <c r="G1450" s="1">
        <v>155</v>
      </c>
      <c r="H1450" s="1">
        <f>Tabla1[[#This Row],[CANTIDAD SEGÚN SISTEMA]]-Tabla1[[#This Row],[CANTIDAD SEGÚN CONTEO]]</f>
        <v>-17</v>
      </c>
      <c r="I1450" s="13">
        <f>1-ABS((Tabla1[[#This Row],[CANTIDAD SEGÚN SISTEMA]]-Tabla1[[#This Row],[CANTIDAD SEGÚN CONTEO]])/Tabla1[[#This Row],[CANTIDAD SEGÚN SISTEMA]])</f>
        <v>0.87681159420289856</v>
      </c>
      <c r="J145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50" s="13" t="str">
        <f>VLOOKUP(Tabla1[[#This Row],[COD MATERIAL]],Tabla1345[#All],3,0)</f>
        <v>05 - COLISION</v>
      </c>
      <c r="L1450" s="2" t="str">
        <f>VLOOKUP(MONTH(Tabla1[[#This Row],[FECHA DE CONTEO INVENTARIO]]),Tabla2[],2,0)</f>
        <v>Ago</v>
      </c>
      <c r="M1450" s="1">
        <f>YEAR(Tabla1[[#This Row],[FECHA DE CONTEO INVENTARIO]])</f>
        <v>2018</v>
      </c>
    </row>
    <row r="1451" spans="1:13" x14ac:dyDescent="0.2">
      <c r="A1451" s="1">
        <v>348897</v>
      </c>
      <c r="B1451" s="1" t="s">
        <v>402</v>
      </c>
      <c r="C1451" s="1" t="s">
        <v>892</v>
      </c>
      <c r="D1451" s="1" t="s">
        <v>863</v>
      </c>
      <c r="E1451" s="2">
        <v>43114</v>
      </c>
      <c r="F1451" s="1">
        <v>119</v>
      </c>
      <c r="G1451" s="1">
        <v>119</v>
      </c>
      <c r="H1451" s="1">
        <f>Tabla1[[#This Row],[CANTIDAD SEGÚN SISTEMA]]-Tabla1[[#This Row],[CANTIDAD SEGÚN CONTEO]]</f>
        <v>0</v>
      </c>
      <c r="I1451" s="13">
        <f>1-ABS((Tabla1[[#This Row],[CANTIDAD SEGÚN SISTEMA]]-Tabla1[[#This Row],[CANTIDAD SEGÚN CONTEO]])/Tabla1[[#This Row],[CANTIDAD SEGÚN SISTEMA]])</f>
        <v>1</v>
      </c>
      <c r="J145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51" s="13" t="str">
        <f>VLOOKUP(Tabla1[[#This Row],[COD MATERIAL]],Tabla1345[#All],3,0)</f>
        <v>05 - COLISION</v>
      </c>
      <c r="L1451" s="2" t="str">
        <f>VLOOKUP(MONTH(Tabla1[[#This Row],[FECHA DE CONTEO INVENTARIO]]),Tabla2[],2,0)</f>
        <v>Ene</v>
      </c>
      <c r="M1451" s="1">
        <f>YEAR(Tabla1[[#This Row],[FECHA DE CONTEO INVENTARIO]])</f>
        <v>2018</v>
      </c>
    </row>
    <row r="1452" spans="1:13" x14ac:dyDescent="0.2">
      <c r="A1452" s="1">
        <v>364247</v>
      </c>
      <c r="B1452" s="1" t="s">
        <v>701</v>
      </c>
      <c r="C1452" s="1" t="s">
        <v>885</v>
      </c>
      <c r="D1452" s="1" t="s">
        <v>865</v>
      </c>
      <c r="E1452" s="2">
        <v>43437</v>
      </c>
      <c r="F1452" s="1">
        <v>157</v>
      </c>
      <c r="G1452" s="1">
        <v>144</v>
      </c>
      <c r="H1452" s="1">
        <f>Tabla1[[#This Row],[CANTIDAD SEGÚN SISTEMA]]-Tabla1[[#This Row],[CANTIDAD SEGÚN CONTEO]]</f>
        <v>13</v>
      </c>
      <c r="I1452" s="13">
        <f>1-ABS((Tabla1[[#This Row],[CANTIDAD SEGÚN SISTEMA]]-Tabla1[[#This Row],[CANTIDAD SEGÚN CONTEO]])/Tabla1[[#This Row],[CANTIDAD SEGÚN SISTEMA]])</f>
        <v>0.91719745222929938</v>
      </c>
      <c r="J145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52" s="13" t="str">
        <f>VLOOKUP(Tabla1[[#This Row],[COD MATERIAL]],Tabla1345[#All],3,0)</f>
        <v>09 - PARTES DE MOTOR</v>
      </c>
      <c r="L1452" s="2" t="str">
        <f>VLOOKUP(MONTH(Tabla1[[#This Row],[FECHA DE CONTEO INVENTARIO]]),Tabla2[],2,0)</f>
        <v>Dic</v>
      </c>
      <c r="M1452" s="1">
        <f>YEAR(Tabla1[[#This Row],[FECHA DE CONTEO INVENTARIO]])</f>
        <v>2018</v>
      </c>
    </row>
    <row r="1453" spans="1:13" x14ac:dyDescent="0.2">
      <c r="A1453" s="1">
        <v>347832</v>
      </c>
      <c r="B1453" s="1" t="s">
        <v>177</v>
      </c>
      <c r="C1453" s="1" t="s">
        <v>887</v>
      </c>
      <c r="D1453" s="1" t="s">
        <v>858</v>
      </c>
      <c r="E1453" s="2">
        <v>43365</v>
      </c>
      <c r="F1453" s="1">
        <v>89</v>
      </c>
      <c r="G1453" s="1">
        <v>85</v>
      </c>
      <c r="H1453" s="1">
        <f>Tabla1[[#This Row],[CANTIDAD SEGÚN SISTEMA]]-Tabla1[[#This Row],[CANTIDAD SEGÚN CONTEO]]</f>
        <v>4</v>
      </c>
      <c r="I1453" s="13">
        <f>1-ABS((Tabla1[[#This Row],[CANTIDAD SEGÚN SISTEMA]]-Tabla1[[#This Row],[CANTIDAD SEGÚN CONTEO]])/Tabla1[[#This Row],[CANTIDAD SEGÚN SISTEMA]])</f>
        <v>0.9550561797752809</v>
      </c>
      <c r="J145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53" s="13" t="str">
        <f>VLOOKUP(Tabla1[[#This Row],[COD MATERIAL]],Tabla1345[#All],3,0)</f>
        <v>03 - FILTROS</v>
      </c>
      <c r="L1453" s="2" t="str">
        <f>VLOOKUP(MONTH(Tabla1[[#This Row],[FECHA DE CONTEO INVENTARIO]]),Tabla2[],2,0)</f>
        <v>Set</v>
      </c>
      <c r="M1453" s="1">
        <f>YEAR(Tabla1[[#This Row],[FECHA DE CONTEO INVENTARIO]])</f>
        <v>2018</v>
      </c>
    </row>
    <row r="1454" spans="1:13" x14ac:dyDescent="0.2">
      <c r="A1454" s="1">
        <v>364163</v>
      </c>
      <c r="B1454" s="1" t="s">
        <v>148</v>
      </c>
      <c r="C1454" s="1" t="s">
        <v>886</v>
      </c>
      <c r="D1454" s="1" t="s">
        <v>857</v>
      </c>
      <c r="E1454" s="2">
        <v>43525</v>
      </c>
      <c r="F1454" s="1">
        <v>144</v>
      </c>
      <c r="G1454" s="1">
        <v>146</v>
      </c>
      <c r="H1454" s="1">
        <f>Tabla1[[#This Row],[CANTIDAD SEGÚN SISTEMA]]-Tabla1[[#This Row],[CANTIDAD SEGÚN CONTEO]]</f>
        <v>-2</v>
      </c>
      <c r="I1454" s="13">
        <f>1-ABS((Tabla1[[#This Row],[CANTIDAD SEGÚN SISTEMA]]-Tabla1[[#This Row],[CANTIDAD SEGÚN CONTEO]])/Tabla1[[#This Row],[CANTIDAD SEGÚN SISTEMA]])</f>
        <v>0.98611111111111116</v>
      </c>
      <c r="J145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54" s="13" t="str">
        <f>VLOOKUP(Tabla1[[#This Row],[COD MATERIAL]],Tabla1345[#All],3,0)</f>
        <v>10 - PALANCAS Y CHICOTES</v>
      </c>
      <c r="L1454" s="2" t="str">
        <f>VLOOKUP(MONTH(Tabla1[[#This Row],[FECHA DE CONTEO INVENTARIO]]),Tabla2[],2,0)</f>
        <v>Mar</v>
      </c>
      <c r="M1454" s="1">
        <f>YEAR(Tabla1[[#This Row],[FECHA DE CONTEO INVENTARIO]])</f>
        <v>2019</v>
      </c>
    </row>
    <row r="1455" spans="1:13" x14ac:dyDescent="0.2">
      <c r="A1455" s="1">
        <v>347945</v>
      </c>
      <c r="B1455" s="1" t="s">
        <v>631</v>
      </c>
      <c r="C1455" s="1" t="s">
        <v>885</v>
      </c>
      <c r="D1455" s="1" t="s">
        <v>865</v>
      </c>
      <c r="E1455" s="2">
        <v>43189</v>
      </c>
      <c r="F1455" s="1">
        <v>107</v>
      </c>
      <c r="G1455" s="1">
        <v>96</v>
      </c>
      <c r="H1455" s="1">
        <f>Tabla1[[#This Row],[CANTIDAD SEGÚN SISTEMA]]-Tabla1[[#This Row],[CANTIDAD SEGÚN CONTEO]]</f>
        <v>11</v>
      </c>
      <c r="I1455" s="13">
        <f>1-ABS((Tabla1[[#This Row],[CANTIDAD SEGÚN SISTEMA]]-Tabla1[[#This Row],[CANTIDAD SEGÚN CONTEO]])/Tabla1[[#This Row],[CANTIDAD SEGÚN SISTEMA]])</f>
        <v>0.89719626168224298</v>
      </c>
      <c r="J145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55" s="13" t="str">
        <f>VLOOKUP(Tabla1[[#This Row],[COD MATERIAL]],Tabla1345[#All],3,0)</f>
        <v>14 - LUCES</v>
      </c>
      <c r="L1455" s="2" t="str">
        <f>VLOOKUP(MONTH(Tabla1[[#This Row],[FECHA DE CONTEO INVENTARIO]]),Tabla2[],2,0)</f>
        <v>Mar</v>
      </c>
      <c r="M1455" s="1">
        <f>YEAR(Tabla1[[#This Row],[FECHA DE CONTEO INVENTARIO]])</f>
        <v>2018</v>
      </c>
    </row>
    <row r="1456" spans="1:13" x14ac:dyDescent="0.2">
      <c r="A1456" s="1">
        <v>348597</v>
      </c>
      <c r="B1456" s="1" t="s">
        <v>455</v>
      </c>
      <c r="C1456" s="1" t="s">
        <v>893</v>
      </c>
      <c r="D1456" s="1" t="s">
        <v>864</v>
      </c>
      <c r="E1456" s="2">
        <v>43124</v>
      </c>
      <c r="F1456" s="1">
        <v>66</v>
      </c>
      <c r="G1456" s="1">
        <v>66</v>
      </c>
      <c r="H1456" s="1">
        <f>Tabla1[[#This Row],[CANTIDAD SEGÚN SISTEMA]]-Tabla1[[#This Row],[CANTIDAD SEGÚN CONTEO]]</f>
        <v>0</v>
      </c>
      <c r="I1456" s="13">
        <f>1-ABS((Tabla1[[#This Row],[CANTIDAD SEGÚN SISTEMA]]-Tabla1[[#This Row],[CANTIDAD SEGÚN CONTEO]])/Tabla1[[#This Row],[CANTIDAD SEGÚN SISTEMA]])</f>
        <v>1</v>
      </c>
      <c r="J145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56" s="13" t="str">
        <f>VLOOKUP(Tabla1[[#This Row],[COD MATERIAL]],Tabla1345[#All],3,0)</f>
        <v>15 - MISCELANEOS</v>
      </c>
      <c r="L1456" s="2" t="str">
        <f>VLOOKUP(MONTH(Tabla1[[#This Row],[FECHA DE CONTEO INVENTARIO]]),Tabla2[],2,0)</f>
        <v>Ene</v>
      </c>
      <c r="M1456" s="1">
        <f>YEAR(Tabla1[[#This Row],[FECHA DE CONTEO INVENTARIO]])</f>
        <v>2018</v>
      </c>
    </row>
    <row r="1457" spans="1:13" x14ac:dyDescent="0.2">
      <c r="A1457" s="1">
        <v>348811</v>
      </c>
      <c r="B1457" s="1" t="s">
        <v>269</v>
      </c>
      <c r="C1457" s="1" t="s">
        <v>884</v>
      </c>
      <c r="D1457" s="1" t="s">
        <v>856</v>
      </c>
      <c r="E1457" s="2">
        <v>43132</v>
      </c>
      <c r="F1457" s="1">
        <v>24</v>
      </c>
      <c r="G1457" s="1">
        <v>24</v>
      </c>
      <c r="H1457" s="1">
        <f>Tabla1[[#This Row],[CANTIDAD SEGÚN SISTEMA]]-Tabla1[[#This Row],[CANTIDAD SEGÚN CONTEO]]</f>
        <v>0</v>
      </c>
      <c r="I1457" s="13">
        <f>1-ABS((Tabla1[[#This Row],[CANTIDAD SEGÚN SISTEMA]]-Tabla1[[#This Row],[CANTIDAD SEGÚN CONTEO]])/Tabla1[[#This Row],[CANTIDAD SEGÚN SISTEMA]])</f>
        <v>1</v>
      </c>
      <c r="J145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57" s="13" t="str">
        <f>VLOOKUP(Tabla1[[#This Row],[COD MATERIAL]],Tabla1345[#All],3,0)</f>
        <v>05 - COLISION</v>
      </c>
      <c r="L1457" s="2" t="str">
        <f>VLOOKUP(MONTH(Tabla1[[#This Row],[FECHA DE CONTEO INVENTARIO]]),Tabla2[],2,0)</f>
        <v>Feb</v>
      </c>
      <c r="M1457" s="1">
        <f>YEAR(Tabla1[[#This Row],[FECHA DE CONTEO INVENTARIO]])</f>
        <v>2018</v>
      </c>
    </row>
    <row r="1458" spans="1:13" x14ac:dyDescent="0.2">
      <c r="A1458" s="1">
        <v>367902</v>
      </c>
      <c r="B1458" s="1" t="s">
        <v>789</v>
      </c>
      <c r="C1458" s="1" t="s">
        <v>889</v>
      </c>
      <c r="D1458" s="1" t="s">
        <v>860</v>
      </c>
      <c r="E1458" s="2">
        <v>43486</v>
      </c>
      <c r="F1458" s="1">
        <v>191</v>
      </c>
      <c r="G1458" s="1">
        <v>191</v>
      </c>
      <c r="H1458" s="1">
        <f>Tabla1[[#This Row],[CANTIDAD SEGÚN SISTEMA]]-Tabla1[[#This Row],[CANTIDAD SEGÚN CONTEO]]</f>
        <v>0</v>
      </c>
      <c r="I1458" s="13">
        <f>1-ABS((Tabla1[[#This Row],[CANTIDAD SEGÚN SISTEMA]]-Tabla1[[#This Row],[CANTIDAD SEGÚN CONTEO]])/Tabla1[[#This Row],[CANTIDAD SEGÚN SISTEMA]])</f>
        <v>1</v>
      </c>
      <c r="J145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58" s="13" t="str">
        <f>VLOOKUP(Tabla1[[#This Row],[COD MATERIAL]],Tabla1345[#All],3,0)</f>
        <v>15 - MISCELANEOS</v>
      </c>
      <c r="L1458" s="2" t="str">
        <f>VLOOKUP(MONTH(Tabla1[[#This Row],[FECHA DE CONTEO INVENTARIO]]),Tabla2[],2,0)</f>
        <v>Ene</v>
      </c>
      <c r="M1458" s="1">
        <f>YEAR(Tabla1[[#This Row],[FECHA DE CONTEO INVENTARIO]])</f>
        <v>2019</v>
      </c>
    </row>
    <row r="1459" spans="1:13" x14ac:dyDescent="0.2">
      <c r="A1459" s="1">
        <v>348816</v>
      </c>
      <c r="B1459" s="1" t="s">
        <v>256</v>
      </c>
      <c r="C1459" s="1" t="s">
        <v>888</v>
      </c>
      <c r="D1459" s="1" t="s">
        <v>859</v>
      </c>
      <c r="E1459" s="2">
        <v>43106</v>
      </c>
      <c r="F1459" s="1">
        <v>102</v>
      </c>
      <c r="G1459" s="1">
        <v>119</v>
      </c>
      <c r="H1459" s="1">
        <f>Tabla1[[#This Row],[CANTIDAD SEGÚN SISTEMA]]-Tabla1[[#This Row],[CANTIDAD SEGÚN CONTEO]]</f>
        <v>-17</v>
      </c>
      <c r="I1459" s="13">
        <f>1-ABS((Tabla1[[#This Row],[CANTIDAD SEGÚN SISTEMA]]-Tabla1[[#This Row],[CANTIDAD SEGÚN CONTEO]])/Tabla1[[#This Row],[CANTIDAD SEGÚN SISTEMA]])</f>
        <v>0.83333333333333337</v>
      </c>
      <c r="J145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59" s="13" t="str">
        <f>VLOOKUP(Tabla1[[#This Row],[COD MATERIAL]],Tabla1345[#All],3,0)</f>
        <v>05 - COLISION</v>
      </c>
      <c r="L1459" s="2" t="str">
        <f>VLOOKUP(MONTH(Tabla1[[#This Row],[FECHA DE CONTEO INVENTARIO]]),Tabla2[],2,0)</f>
        <v>Ene</v>
      </c>
      <c r="M1459" s="1">
        <f>YEAR(Tabla1[[#This Row],[FECHA DE CONTEO INVENTARIO]])</f>
        <v>2018</v>
      </c>
    </row>
    <row r="1460" spans="1:13" x14ac:dyDescent="0.2">
      <c r="A1460" s="1">
        <v>348298</v>
      </c>
      <c r="B1460" s="1" t="s">
        <v>80</v>
      </c>
      <c r="C1460" s="1" t="s">
        <v>890</v>
      </c>
      <c r="D1460" s="1" t="s">
        <v>861</v>
      </c>
      <c r="E1460" s="2">
        <v>43420</v>
      </c>
      <c r="F1460" s="1">
        <v>28</v>
      </c>
      <c r="G1460" s="1">
        <v>28</v>
      </c>
      <c r="H1460" s="1">
        <f>Tabla1[[#This Row],[CANTIDAD SEGÚN SISTEMA]]-Tabla1[[#This Row],[CANTIDAD SEGÚN CONTEO]]</f>
        <v>0</v>
      </c>
      <c r="I1460" s="13">
        <f>1-ABS((Tabla1[[#This Row],[CANTIDAD SEGÚN SISTEMA]]-Tabla1[[#This Row],[CANTIDAD SEGÚN CONTEO]])/Tabla1[[#This Row],[CANTIDAD SEGÚN SISTEMA]])</f>
        <v>1</v>
      </c>
      <c r="J146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60" s="13" t="str">
        <f>VLOOKUP(Tabla1[[#This Row],[COD MATERIAL]],Tabla1345[#All],3,0)</f>
        <v>10 - PALANCAS Y CHICOTES</v>
      </c>
      <c r="L1460" s="2" t="str">
        <f>VLOOKUP(MONTH(Tabla1[[#This Row],[FECHA DE CONTEO INVENTARIO]]),Tabla2[],2,0)</f>
        <v>Nov</v>
      </c>
      <c r="M1460" s="1">
        <f>YEAR(Tabla1[[#This Row],[FECHA DE CONTEO INVENTARIO]])</f>
        <v>2018</v>
      </c>
    </row>
    <row r="1461" spans="1:13" x14ac:dyDescent="0.2">
      <c r="A1461" s="1">
        <v>348681</v>
      </c>
      <c r="B1461" s="1" t="s">
        <v>604</v>
      </c>
      <c r="C1461" s="1" t="s">
        <v>891</v>
      </c>
      <c r="D1461" s="1" t="s">
        <v>862</v>
      </c>
      <c r="E1461" s="2">
        <v>43490</v>
      </c>
      <c r="F1461" s="1">
        <v>196</v>
      </c>
      <c r="G1461" s="1">
        <v>235</v>
      </c>
      <c r="H1461" s="1">
        <f>Tabla1[[#This Row],[CANTIDAD SEGÚN SISTEMA]]-Tabla1[[#This Row],[CANTIDAD SEGÚN CONTEO]]</f>
        <v>-39</v>
      </c>
      <c r="I1461" s="13">
        <f>1-ABS((Tabla1[[#This Row],[CANTIDAD SEGÚN SISTEMA]]-Tabla1[[#This Row],[CANTIDAD SEGÚN CONTEO]])/Tabla1[[#This Row],[CANTIDAD SEGÚN SISTEMA]])</f>
        <v>0.80102040816326525</v>
      </c>
      <c r="J146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61" s="13" t="str">
        <f>VLOOKUP(Tabla1[[#This Row],[COD MATERIAL]],Tabla1345[#All],3,0)</f>
        <v>09 - PARTES DE MOTOR</v>
      </c>
      <c r="L1461" s="2" t="str">
        <f>VLOOKUP(MONTH(Tabla1[[#This Row],[FECHA DE CONTEO INVENTARIO]]),Tabla2[],2,0)</f>
        <v>Ene</v>
      </c>
      <c r="M1461" s="1">
        <f>YEAR(Tabla1[[#This Row],[FECHA DE CONTEO INVENTARIO]])</f>
        <v>2019</v>
      </c>
    </row>
    <row r="1462" spans="1:13" x14ac:dyDescent="0.2">
      <c r="A1462" s="1">
        <v>348204</v>
      </c>
      <c r="B1462" s="1" t="s">
        <v>528</v>
      </c>
      <c r="C1462" s="1" t="s">
        <v>886</v>
      </c>
      <c r="D1462" s="1" t="s">
        <v>857</v>
      </c>
      <c r="E1462" s="2">
        <v>43564</v>
      </c>
      <c r="F1462" s="1">
        <v>161</v>
      </c>
      <c r="G1462" s="1">
        <v>161</v>
      </c>
      <c r="H1462" s="1">
        <f>Tabla1[[#This Row],[CANTIDAD SEGÚN SISTEMA]]-Tabla1[[#This Row],[CANTIDAD SEGÚN CONTEO]]</f>
        <v>0</v>
      </c>
      <c r="I1462" s="13">
        <f>1-ABS((Tabla1[[#This Row],[CANTIDAD SEGÚN SISTEMA]]-Tabla1[[#This Row],[CANTIDAD SEGÚN CONTEO]])/Tabla1[[#This Row],[CANTIDAD SEGÚN SISTEMA]])</f>
        <v>1</v>
      </c>
      <c r="J146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62" s="13" t="str">
        <f>VLOOKUP(Tabla1[[#This Row],[COD MATERIAL]],Tabla1345[#All],3,0)</f>
        <v>06 - AMORTIGUADORES</v>
      </c>
      <c r="L1462" s="2" t="str">
        <f>VLOOKUP(MONTH(Tabla1[[#This Row],[FECHA DE CONTEO INVENTARIO]]),Tabla2[],2,0)</f>
        <v>Abr</v>
      </c>
      <c r="M1462" s="1">
        <f>YEAR(Tabla1[[#This Row],[FECHA DE CONTEO INVENTARIO]])</f>
        <v>2019</v>
      </c>
    </row>
    <row r="1463" spans="1:13" x14ac:dyDescent="0.2">
      <c r="A1463" s="1">
        <v>348304</v>
      </c>
      <c r="B1463" s="1" t="s">
        <v>361</v>
      </c>
      <c r="C1463" s="1" t="s">
        <v>887</v>
      </c>
      <c r="D1463" s="1" t="s">
        <v>858</v>
      </c>
      <c r="E1463" s="2">
        <v>43268</v>
      </c>
      <c r="F1463" s="1">
        <v>117</v>
      </c>
      <c r="G1463" s="1">
        <v>134</v>
      </c>
      <c r="H1463" s="1">
        <f>Tabla1[[#This Row],[CANTIDAD SEGÚN SISTEMA]]-Tabla1[[#This Row],[CANTIDAD SEGÚN CONTEO]]</f>
        <v>-17</v>
      </c>
      <c r="I1463" s="13">
        <f>1-ABS((Tabla1[[#This Row],[CANTIDAD SEGÚN SISTEMA]]-Tabla1[[#This Row],[CANTIDAD SEGÚN CONTEO]])/Tabla1[[#This Row],[CANTIDAD SEGÚN SISTEMA]])</f>
        <v>0.85470085470085466</v>
      </c>
      <c r="J146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63" s="13" t="str">
        <f>VLOOKUP(Tabla1[[#This Row],[COD MATERIAL]],Tabla1345[#All],3,0)</f>
        <v>10 - PALANCAS Y CHICOTES</v>
      </c>
      <c r="L1463" s="2" t="str">
        <f>VLOOKUP(MONTH(Tabla1[[#This Row],[FECHA DE CONTEO INVENTARIO]]),Tabla2[],2,0)</f>
        <v>Jun</v>
      </c>
      <c r="M1463" s="1">
        <f>YEAR(Tabla1[[#This Row],[FECHA DE CONTEO INVENTARIO]])</f>
        <v>2018</v>
      </c>
    </row>
    <row r="1464" spans="1:13" x14ac:dyDescent="0.2">
      <c r="A1464" s="1">
        <v>348468</v>
      </c>
      <c r="B1464" s="1" t="s">
        <v>321</v>
      </c>
      <c r="C1464" s="1" t="s">
        <v>884</v>
      </c>
      <c r="D1464" s="1" t="s">
        <v>856</v>
      </c>
      <c r="E1464" s="2">
        <v>43275</v>
      </c>
      <c r="F1464" s="1">
        <v>168</v>
      </c>
      <c r="G1464" s="1">
        <v>168</v>
      </c>
      <c r="H1464" s="1">
        <f>Tabla1[[#This Row],[CANTIDAD SEGÚN SISTEMA]]-Tabla1[[#This Row],[CANTIDAD SEGÚN CONTEO]]</f>
        <v>0</v>
      </c>
      <c r="I1464" s="13">
        <f>1-ABS((Tabla1[[#This Row],[CANTIDAD SEGÚN SISTEMA]]-Tabla1[[#This Row],[CANTIDAD SEGÚN CONTEO]])/Tabla1[[#This Row],[CANTIDAD SEGÚN SISTEMA]])</f>
        <v>1</v>
      </c>
      <c r="J146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64" s="13" t="str">
        <f>VLOOKUP(Tabla1[[#This Row],[COD MATERIAL]],Tabla1345[#All],3,0)</f>
        <v>13 - TRACCION</v>
      </c>
      <c r="L1464" s="2" t="str">
        <f>VLOOKUP(MONTH(Tabla1[[#This Row],[FECHA DE CONTEO INVENTARIO]]),Tabla2[],2,0)</f>
        <v>Jun</v>
      </c>
      <c r="M1464" s="1">
        <f>YEAR(Tabla1[[#This Row],[FECHA DE CONTEO INVENTARIO]])</f>
        <v>2018</v>
      </c>
    </row>
    <row r="1465" spans="1:13" x14ac:dyDescent="0.2">
      <c r="A1465" s="1">
        <v>347686</v>
      </c>
      <c r="B1465" s="1" t="s">
        <v>633</v>
      </c>
      <c r="C1465" s="1" t="s">
        <v>890</v>
      </c>
      <c r="D1465" s="1" t="s">
        <v>861</v>
      </c>
      <c r="E1465" s="2">
        <v>43608</v>
      </c>
      <c r="F1465" s="1">
        <v>117</v>
      </c>
      <c r="G1465" s="1">
        <v>112</v>
      </c>
      <c r="H1465" s="1">
        <f>Tabla1[[#This Row],[CANTIDAD SEGÚN SISTEMA]]-Tabla1[[#This Row],[CANTIDAD SEGÚN CONTEO]]</f>
        <v>5</v>
      </c>
      <c r="I1465" s="13">
        <f>1-ABS((Tabla1[[#This Row],[CANTIDAD SEGÚN SISTEMA]]-Tabla1[[#This Row],[CANTIDAD SEGÚN CONTEO]])/Tabla1[[#This Row],[CANTIDAD SEGÚN SISTEMA]])</f>
        <v>0.95726495726495731</v>
      </c>
      <c r="J146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65" s="13" t="str">
        <f>VLOOKUP(Tabla1[[#This Row],[COD MATERIAL]],Tabla1345[#All],3,0)</f>
        <v>03 - FILTROS</v>
      </c>
      <c r="L1465" s="2" t="str">
        <f>VLOOKUP(MONTH(Tabla1[[#This Row],[FECHA DE CONTEO INVENTARIO]]),Tabla2[],2,0)</f>
        <v>May</v>
      </c>
      <c r="M1465" s="1">
        <f>YEAR(Tabla1[[#This Row],[FECHA DE CONTEO INVENTARIO]])</f>
        <v>2019</v>
      </c>
    </row>
    <row r="1466" spans="1:13" x14ac:dyDescent="0.2">
      <c r="A1466" s="1">
        <v>362659</v>
      </c>
      <c r="B1466" s="1" t="s">
        <v>561</v>
      </c>
      <c r="C1466" s="1" t="s">
        <v>884</v>
      </c>
      <c r="D1466" s="1" t="s">
        <v>856</v>
      </c>
      <c r="E1466" s="2">
        <v>43500</v>
      </c>
      <c r="F1466" s="1">
        <v>159</v>
      </c>
      <c r="G1466" s="1">
        <v>159</v>
      </c>
      <c r="H1466" s="1">
        <f>Tabla1[[#This Row],[CANTIDAD SEGÚN SISTEMA]]-Tabla1[[#This Row],[CANTIDAD SEGÚN CONTEO]]</f>
        <v>0</v>
      </c>
      <c r="I1466" s="13">
        <f>1-ABS((Tabla1[[#This Row],[CANTIDAD SEGÚN SISTEMA]]-Tabla1[[#This Row],[CANTIDAD SEGÚN CONTEO]])/Tabla1[[#This Row],[CANTIDAD SEGÚN SISTEMA]])</f>
        <v>1</v>
      </c>
      <c r="J146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66" s="13" t="str">
        <f>VLOOKUP(Tabla1[[#This Row],[COD MATERIAL]],Tabla1345[#All],3,0)</f>
        <v>15 - MISCELANEOS</v>
      </c>
      <c r="L1466" s="2" t="str">
        <f>VLOOKUP(MONTH(Tabla1[[#This Row],[FECHA DE CONTEO INVENTARIO]]),Tabla2[],2,0)</f>
        <v>Feb</v>
      </c>
      <c r="M1466" s="1">
        <f>YEAR(Tabla1[[#This Row],[FECHA DE CONTEO INVENTARIO]])</f>
        <v>2019</v>
      </c>
    </row>
    <row r="1467" spans="1:13" x14ac:dyDescent="0.2">
      <c r="A1467" s="1">
        <v>347932</v>
      </c>
      <c r="B1467" s="1" t="s">
        <v>85</v>
      </c>
      <c r="C1467" s="1" t="s">
        <v>890</v>
      </c>
      <c r="D1467" s="1" t="s">
        <v>861</v>
      </c>
      <c r="E1467" s="2">
        <v>43534</v>
      </c>
      <c r="F1467" s="1">
        <v>112</v>
      </c>
      <c r="G1467" s="1">
        <v>107</v>
      </c>
      <c r="H1467" s="1">
        <f>Tabla1[[#This Row],[CANTIDAD SEGÚN SISTEMA]]-Tabla1[[#This Row],[CANTIDAD SEGÚN CONTEO]]</f>
        <v>5</v>
      </c>
      <c r="I1467" s="13">
        <f>1-ABS((Tabla1[[#This Row],[CANTIDAD SEGÚN SISTEMA]]-Tabla1[[#This Row],[CANTIDAD SEGÚN CONTEO]])/Tabla1[[#This Row],[CANTIDAD SEGÚN SISTEMA]])</f>
        <v>0.9553571428571429</v>
      </c>
      <c r="J146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67" s="13" t="str">
        <f>VLOOKUP(Tabla1[[#This Row],[COD MATERIAL]],Tabla1345[#All],3,0)</f>
        <v>14 - LUCES</v>
      </c>
      <c r="L1467" s="2" t="str">
        <f>VLOOKUP(MONTH(Tabla1[[#This Row],[FECHA DE CONTEO INVENTARIO]]),Tabla2[],2,0)</f>
        <v>Mar</v>
      </c>
      <c r="M1467" s="1">
        <f>YEAR(Tabla1[[#This Row],[FECHA DE CONTEO INVENTARIO]])</f>
        <v>2019</v>
      </c>
    </row>
    <row r="1468" spans="1:13" x14ac:dyDescent="0.2">
      <c r="A1468" s="1">
        <v>347658</v>
      </c>
      <c r="B1468" s="1" t="s">
        <v>280</v>
      </c>
      <c r="C1468" s="1" t="s">
        <v>889</v>
      </c>
      <c r="D1468" s="1" t="s">
        <v>860</v>
      </c>
      <c r="E1468" s="2">
        <v>43371</v>
      </c>
      <c r="F1468" s="1">
        <v>18</v>
      </c>
      <c r="G1468" s="1">
        <v>18</v>
      </c>
      <c r="H1468" s="1">
        <f>Tabla1[[#This Row],[CANTIDAD SEGÚN SISTEMA]]-Tabla1[[#This Row],[CANTIDAD SEGÚN CONTEO]]</f>
        <v>0</v>
      </c>
      <c r="I1468" s="13">
        <f>1-ABS((Tabla1[[#This Row],[CANTIDAD SEGÚN SISTEMA]]-Tabla1[[#This Row],[CANTIDAD SEGÚN CONTEO]])/Tabla1[[#This Row],[CANTIDAD SEGÚN SISTEMA]])</f>
        <v>1</v>
      </c>
      <c r="J146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68" s="13" t="str">
        <f>VLOOKUP(Tabla1[[#This Row],[COD MATERIAL]],Tabla1345[#All],3,0)</f>
        <v>09 - PARTES DE MOTOR</v>
      </c>
      <c r="L1468" s="2" t="str">
        <f>VLOOKUP(MONTH(Tabla1[[#This Row],[FECHA DE CONTEO INVENTARIO]]),Tabla2[],2,0)</f>
        <v>Set</v>
      </c>
      <c r="M1468" s="1">
        <f>YEAR(Tabla1[[#This Row],[FECHA DE CONTEO INVENTARIO]])</f>
        <v>2018</v>
      </c>
    </row>
    <row r="1469" spans="1:13" x14ac:dyDescent="0.2">
      <c r="A1469" s="1">
        <v>348132</v>
      </c>
      <c r="B1469" s="1" t="s">
        <v>272</v>
      </c>
      <c r="C1469" s="1" t="s">
        <v>888</v>
      </c>
      <c r="D1469" s="1" t="s">
        <v>859</v>
      </c>
      <c r="E1469" s="2">
        <v>43424</v>
      </c>
      <c r="F1469" s="1">
        <v>105</v>
      </c>
      <c r="G1469" s="1">
        <v>105</v>
      </c>
      <c r="H1469" s="1">
        <f>Tabla1[[#This Row],[CANTIDAD SEGÚN SISTEMA]]-Tabla1[[#This Row],[CANTIDAD SEGÚN CONTEO]]</f>
        <v>0</v>
      </c>
      <c r="I1469" s="13">
        <f>1-ABS((Tabla1[[#This Row],[CANTIDAD SEGÚN SISTEMA]]-Tabla1[[#This Row],[CANTIDAD SEGÚN CONTEO]])/Tabla1[[#This Row],[CANTIDAD SEGÚN SISTEMA]])</f>
        <v>1</v>
      </c>
      <c r="J146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69" s="13" t="str">
        <f>VLOOKUP(Tabla1[[#This Row],[COD MATERIAL]],Tabla1345[#All],3,0)</f>
        <v>04 - FRENOS Y EMBRAGUES</v>
      </c>
      <c r="L1469" s="2" t="str">
        <f>VLOOKUP(MONTH(Tabla1[[#This Row],[FECHA DE CONTEO INVENTARIO]]),Tabla2[],2,0)</f>
        <v>Nov</v>
      </c>
      <c r="M1469" s="1">
        <f>YEAR(Tabla1[[#This Row],[FECHA DE CONTEO INVENTARIO]])</f>
        <v>2018</v>
      </c>
    </row>
    <row r="1470" spans="1:13" x14ac:dyDescent="0.2">
      <c r="A1470" s="1">
        <v>347986</v>
      </c>
      <c r="B1470" s="1" t="s">
        <v>141</v>
      </c>
      <c r="C1470" s="1" t="s">
        <v>884</v>
      </c>
      <c r="D1470" s="1" t="s">
        <v>856</v>
      </c>
      <c r="E1470" s="2">
        <v>43170</v>
      </c>
      <c r="F1470" s="1">
        <v>176</v>
      </c>
      <c r="G1470" s="1">
        <v>207</v>
      </c>
      <c r="H1470" s="1">
        <f>Tabla1[[#This Row],[CANTIDAD SEGÚN SISTEMA]]-Tabla1[[#This Row],[CANTIDAD SEGÚN CONTEO]]</f>
        <v>-31</v>
      </c>
      <c r="I1470" s="13">
        <f>1-ABS((Tabla1[[#This Row],[CANTIDAD SEGÚN SISTEMA]]-Tabla1[[#This Row],[CANTIDAD SEGÚN CONTEO]])/Tabla1[[#This Row],[CANTIDAD SEGÚN SISTEMA]])</f>
        <v>0.82386363636363635</v>
      </c>
      <c r="J147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70" s="13" t="str">
        <f>VLOOKUP(Tabla1[[#This Row],[COD MATERIAL]],Tabla1345[#All],3,0)</f>
        <v>10 - PALANCAS Y CHICOTES</v>
      </c>
      <c r="L1470" s="2" t="str">
        <f>VLOOKUP(MONTH(Tabla1[[#This Row],[FECHA DE CONTEO INVENTARIO]]),Tabla2[],2,0)</f>
        <v>Mar</v>
      </c>
      <c r="M1470" s="1">
        <f>YEAR(Tabla1[[#This Row],[FECHA DE CONTEO INVENTARIO]])</f>
        <v>2018</v>
      </c>
    </row>
    <row r="1471" spans="1:13" x14ac:dyDescent="0.2">
      <c r="A1471" s="1">
        <v>348884</v>
      </c>
      <c r="B1471" s="1" t="s">
        <v>135</v>
      </c>
      <c r="C1471" s="1" t="s">
        <v>888</v>
      </c>
      <c r="D1471" s="1" t="s">
        <v>859</v>
      </c>
      <c r="E1471" s="2">
        <v>43505</v>
      </c>
      <c r="F1471" s="1">
        <v>178</v>
      </c>
      <c r="G1471" s="1">
        <v>174</v>
      </c>
      <c r="H1471" s="1">
        <f>Tabla1[[#This Row],[CANTIDAD SEGÚN SISTEMA]]-Tabla1[[#This Row],[CANTIDAD SEGÚN CONTEO]]</f>
        <v>4</v>
      </c>
      <c r="I1471" s="13">
        <f>1-ABS((Tabla1[[#This Row],[CANTIDAD SEGÚN SISTEMA]]-Tabla1[[#This Row],[CANTIDAD SEGÚN CONTEO]])/Tabla1[[#This Row],[CANTIDAD SEGÚN SISTEMA]])</f>
        <v>0.97752808988764039</v>
      </c>
      <c r="J147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71" s="13" t="str">
        <f>VLOOKUP(Tabla1[[#This Row],[COD MATERIAL]],Tabla1345[#All],3,0)</f>
        <v>05 - COLISION</v>
      </c>
      <c r="L1471" s="2" t="str">
        <f>VLOOKUP(MONTH(Tabla1[[#This Row],[FECHA DE CONTEO INVENTARIO]]),Tabla2[],2,0)</f>
        <v>Feb</v>
      </c>
      <c r="M1471" s="1">
        <f>YEAR(Tabla1[[#This Row],[FECHA DE CONTEO INVENTARIO]])</f>
        <v>2019</v>
      </c>
    </row>
    <row r="1472" spans="1:13" x14ac:dyDescent="0.2">
      <c r="A1472" s="1">
        <v>353718</v>
      </c>
      <c r="B1472" s="1" t="s">
        <v>287</v>
      </c>
      <c r="C1472" s="1" t="s">
        <v>891</v>
      </c>
      <c r="D1472" s="1" t="s">
        <v>862</v>
      </c>
      <c r="E1472" s="2">
        <v>43420</v>
      </c>
      <c r="F1472" s="1">
        <v>57</v>
      </c>
      <c r="G1472" s="1">
        <v>62</v>
      </c>
      <c r="H1472" s="1">
        <f>Tabla1[[#This Row],[CANTIDAD SEGÚN SISTEMA]]-Tabla1[[#This Row],[CANTIDAD SEGÚN CONTEO]]</f>
        <v>-5</v>
      </c>
      <c r="I1472" s="13">
        <f>1-ABS((Tabla1[[#This Row],[CANTIDAD SEGÚN SISTEMA]]-Tabla1[[#This Row],[CANTIDAD SEGÚN CONTEO]])/Tabla1[[#This Row],[CANTIDAD SEGÚN SISTEMA]])</f>
        <v>0.91228070175438591</v>
      </c>
      <c r="J147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72" s="13" t="str">
        <f>VLOOKUP(Tabla1[[#This Row],[COD MATERIAL]],Tabla1345[#All],3,0)</f>
        <v>05 - COLISION</v>
      </c>
      <c r="L1472" s="2" t="str">
        <f>VLOOKUP(MONTH(Tabla1[[#This Row],[FECHA DE CONTEO INVENTARIO]]),Tabla2[],2,0)</f>
        <v>Nov</v>
      </c>
      <c r="M1472" s="1">
        <f>YEAR(Tabla1[[#This Row],[FECHA DE CONTEO INVENTARIO]])</f>
        <v>2018</v>
      </c>
    </row>
    <row r="1473" spans="1:13" x14ac:dyDescent="0.2">
      <c r="A1473" s="1">
        <v>348184</v>
      </c>
      <c r="B1473" s="1" t="s">
        <v>266</v>
      </c>
      <c r="C1473" s="1" t="s">
        <v>889</v>
      </c>
      <c r="D1473" s="1" t="s">
        <v>860</v>
      </c>
      <c r="E1473" s="2">
        <v>43442</v>
      </c>
      <c r="F1473" s="1">
        <v>24</v>
      </c>
      <c r="G1473" s="1">
        <v>23</v>
      </c>
      <c r="H1473" s="1">
        <f>Tabla1[[#This Row],[CANTIDAD SEGÚN SISTEMA]]-Tabla1[[#This Row],[CANTIDAD SEGÚN CONTEO]]</f>
        <v>1</v>
      </c>
      <c r="I1473" s="13">
        <f>1-ABS((Tabla1[[#This Row],[CANTIDAD SEGÚN SISTEMA]]-Tabla1[[#This Row],[CANTIDAD SEGÚN CONTEO]])/Tabla1[[#This Row],[CANTIDAD SEGÚN SISTEMA]])</f>
        <v>0.95833333333333337</v>
      </c>
      <c r="J147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73" s="13" t="str">
        <f>VLOOKUP(Tabla1[[#This Row],[COD MATERIAL]],Tabla1345[#All],3,0)</f>
        <v>06 - AMORTIGUADORES</v>
      </c>
      <c r="L1473" s="2" t="str">
        <f>VLOOKUP(MONTH(Tabla1[[#This Row],[FECHA DE CONTEO INVENTARIO]]),Tabla2[],2,0)</f>
        <v>Dic</v>
      </c>
      <c r="M1473" s="1">
        <f>YEAR(Tabla1[[#This Row],[FECHA DE CONTEO INVENTARIO]])</f>
        <v>2018</v>
      </c>
    </row>
    <row r="1474" spans="1:13" x14ac:dyDescent="0.2">
      <c r="A1474" s="1">
        <v>348562</v>
      </c>
      <c r="B1474" s="1" t="s">
        <v>476</v>
      </c>
      <c r="C1474" s="1" t="s">
        <v>889</v>
      </c>
      <c r="D1474" s="1" t="s">
        <v>860</v>
      </c>
      <c r="E1474" s="2">
        <v>43127</v>
      </c>
      <c r="F1474" s="1">
        <v>2</v>
      </c>
      <c r="G1474" s="1">
        <v>2</v>
      </c>
      <c r="H1474" s="1">
        <f>Tabla1[[#This Row],[CANTIDAD SEGÚN SISTEMA]]-Tabla1[[#This Row],[CANTIDAD SEGÚN CONTEO]]</f>
        <v>0</v>
      </c>
      <c r="I1474" s="13">
        <f>1-ABS((Tabla1[[#This Row],[CANTIDAD SEGÚN SISTEMA]]-Tabla1[[#This Row],[CANTIDAD SEGÚN CONTEO]])/Tabla1[[#This Row],[CANTIDAD SEGÚN SISTEMA]])</f>
        <v>1</v>
      </c>
      <c r="J147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74" s="13" t="str">
        <f>VLOOKUP(Tabla1[[#This Row],[COD MATERIAL]],Tabla1345[#All],3,0)</f>
        <v>09 - PARTES DE MOTOR</v>
      </c>
      <c r="L1474" s="2" t="str">
        <f>VLOOKUP(MONTH(Tabla1[[#This Row],[FECHA DE CONTEO INVENTARIO]]),Tabla2[],2,0)</f>
        <v>Ene</v>
      </c>
      <c r="M1474" s="1">
        <f>YEAR(Tabla1[[#This Row],[FECHA DE CONTEO INVENTARIO]])</f>
        <v>2018</v>
      </c>
    </row>
    <row r="1475" spans="1:13" x14ac:dyDescent="0.2">
      <c r="A1475" s="1">
        <v>347866</v>
      </c>
      <c r="B1475" s="1" t="s">
        <v>47</v>
      </c>
      <c r="C1475" s="1" t="s">
        <v>892</v>
      </c>
      <c r="D1475" s="1" t="s">
        <v>863</v>
      </c>
      <c r="E1475" s="2">
        <v>43491</v>
      </c>
      <c r="F1475" s="1">
        <v>20</v>
      </c>
      <c r="G1475" s="1">
        <v>23</v>
      </c>
      <c r="H1475" s="1">
        <f>Tabla1[[#This Row],[CANTIDAD SEGÚN SISTEMA]]-Tabla1[[#This Row],[CANTIDAD SEGÚN CONTEO]]</f>
        <v>-3</v>
      </c>
      <c r="I1475" s="13">
        <f>1-ABS((Tabla1[[#This Row],[CANTIDAD SEGÚN SISTEMA]]-Tabla1[[#This Row],[CANTIDAD SEGÚN CONTEO]])/Tabla1[[#This Row],[CANTIDAD SEGÚN SISTEMA]])</f>
        <v>0.85</v>
      </c>
      <c r="J147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75" s="13" t="str">
        <f>VLOOKUP(Tabla1[[#This Row],[COD MATERIAL]],Tabla1345[#All],3,0)</f>
        <v>01 - BATERIAS</v>
      </c>
      <c r="L1475" s="2" t="str">
        <f>VLOOKUP(MONTH(Tabla1[[#This Row],[FECHA DE CONTEO INVENTARIO]]),Tabla2[],2,0)</f>
        <v>Ene</v>
      </c>
      <c r="M1475" s="1">
        <f>YEAR(Tabla1[[#This Row],[FECHA DE CONTEO INVENTARIO]])</f>
        <v>2019</v>
      </c>
    </row>
    <row r="1476" spans="1:13" x14ac:dyDescent="0.2">
      <c r="A1476" s="1">
        <v>366812</v>
      </c>
      <c r="B1476" s="1" t="s">
        <v>85</v>
      </c>
      <c r="C1476" s="1" t="s">
        <v>887</v>
      </c>
      <c r="D1476" s="1" t="s">
        <v>858</v>
      </c>
      <c r="E1476" s="2">
        <v>43586</v>
      </c>
      <c r="F1476" s="1">
        <v>186</v>
      </c>
      <c r="G1476" s="1">
        <v>221</v>
      </c>
      <c r="H1476" s="1">
        <f>Tabla1[[#This Row],[CANTIDAD SEGÚN SISTEMA]]-Tabla1[[#This Row],[CANTIDAD SEGÚN CONTEO]]</f>
        <v>-35</v>
      </c>
      <c r="I1476" s="13">
        <f>1-ABS((Tabla1[[#This Row],[CANTIDAD SEGÚN SISTEMA]]-Tabla1[[#This Row],[CANTIDAD SEGÚN CONTEO]])/Tabla1[[#This Row],[CANTIDAD SEGÚN SISTEMA]])</f>
        <v>0.81182795698924726</v>
      </c>
      <c r="J147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76" s="13" t="str">
        <f>VLOOKUP(Tabla1[[#This Row],[COD MATERIAL]],Tabla1345[#All],3,0)</f>
        <v>15 - MISCELANEOS</v>
      </c>
      <c r="L1476" s="2" t="str">
        <f>VLOOKUP(MONTH(Tabla1[[#This Row],[FECHA DE CONTEO INVENTARIO]]),Tabla2[],2,0)</f>
        <v>May</v>
      </c>
      <c r="M1476" s="1">
        <f>YEAR(Tabla1[[#This Row],[FECHA DE CONTEO INVENTARIO]])</f>
        <v>2019</v>
      </c>
    </row>
    <row r="1477" spans="1:13" x14ac:dyDescent="0.2">
      <c r="A1477" s="1">
        <v>348653</v>
      </c>
      <c r="B1477" s="1" t="s">
        <v>636</v>
      </c>
      <c r="C1477" s="1" t="s">
        <v>885</v>
      </c>
      <c r="D1477" s="1" t="s">
        <v>865</v>
      </c>
      <c r="E1477" s="2">
        <v>43174</v>
      </c>
      <c r="F1477" s="1">
        <v>158</v>
      </c>
      <c r="G1477" s="1">
        <v>184</v>
      </c>
      <c r="H1477" s="1">
        <f>Tabla1[[#This Row],[CANTIDAD SEGÚN SISTEMA]]-Tabla1[[#This Row],[CANTIDAD SEGÚN CONTEO]]</f>
        <v>-26</v>
      </c>
      <c r="I1477" s="13">
        <f>1-ABS((Tabla1[[#This Row],[CANTIDAD SEGÚN SISTEMA]]-Tabla1[[#This Row],[CANTIDAD SEGÚN CONTEO]])/Tabla1[[#This Row],[CANTIDAD SEGÚN SISTEMA]])</f>
        <v>0.83544303797468356</v>
      </c>
      <c r="J147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77" s="13" t="str">
        <f>VLOOKUP(Tabla1[[#This Row],[COD MATERIAL]],Tabla1345[#All],3,0)</f>
        <v>13 - TRACCION</v>
      </c>
      <c r="L1477" s="2" t="str">
        <f>VLOOKUP(MONTH(Tabla1[[#This Row],[FECHA DE CONTEO INVENTARIO]]),Tabla2[],2,0)</f>
        <v>Mar</v>
      </c>
      <c r="M1477" s="1">
        <f>YEAR(Tabla1[[#This Row],[FECHA DE CONTEO INVENTARIO]])</f>
        <v>2018</v>
      </c>
    </row>
    <row r="1478" spans="1:13" x14ac:dyDescent="0.2">
      <c r="A1478" s="1">
        <v>362701</v>
      </c>
      <c r="B1478" s="1" t="s">
        <v>372</v>
      </c>
      <c r="C1478" s="1" t="s">
        <v>890</v>
      </c>
      <c r="D1478" s="1" t="s">
        <v>861</v>
      </c>
      <c r="E1478" s="2">
        <v>43566</v>
      </c>
      <c r="F1478" s="1">
        <v>178</v>
      </c>
      <c r="G1478" s="1">
        <v>208</v>
      </c>
      <c r="H1478" s="1">
        <f>Tabla1[[#This Row],[CANTIDAD SEGÚN SISTEMA]]-Tabla1[[#This Row],[CANTIDAD SEGÚN CONTEO]]</f>
        <v>-30</v>
      </c>
      <c r="I1478" s="13">
        <f>1-ABS((Tabla1[[#This Row],[CANTIDAD SEGÚN SISTEMA]]-Tabla1[[#This Row],[CANTIDAD SEGÚN CONTEO]])/Tabla1[[#This Row],[CANTIDAD SEGÚN SISTEMA]])</f>
        <v>0.8314606741573034</v>
      </c>
      <c r="J147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78" s="13" t="str">
        <f>VLOOKUP(Tabla1[[#This Row],[COD MATERIAL]],Tabla1345[#All],3,0)</f>
        <v>13 - TRACCION</v>
      </c>
      <c r="L1478" s="2" t="str">
        <f>VLOOKUP(MONTH(Tabla1[[#This Row],[FECHA DE CONTEO INVENTARIO]]),Tabla2[],2,0)</f>
        <v>Abr</v>
      </c>
      <c r="M1478" s="1">
        <f>YEAR(Tabla1[[#This Row],[FECHA DE CONTEO INVENTARIO]])</f>
        <v>2019</v>
      </c>
    </row>
    <row r="1479" spans="1:13" x14ac:dyDescent="0.2">
      <c r="A1479" s="1">
        <v>348019</v>
      </c>
      <c r="B1479" s="1" t="s">
        <v>693</v>
      </c>
      <c r="C1479" s="1" t="s">
        <v>893</v>
      </c>
      <c r="D1479" s="1" t="s">
        <v>864</v>
      </c>
      <c r="E1479" s="2">
        <v>43520</v>
      </c>
      <c r="F1479" s="1">
        <v>63</v>
      </c>
      <c r="G1479" s="1">
        <v>60</v>
      </c>
      <c r="H1479" s="1">
        <f>Tabla1[[#This Row],[CANTIDAD SEGÚN SISTEMA]]-Tabla1[[#This Row],[CANTIDAD SEGÚN CONTEO]]</f>
        <v>3</v>
      </c>
      <c r="I1479" s="13">
        <f>1-ABS((Tabla1[[#This Row],[CANTIDAD SEGÚN SISTEMA]]-Tabla1[[#This Row],[CANTIDAD SEGÚN CONTEO]])/Tabla1[[#This Row],[CANTIDAD SEGÚN SISTEMA]])</f>
        <v>0.95238095238095233</v>
      </c>
      <c r="J147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79" s="13" t="str">
        <f>VLOOKUP(Tabla1[[#This Row],[COD MATERIAL]],Tabla1345[#All],3,0)</f>
        <v>13 - TRACCION</v>
      </c>
      <c r="L1479" s="2" t="str">
        <f>VLOOKUP(MONTH(Tabla1[[#This Row],[FECHA DE CONTEO INVENTARIO]]),Tabla2[],2,0)</f>
        <v>Feb</v>
      </c>
      <c r="M1479" s="1">
        <f>YEAR(Tabla1[[#This Row],[FECHA DE CONTEO INVENTARIO]])</f>
        <v>2019</v>
      </c>
    </row>
    <row r="1480" spans="1:13" x14ac:dyDescent="0.2">
      <c r="A1480" s="1">
        <v>348497</v>
      </c>
      <c r="B1480" s="1" t="s">
        <v>484</v>
      </c>
      <c r="C1480" s="1" t="s">
        <v>884</v>
      </c>
      <c r="D1480" s="1" t="s">
        <v>856</v>
      </c>
      <c r="E1480" s="2">
        <v>43429</v>
      </c>
      <c r="F1480" s="1">
        <v>75</v>
      </c>
      <c r="G1480" s="1">
        <v>87</v>
      </c>
      <c r="H1480" s="1">
        <f>Tabla1[[#This Row],[CANTIDAD SEGÚN SISTEMA]]-Tabla1[[#This Row],[CANTIDAD SEGÚN CONTEO]]</f>
        <v>-12</v>
      </c>
      <c r="I1480" s="13">
        <f>1-ABS((Tabla1[[#This Row],[CANTIDAD SEGÚN SISTEMA]]-Tabla1[[#This Row],[CANTIDAD SEGÚN CONTEO]])/Tabla1[[#This Row],[CANTIDAD SEGÚN SISTEMA]])</f>
        <v>0.84</v>
      </c>
      <c r="J148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80" s="13" t="str">
        <f>VLOOKUP(Tabla1[[#This Row],[COD MATERIAL]],Tabla1345[#All],3,0)</f>
        <v>09 - PARTES DE MOTOR</v>
      </c>
      <c r="L1480" s="2" t="str">
        <f>VLOOKUP(MONTH(Tabla1[[#This Row],[FECHA DE CONTEO INVENTARIO]]),Tabla2[],2,0)</f>
        <v>Nov</v>
      </c>
      <c r="M1480" s="1">
        <f>YEAR(Tabla1[[#This Row],[FECHA DE CONTEO INVENTARIO]])</f>
        <v>2018</v>
      </c>
    </row>
    <row r="1481" spans="1:13" x14ac:dyDescent="0.2">
      <c r="A1481" s="1">
        <v>347727</v>
      </c>
      <c r="B1481" s="1" t="s">
        <v>225</v>
      </c>
      <c r="C1481" s="1" t="s">
        <v>888</v>
      </c>
      <c r="D1481" s="1" t="s">
        <v>859</v>
      </c>
      <c r="E1481" s="2">
        <v>43522</v>
      </c>
      <c r="F1481" s="1">
        <v>96</v>
      </c>
      <c r="G1481" s="1">
        <v>96</v>
      </c>
      <c r="H1481" s="1">
        <f>Tabla1[[#This Row],[CANTIDAD SEGÚN SISTEMA]]-Tabla1[[#This Row],[CANTIDAD SEGÚN CONTEO]]</f>
        <v>0</v>
      </c>
      <c r="I1481" s="13">
        <f>1-ABS((Tabla1[[#This Row],[CANTIDAD SEGÚN SISTEMA]]-Tabla1[[#This Row],[CANTIDAD SEGÚN CONTEO]])/Tabla1[[#This Row],[CANTIDAD SEGÚN SISTEMA]])</f>
        <v>1</v>
      </c>
      <c r="J148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81" s="13" t="str">
        <f>VLOOKUP(Tabla1[[#This Row],[COD MATERIAL]],Tabla1345[#All],3,0)</f>
        <v>15 - MISCELANEOS</v>
      </c>
      <c r="L1481" s="2" t="str">
        <f>VLOOKUP(MONTH(Tabla1[[#This Row],[FECHA DE CONTEO INVENTARIO]]),Tabla2[],2,0)</f>
        <v>Feb</v>
      </c>
      <c r="M1481" s="1">
        <f>YEAR(Tabla1[[#This Row],[FECHA DE CONTEO INVENTARIO]])</f>
        <v>2019</v>
      </c>
    </row>
    <row r="1482" spans="1:13" x14ac:dyDescent="0.2">
      <c r="A1482" s="1">
        <v>348027</v>
      </c>
      <c r="B1482" s="1" t="s">
        <v>545</v>
      </c>
      <c r="C1482" s="1" t="s">
        <v>892</v>
      </c>
      <c r="D1482" s="1" t="s">
        <v>863</v>
      </c>
      <c r="E1482" s="2">
        <v>43169</v>
      </c>
      <c r="F1482" s="1">
        <v>193</v>
      </c>
      <c r="G1482" s="1">
        <v>193</v>
      </c>
      <c r="H1482" s="1">
        <f>Tabla1[[#This Row],[CANTIDAD SEGÚN SISTEMA]]-Tabla1[[#This Row],[CANTIDAD SEGÚN CONTEO]]</f>
        <v>0</v>
      </c>
      <c r="I1482" s="13">
        <f>1-ABS((Tabla1[[#This Row],[CANTIDAD SEGÚN SISTEMA]]-Tabla1[[#This Row],[CANTIDAD SEGÚN CONTEO]])/Tabla1[[#This Row],[CANTIDAD SEGÚN SISTEMA]])</f>
        <v>1</v>
      </c>
      <c r="J148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82" s="13" t="str">
        <f>VLOOKUP(Tabla1[[#This Row],[COD MATERIAL]],Tabla1345[#All],3,0)</f>
        <v>13 - TRACCION</v>
      </c>
      <c r="L1482" s="2" t="str">
        <f>VLOOKUP(MONTH(Tabla1[[#This Row],[FECHA DE CONTEO INVENTARIO]]),Tabla2[],2,0)</f>
        <v>Mar</v>
      </c>
      <c r="M1482" s="1">
        <f>YEAR(Tabla1[[#This Row],[FECHA DE CONTEO INVENTARIO]])</f>
        <v>2018</v>
      </c>
    </row>
    <row r="1483" spans="1:13" x14ac:dyDescent="0.2">
      <c r="A1483" s="1">
        <v>348117</v>
      </c>
      <c r="B1483" s="1" t="s">
        <v>189</v>
      </c>
      <c r="C1483" s="1" t="s">
        <v>893</v>
      </c>
      <c r="D1483" s="1" t="s">
        <v>864</v>
      </c>
      <c r="E1483" s="2">
        <v>43145</v>
      </c>
      <c r="F1483" s="1">
        <v>129</v>
      </c>
      <c r="G1483" s="1">
        <v>149</v>
      </c>
      <c r="H1483" s="1">
        <f>Tabla1[[#This Row],[CANTIDAD SEGÚN SISTEMA]]-Tabla1[[#This Row],[CANTIDAD SEGÚN CONTEO]]</f>
        <v>-20</v>
      </c>
      <c r="I1483" s="13">
        <f>1-ABS((Tabla1[[#This Row],[CANTIDAD SEGÚN SISTEMA]]-Tabla1[[#This Row],[CANTIDAD SEGÚN CONTEO]])/Tabla1[[#This Row],[CANTIDAD SEGÚN SISTEMA]])</f>
        <v>0.84496124031007747</v>
      </c>
      <c r="J148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83" s="13" t="str">
        <f>VLOOKUP(Tabla1[[#This Row],[COD MATERIAL]],Tabla1345[#All],3,0)</f>
        <v>07 - PEDALES Y POSAPIES</v>
      </c>
      <c r="L1483" s="2" t="str">
        <f>VLOOKUP(MONTH(Tabla1[[#This Row],[FECHA DE CONTEO INVENTARIO]]),Tabla2[],2,0)</f>
        <v>Feb</v>
      </c>
      <c r="M1483" s="1">
        <f>YEAR(Tabla1[[#This Row],[FECHA DE CONTEO INVENTARIO]])</f>
        <v>2018</v>
      </c>
    </row>
    <row r="1484" spans="1:13" x14ac:dyDescent="0.2">
      <c r="A1484" s="1">
        <v>348765</v>
      </c>
      <c r="B1484" s="1" t="s">
        <v>355</v>
      </c>
      <c r="C1484" s="1" t="s">
        <v>890</v>
      </c>
      <c r="D1484" s="1" t="s">
        <v>861</v>
      </c>
      <c r="E1484" s="2">
        <v>43224</v>
      </c>
      <c r="F1484" s="1">
        <v>169</v>
      </c>
      <c r="G1484" s="1">
        <v>169</v>
      </c>
      <c r="H1484" s="1">
        <f>Tabla1[[#This Row],[CANTIDAD SEGÚN SISTEMA]]-Tabla1[[#This Row],[CANTIDAD SEGÚN CONTEO]]</f>
        <v>0</v>
      </c>
      <c r="I1484" s="13">
        <f>1-ABS((Tabla1[[#This Row],[CANTIDAD SEGÚN SISTEMA]]-Tabla1[[#This Row],[CANTIDAD SEGÚN CONTEO]])/Tabla1[[#This Row],[CANTIDAD SEGÚN SISTEMA]])</f>
        <v>1</v>
      </c>
      <c r="J148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84" s="13" t="str">
        <f>VLOOKUP(Tabla1[[#This Row],[COD MATERIAL]],Tabla1345[#All],3,0)</f>
        <v>05 - COLISION</v>
      </c>
      <c r="L1484" s="2" t="str">
        <f>VLOOKUP(MONTH(Tabla1[[#This Row],[FECHA DE CONTEO INVENTARIO]]),Tabla2[],2,0)</f>
        <v>May</v>
      </c>
      <c r="M1484" s="1">
        <f>YEAR(Tabla1[[#This Row],[FECHA DE CONTEO INVENTARIO]])</f>
        <v>2018</v>
      </c>
    </row>
    <row r="1485" spans="1:13" x14ac:dyDescent="0.2">
      <c r="A1485" s="1">
        <v>348437</v>
      </c>
      <c r="B1485" s="1" t="s">
        <v>553</v>
      </c>
      <c r="C1485" s="1" t="s">
        <v>891</v>
      </c>
      <c r="D1485" s="1" t="s">
        <v>862</v>
      </c>
      <c r="E1485" s="2">
        <v>43380</v>
      </c>
      <c r="F1485" s="1">
        <v>108</v>
      </c>
      <c r="G1485" s="1">
        <v>118</v>
      </c>
      <c r="H1485" s="1">
        <f>Tabla1[[#This Row],[CANTIDAD SEGÚN SISTEMA]]-Tabla1[[#This Row],[CANTIDAD SEGÚN CONTEO]]</f>
        <v>-10</v>
      </c>
      <c r="I1485" s="13">
        <f>1-ABS((Tabla1[[#This Row],[CANTIDAD SEGÚN SISTEMA]]-Tabla1[[#This Row],[CANTIDAD SEGÚN CONTEO]])/Tabla1[[#This Row],[CANTIDAD SEGÚN SISTEMA]])</f>
        <v>0.90740740740740744</v>
      </c>
      <c r="J148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85" s="13" t="str">
        <f>VLOOKUP(Tabla1[[#This Row],[COD MATERIAL]],Tabla1345[#All],3,0)</f>
        <v>05 - COLISION</v>
      </c>
      <c r="L1485" s="2" t="str">
        <f>VLOOKUP(MONTH(Tabla1[[#This Row],[FECHA DE CONTEO INVENTARIO]]),Tabla2[],2,0)</f>
        <v>Oct</v>
      </c>
      <c r="M1485" s="1">
        <f>YEAR(Tabla1[[#This Row],[FECHA DE CONTEO INVENTARIO]])</f>
        <v>2018</v>
      </c>
    </row>
    <row r="1486" spans="1:13" x14ac:dyDescent="0.2">
      <c r="A1486" s="1">
        <v>348530</v>
      </c>
      <c r="B1486" s="1" t="s">
        <v>264</v>
      </c>
      <c r="C1486" s="1" t="s">
        <v>893</v>
      </c>
      <c r="D1486" s="1" t="s">
        <v>864</v>
      </c>
      <c r="E1486" s="2">
        <v>43560</v>
      </c>
      <c r="F1486" s="1">
        <v>166</v>
      </c>
      <c r="G1486" s="1">
        <v>187</v>
      </c>
      <c r="H1486" s="1">
        <f>Tabla1[[#This Row],[CANTIDAD SEGÚN SISTEMA]]-Tabla1[[#This Row],[CANTIDAD SEGÚN CONTEO]]</f>
        <v>-21</v>
      </c>
      <c r="I1486" s="13">
        <f>1-ABS((Tabla1[[#This Row],[CANTIDAD SEGÚN SISTEMA]]-Tabla1[[#This Row],[CANTIDAD SEGÚN CONTEO]])/Tabla1[[#This Row],[CANTIDAD SEGÚN SISTEMA]])</f>
        <v>0.87349397590361444</v>
      </c>
      <c r="J148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86" s="13" t="str">
        <f>VLOOKUP(Tabla1[[#This Row],[COD MATERIAL]],Tabla1345[#All],3,0)</f>
        <v>09 - PARTES DE MOTOR</v>
      </c>
      <c r="L1486" s="2" t="str">
        <f>VLOOKUP(MONTH(Tabla1[[#This Row],[FECHA DE CONTEO INVENTARIO]]),Tabla2[],2,0)</f>
        <v>Abr</v>
      </c>
      <c r="M1486" s="1">
        <f>YEAR(Tabla1[[#This Row],[FECHA DE CONTEO INVENTARIO]])</f>
        <v>2019</v>
      </c>
    </row>
    <row r="1487" spans="1:13" x14ac:dyDescent="0.2">
      <c r="A1487" s="1">
        <v>362654</v>
      </c>
      <c r="B1487" s="1" t="s">
        <v>169</v>
      </c>
      <c r="C1487" s="1" t="s">
        <v>891</v>
      </c>
      <c r="D1487" s="1" t="s">
        <v>862</v>
      </c>
      <c r="E1487" s="2">
        <v>43422</v>
      </c>
      <c r="F1487" s="1">
        <v>9</v>
      </c>
      <c r="G1487" s="1">
        <v>9</v>
      </c>
      <c r="H1487" s="1">
        <f>Tabla1[[#This Row],[CANTIDAD SEGÚN SISTEMA]]-Tabla1[[#This Row],[CANTIDAD SEGÚN CONTEO]]</f>
        <v>0</v>
      </c>
      <c r="I1487" s="13">
        <f>1-ABS((Tabla1[[#This Row],[CANTIDAD SEGÚN SISTEMA]]-Tabla1[[#This Row],[CANTIDAD SEGÚN CONTEO]])/Tabla1[[#This Row],[CANTIDAD SEGÚN SISTEMA]])</f>
        <v>1</v>
      </c>
      <c r="J148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87" s="13" t="str">
        <f>VLOOKUP(Tabla1[[#This Row],[COD MATERIAL]],Tabla1345[#All],3,0)</f>
        <v>14 - LUCES</v>
      </c>
      <c r="L1487" s="2" t="str">
        <f>VLOOKUP(MONTH(Tabla1[[#This Row],[FECHA DE CONTEO INVENTARIO]]),Tabla2[],2,0)</f>
        <v>Nov</v>
      </c>
      <c r="M1487" s="1">
        <f>YEAR(Tabla1[[#This Row],[FECHA DE CONTEO INVENTARIO]])</f>
        <v>2018</v>
      </c>
    </row>
    <row r="1488" spans="1:13" x14ac:dyDescent="0.2">
      <c r="A1488" s="1">
        <v>367840</v>
      </c>
      <c r="B1488" s="1" t="s">
        <v>699</v>
      </c>
      <c r="C1488" s="1" t="s">
        <v>891</v>
      </c>
      <c r="D1488" s="1" t="s">
        <v>862</v>
      </c>
      <c r="E1488" s="2">
        <v>43611</v>
      </c>
      <c r="F1488" s="1">
        <v>4</v>
      </c>
      <c r="G1488" s="1">
        <v>4</v>
      </c>
      <c r="H1488" s="1">
        <f>Tabla1[[#This Row],[CANTIDAD SEGÚN SISTEMA]]-Tabla1[[#This Row],[CANTIDAD SEGÚN CONTEO]]</f>
        <v>0</v>
      </c>
      <c r="I1488" s="13">
        <f>1-ABS((Tabla1[[#This Row],[CANTIDAD SEGÚN SISTEMA]]-Tabla1[[#This Row],[CANTIDAD SEGÚN CONTEO]])/Tabla1[[#This Row],[CANTIDAD SEGÚN SISTEMA]])</f>
        <v>1</v>
      </c>
      <c r="J148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88" s="13" t="str">
        <f>VLOOKUP(Tabla1[[#This Row],[COD MATERIAL]],Tabla1345[#All],3,0)</f>
        <v>05 - COLISION</v>
      </c>
      <c r="L1488" s="2" t="str">
        <f>VLOOKUP(MONTH(Tabla1[[#This Row],[FECHA DE CONTEO INVENTARIO]]),Tabla2[],2,0)</f>
        <v>May</v>
      </c>
      <c r="M1488" s="1">
        <f>YEAR(Tabla1[[#This Row],[FECHA DE CONTEO INVENTARIO]])</f>
        <v>2019</v>
      </c>
    </row>
    <row r="1489" spans="1:13" x14ac:dyDescent="0.2">
      <c r="A1489" s="1">
        <v>347728</v>
      </c>
      <c r="B1489" s="1" t="s">
        <v>225</v>
      </c>
      <c r="C1489" s="1" t="s">
        <v>884</v>
      </c>
      <c r="D1489" s="1" t="s">
        <v>856</v>
      </c>
      <c r="E1489" s="2">
        <v>43384</v>
      </c>
      <c r="F1489" s="1">
        <v>62</v>
      </c>
      <c r="G1489" s="1">
        <v>62</v>
      </c>
      <c r="H1489" s="1">
        <f>Tabla1[[#This Row],[CANTIDAD SEGÚN SISTEMA]]-Tabla1[[#This Row],[CANTIDAD SEGÚN CONTEO]]</f>
        <v>0</v>
      </c>
      <c r="I1489" s="13">
        <f>1-ABS((Tabla1[[#This Row],[CANTIDAD SEGÚN SISTEMA]]-Tabla1[[#This Row],[CANTIDAD SEGÚN CONTEO]])/Tabla1[[#This Row],[CANTIDAD SEGÚN SISTEMA]])</f>
        <v>1</v>
      </c>
      <c r="J148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89" s="13" t="str">
        <f>VLOOKUP(Tabla1[[#This Row],[COD MATERIAL]],Tabla1345[#All],3,0)</f>
        <v>09 - PARTES DE MOTOR</v>
      </c>
      <c r="L1489" s="2" t="str">
        <f>VLOOKUP(MONTH(Tabla1[[#This Row],[FECHA DE CONTEO INVENTARIO]]),Tabla2[],2,0)</f>
        <v>Oct</v>
      </c>
      <c r="M1489" s="1">
        <f>YEAR(Tabla1[[#This Row],[FECHA DE CONTEO INVENTARIO]])</f>
        <v>2018</v>
      </c>
    </row>
    <row r="1490" spans="1:13" x14ac:dyDescent="0.2">
      <c r="A1490" s="1">
        <v>367835</v>
      </c>
      <c r="B1490" s="1" t="s">
        <v>776</v>
      </c>
      <c r="C1490" s="1" t="s">
        <v>884</v>
      </c>
      <c r="D1490" s="1" t="s">
        <v>856</v>
      </c>
      <c r="E1490" s="2">
        <v>43539</v>
      </c>
      <c r="F1490" s="1">
        <v>187</v>
      </c>
      <c r="G1490" s="1">
        <v>187</v>
      </c>
      <c r="H1490" s="1">
        <f>Tabla1[[#This Row],[CANTIDAD SEGÚN SISTEMA]]-Tabla1[[#This Row],[CANTIDAD SEGÚN CONTEO]]</f>
        <v>0</v>
      </c>
      <c r="I1490" s="13">
        <f>1-ABS((Tabla1[[#This Row],[CANTIDAD SEGÚN SISTEMA]]-Tabla1[[#This Row],[CANTIDAD SEGÚN CONTEO]])/Tabla1[[#This Row],[CANTIDAD SEGÚN SISTEMA]])</f>
        <v>1</v>
      </c>
      <c r="J149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90" s="13" t="str">
        <f>VLOOKUP(Tabla1[[#This Row],[COD MATERIAL]],Tabla1345[#All],3,0)</f>
        <v>05 - COLISION</v>
      </c>
      <c r="L1490" s="2" t="str">
        <f>VLOOKUP(MONTH(Tabla1[[#This Row],[FECHA DE CONTEO INVENTARIO]]),Tabla2[],2,0)</f>
        <v>Mar</v>
      </c>
      <c r="M1490" s="1">
        <f>YEAR(Tabla1[[#This Row],[FECHA DE CONTEO INVENTARIO]])</f>
        <v>2019</v>
      </c>
    </row>
    <row r="1491" spans="1:13" x14ac:dyDescent="0.2">
      <c r="A1491" s="1">
        <v>348884</v>
      </c>
      <c r="B1491" s="1" t="s">
        <v>135</v>
      </c>
      <c r="C1491" s="1" t="s">
        <v>885</v>
      </c>
      <c r="D1491" s="1" t="s">
        <v>865</v>
      </c>
      <c r="E1491" s="2">
        <v>43360</v>
      </c>
      <c r="F1491" s="1">
        <v>194</v>
      </c>
      <c r="G1491" s="1">
        <v>215</v>
      </c>
      <c r="H1491" s="1">
        <f>Tabla1[[#This Row],[CANTIDAD SEGÚN SISTEMA]]-Tabla1[[#This Row],[CANTIDAD SEGÚN CONTEO]]</f>
        <v>-21</v>
      </c>
      <c r="I1491" s="13">
        <f>1-ABS((Tabla1[[#This Row],[CANTIDAD SEGÚN SISTEMA]]-Tabla1[[#This Row],[CANTIDAD SEGÚN CONTEO]])/Tabla1[[#This Row],[CANTIDAD SEGÚN SISTEMA]])</f>
        <v>0.89175257731958757</v>
      </c>
      <c r="J149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91" s="13" t="str">
        <f>VLOOKUP(Tabla1[[#This Row],[COD MATERIAL]],Tabla1345[#All],3,0)</f>
        <v>05 - COLISION</v>
      </c>
      <c r="L1491" s="2" t="str">
        <f>VLOOKUP(MONTH(Tabla1[[#This Row],[FECHA DE CONTEO INVENTARIO]]),Tabla2[],2,0)</f>
        <v>Set</v>
      </c>
      <c r="M1491" s="1">
        <f>YEAR(Tabla1[[#This Row],[FECHA DE CONTEO INVENTARIO]])</f>
        <v>2018</v>
      </c>
    </row>
    <row r="1492" spans="1:13" x14ac:dyDescent="0.2">
      <c r="A1492" s="1">
        <v>367759</v>
      </c>
      <c r="B1492" s="1" t="s">
        <v>127</v>
      </c>
      <c r="C1492" s="1" t="s">
        <v>885</v>
      </c>
      <c r="D1492" s="1" t="s">
        <v>865</v>
      </c>
      <c r="E1492" s="2">
        <v>43543</v>
      </c>
      <c r="F1492" s="1">
        <v>7</v>
      </c>
      <c r="G1492" s="1">
        <v>6</v>
      </c>
      <c r="H1492" s="1">
        <f>Tabla1[[#This Row],[CANTIDAD SEGÚN SISTEMA]]-Tabla1[[#This Row],[CANTIDAD SEGÚN CONTEO]]</f>
        <v>1</v>
      </c>
      <c r="I1492" s="13">
        <f>1-ABS((Tabla1[[#This Row],[CANTIDAD SEGÚN SISTEMA]]-Tabla1[[#This Row],[CANTIDAD SEGÚN CONTEO]])/Tabla1[[#This Row],[CANTIDAD SEGÚN SISTEMA]])</f>
        <v>0.85714285714285721</v>
      </c>
      <c r="J149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492" s="13" t="str">
        <f>VLOOKUP(Tabla1[[#This Row],[COD MATERIAL]],Tabla1345[#All],3,0)</f>
        <v>06 - AMORTIGUADORES</v>
      </c>
      <c r="L1492" s="2" t="str">
        <f>VLOOKUP(MONTH(Tabla1[[#This Row],[FECHA DE CONTEO INVENTARIO]]),Tabla2[],2,0)</f>
        <v>Mar</v>
      </c>
      <c r="M1492" s="1">
        <f>YEAR(Tabla1[[#This Row],[FECHA DE CONTEO INVENTARIO]])</f>
        <v>2019</v>
      </c>
    </row>
    <row r="1493" spans="1:13" x14ac:dyDescent="0.2">
      <c r="A1493" s="1">
        <v>348537</v>
      </c>
      <c r="B1493" s="1" t="s">
        <v>209</v>
      </c>
      <c r="C1493" s="1" t="s">
        <v>886</v>
      </c>
      <c r="D1493" s="1" t="s">
        <v>857</v>
      </c>
      <c r="E1493" s="2">
        <v>43105</v>
      </c>
      <c r="F1493" s="1">
        <v>25</v>
      </c>
      <c r="G1493" s="1">
        <v>25</v>
      </c>
      <c r="H1493" s="1">
        <f>Tabla1[[#This Row],[CANTIDAD SEGÚN SISTEMA]]-Tabla1[[#This Row],[CANTIDAD SEGÚN CONTEO]]</f>
        <v>0</v>
      </c>
      <c r="I1493" s="13">
        <f>1-ABS((Tabla1[[#This Row],[CANTIDAD SEGÚN SISTEMA]]-Tabla1[[#This Row],[CANTIDAD SEGÚN CONTEO]])/Tabla1[[#This Row],[CANTIDAD SEGÚN SISTEMA]])</f>
        <v>1</v>
      </c>
      <c r="J149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93" s="13" t="str">
        <f>VLOOKUP(Tabla1[[#This Row],[COD MATERIAL]],Tabla1345[#All],3,0)</f>
        <v>09 - PARTES DE MOTOR</v>
      </c>
      <c r="L1493" s="2" t="str">
        <f>VLOOKUP(MONTH(Tabla1[[#This Row],[FECHA DE CONTEO INVENTARIO]]),Tabla2[],2,0)</f>
        <v>Ene</v>
      </c>
      <c r="M1493" s="1">
        <f>YEAR(Tabla1[[#This Row],[FECHA DE CONTEO INVENTARIO]])</f>
        <v>2018</v>
      </c>
    </row>
    <row r="1494" spans="1:13" x14ac:dyDescent="0.2">
      <c r="A1494" s="1">
        <v>347889</v>
      </c>
      <c r="B1494" s="1" t="s">
        <v>182</v>
      </c>
      <c r="C1494" s="1" t="s">
        <v>885</v>
      </c>
      <c r="D1494" s="1" t="s">
        <v>865</v>
      </c>
      <c r="E1494" s="2">
        <v>43596</v>
      </c>
      <c r="F1494" s="1">
        <v>109</v>
      </c>
      <c r="G1494" s="1">
        <v>109</v>
      </c>
      <c r="H1494" s="1">
        <f>Tabla1[[#This Row],[CANTIDAD SEGÚN SISTEMA]]-Tabla1[[#This Row],[CANTIDAD SEGÚN CONTEO]]</f>
        <v>0</v>
      </c>
      <c r="I1494" s="13">
        <f>1-ABS((Tabla1[[#This Row],[CANTIDAD SEGÚN SISTEMA]]-Tabla1[[#This Row],[CANTIDAD SEGÚN CONTEO]])/Tabla1[[#This Row],[CANTIDAD SEGÚN SISTEMA]])</f>
        <v>1</v>
      </c>
      <c r="J149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94" s="13" t="str">
        <f>VLOOKUP(Tabla1[[#This Row],[COD MATERIAL]],Tabla1345[#All],3,0)</f>
        <v>08 - ELECTRICO</v>
      </c>
      <c r="L1494" s="2" t="str">
        <f>VLOOKUP(MONTH(Tabla1[[#This Row],[FECHA DE CONTEO INVENTARIO]]),Tabla2[],2,0)</f>
        <v>May</v>
      </c>
      <c r="M1494" s="1">
        <f>YEAR(Tabla1[[#This Row],[FECHA DE CONTEO INVENTARIO]])</f>
        <v>2019</v>
      </c>
    </row>
    <row r="1495" spans="1:13" x14ac:dyDescent="0.2">
      <c r="A1495" s="1">
        <v>366749</v>
      </c>
      <c r="B1495" s="1" t="s">
        <v>662</v>
      </c>
      <c r="C1495" s="1" t="s">
        <v>890</v>
      </c>
      <c r="D1495" s="1" t="s">
        <v>861</v>
      </c>
      <c r="E1495" s="2">
        <v>43296</v>
      </c>
      <c r="F1495" s="1">
        <v>85</v>
      </c>
      <c r="G1495" s="1">
        <v>85</v>
      </c>
      <c r="H1495" s="1">
        <f>Tabla1[[#This Row],[CANTIDAD SEGÚN SISTEMA]]-Tabla1[[#This Row],[CANTIDAD SEGÚN CONTEO]]</f>
        <v>0</v>
      </c>
      <c r="I1495" s="13">
        <f>1-ABS((Tabla1[[#This Row],[CANTIDAD SEGÚN SISTEMA]]-Tabla1[[#This Row],[CANTIDAD SEGÚN CONTEO]])/Tabla1[[#This Row],[CANTIDAD SEGÚN SISTEMA]])</f>
        <v>1</v>
      </c>
      <c r="J149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495" s="13" t="str">
        <f>VLOOKUP(Tabla1[[#This Row],[COD MATERIAL]],Tabla1345[#All],3,0)</f>
        <v>15 - MISCELANEOS</v>
      </c>
      <c r="L1495" s="2" t="str">
        <f>VLOOKUP(MONTH(Tabla1[[#This Row],[FECHA DE CONTEO INVENTARIO]]),Tabla2[],2,0)</f>
        <v>Jul</v>
      </c>
      <c r="M1495" s="1">
        <f>YEAR(Tabla1[[#This Row],[FECHA DE CONTEO INVENTARIO]])</f>
        <v>2018</v>
      </c>
    </row>
    <row r="1496" spans="1:13" x14ac:dyDescent="0.2">
      <c r="A1496" s="1">
        <v>348888</v>
      </c>
      <c r="B1496" s="1" t="s">
        <v>617</v>
      </c>
      <c r="C1496" s="1" t="s">
        <v>887</v>
      </c>
      <c r="D1496" s="1" t="s">
        <v>858</v>
      </c>
      <c r="E1496" s="2">
        <v>43398</v>
      </c>
      <c r="F1496" s="1">
        <v>63</v>
      </c>
      <c r="G1496" s="1">
        <v>68</v>
      </c>
      <c r="H1496" s="1">
        <f>Tabla1[[#This Row],[CANTIDAD SEGÚN SISTEMA]]-Tabla1[[#This Row],[CANTIDAD SEGÚN CONTEO]]</f>
        <v>-5</v>
      </c>
      <c r="I1496" s="13">
        <f>1-ABS((Tabla1[[#This Row],[CANTIDAD SEGÚN SISTEMA]]-Tabla1[[#This Row],[CANTIDAD SEGÚN CONTEO]])/Tabla1[[#This Row],[CANTIDAD SEGÚN SISTEMA]])</f>
        <v>0.92063492063492069</v>
      </c>
      <c r="J149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96" s="13" t="str">
        <f>VLOOKUP(Tabla1[[#This Row],[COD MATERIAL]],Tabla1345[#All],3,0)</f>
        <v>05 - COLISION</v>
      </c>
      <c r="L1496" s="2" t="str">
        <f>VLOOKUP(MONTH(Tabla1[[#This Row],[FECHA DE CONTEO INVENTARIO]]),Tabla2[],2,0)</f>
        <v>Oct</v>
      </c>
      <c r="M1496" s="1">
        <f>YEAR(Tabla1[[#This Row],[FECHA DE CONTEO INVENTARIO]])</f>
        <v>2018</v>
      </c>
    </row>
    <row r="1497" spans="1:13" x14ac:dyDescent="0.2">
      <c r="A1497" s="1">
        <v>348280</v>
      </c>
      <c r="B1497" s="1" t="s">
        <v>152</v>
      </c>
      <c r="C1497" s="1" t="s">
        <v>888</v>
      </c>
      <c r="D1497" s="1" t="s">
        <v>859</v>
      </c>
      <c r="E1497" s="2">
        <v>43252</v>
      </c>
      <c r="F1497" s="1">
        <v>156</v>
      </c>
      <c r="G1497" s="1">
        <v>173</v>
      </c>
      <c r="H1497" s="1">
        <f>Tabla1[[#This Row],[CANTIDAD SEGÚN SISTEMA]]-Tabla1[[#This Row],[CANTIDAD SEGÚN CONTEO]]</f>
        <v>-17</v>
      </c>
      <c r="I1497" s="13">
        <f>1-ABS((Tabla1[[#This Row],[CANTIDAD SEGÚN SISTEMA]]-Tabla1[[#This Row],[CANTIDAD SEGÚN CONTEO]])/Tabla1[[#This Row],[CANTIDAD SEGÚN SISTEMA]])</f>
        <v>0.89102564102564097</v>
      </c>
      <c r="J149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97" s="13" t="str">
        <f>VLOOKUP(Tabla1[[#This Row],[COD MATERIAL]],Tabla1345[#All],3,0)</f>
        <v>11 - LLANTAS Y HULES</v>
      </c>
      <c r="L1497" s="2" t="str">
        <f>VLOOKUP(MONTH(Tabla1[[#This Row],[FECHA DE CONTEO INVENTARIO]]),Tabla2[],2,0)</f>
        <v>Jun</v>
      </c>
      <c r="M1497" s="1">
        <f>YEAR(Tabla1[[#This Row],[FECHA DE CONTEO INVENTARIO]])</f>
        <v>2018</v>
      </c>
    </row>
    <row r="1498" spans="1:13" x14ac:dyDescent="0.2">
      <c r="A1498" s="1">
        <v>348645</v>
      </c>
      <c r="B1498" s="1" t="s">
        <v>98</v>
      </c>
      <c r="C1498" s="1" t="s">
        <v>886</v>
      </c>
      <c r="D1498" s="1" t="s">
        <v>857</v>
      </c>
      <c r="E1498" s="2">
        <v>43132</v>
      </c>
      <c r="F1498" s="1">
        <v>30</v>
      </c>
      <c r="G1498" s="1">
        <v>35</v>
      </c>
      <c r="H1498" s="1">
        <f>Tabla1[[#This Row],[CANTIDAD SEGÚN SISTEMA]]-Tabla1[[#This Row],[CANTIDAD SEGÚN CONTEO]]</f>
        <v>-5</v>
      </c>
      <c r="I1498" s="13">
        <f>1-ABS((Tabla1[[#This Row],[CANTIDAD SEGÚN SISTEMA]]-Tabla1[[#This Row],[CANTIDAD SEGÚN CONTEO]])/Tabla1[[#This Row],[CANTIDAD SEGÚN SISTEMA]])</f>
        <v>0.83333333333333337</v>
      </c>
      <c r="J149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98" s="13" t="str">
        <f>VLOOKUP(Tabla1[[#This Row],[COD MATERIAL]],Tabla1345[#All],3,0)</f>
        <v>15 - MISCELANEOS</v>
      </c>
      <c r="L1498" s="2" t="str">
        <f>VLOOKUP(MONTH(Tabla1[[#This Row],[FECHA DE CONTEO INVENTARIO]]),Tabla2[],2,0)</f>
        <v>Feb</v>
      </c>
      <c r="M1498" s="1">
        <f>YEAR(Tabla1[[#This Row],[FECHA DE CONTEO INVENTARIO]])</f>
        <v>2018</v>
      </c>
    </row>
    <row r="1499" spans="1:13" x14ac:dyDescent="0.2">
      <c r="A1499" s="1">
        <v>348802</v>
      </c>
      <c r="B1499" s="1" t="s">
        <v>295</v>
      </c>
      <c r="C1499" s="1" t="s">
        <v>886</v>
      </c>
      <c r="D1499" s="1" t="s">
        <v>857</v>
      </c>
      <c r="E1499" s="2">
        <v>43354</v>
      </c>
      <c r="F1499" s="1">
        <v>126</v>
      </c>
      <c r="G1499" s="1">
        <v>137</v>
      </c>
      <c r="H1499" s="1">
        <f>Tabla1[[#This Row],[CANTIDAD SEGÚN SISTEMA]]-Tabla1[[#This Row],[CANTIDAD SEGÚN CONTEO]]</f>
        <v>-11</v>
      </c>
      <c r="I1499" s="13">
        <f>1-ABS((Tabla1[[#This Row],[CANTIDAD SEGÚN SISTEMA]]-Tabla1[[#This Row],[CANTIDAD SEGÚN CONTEO]])/Tabla1[[#This Row],[CANTIDAD SEGÚN SISTEMA]])</f>
        <v>0.91269841269841268</v>
      </c>
      <c r="J149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499" s="13" t="str">
        <f>VLOOKUP(Tabla1[[#This Row],[COD MATERIAL]],Tabla1345[#All],3,0)</f>
        <v>05 - COLISION</v>
      </c>
      <c r="L1499" s="2" t="str">
        <f>VLOOKUP(MONTH(Tabla1[[#This Row],[FECHA DE CONTEO INVENTARIO]]),Tabla2[],2,0)</f>
        <v>Set</v>
      </c>
      <c r="M1499" s="1">
        <f>YEAR(Tabla1[[#This Row],[FECHA DE CONTEO INVENTARIO]])</f>
        <v>2018</v>
      </c>
    </row>
    <row r="1500" spans="1:13" x14ac:dyDescent="0.2">
      <c r="A1500" s="1">
        <v>347615</v>
      </c>
      <c r="B1500" s="1" t="s">
        <v>746</v>
      </c>
      <c r="C1500" s="1" t="s">
        <v>885</v>
      </c>
      <c r="D1500" s="1" t="s">
        <v>865</v>
      </c>
      <c r="E1500" s="2">
        <v>43234</v>
      </c>
      <c r="F1500" s="1">
        <v>5</v>
      </c>
      <c r="G1500" s="1">
        <v>5</v>
      </c>
      <c r="H1500" s="1">
        <f>Tabla1[[#This Row],[CANTIDAD SEGÚN SISTEMA]]-Tabla1[[#This Row],[CANTIDAD SEGÚN CONTEO]]</f>
        <v>0</v>
      </c>
      <c r="I1500" s="13">
        <f>1-ABS((Tabla1[[#This Row],[CANTIDAD SEGÚN SISTEMA]]-Tabla1[[#This Row],[CANTIDAD SEGÚN CONTEO]])/Tabla1[[#This Row],[CANTIDAD SEGÚN SISTEMA]])</f>
        <v>1</v>
      </c>
      <c r="J150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00" s="13" t="str">
        <f>VLOOKUP(Tabla1[[#This Row],[COD MATERIAL]],Tabla1345[#All],3,0)</f>
        <v>09 - PARTES DE MOTOR</v>
      </c>
      <c r="L1500" s="2" t="str">
        <f>VLOOKUP(MONTH(Tabla1[[#This Row],[FECHA DE CONTEO INVENTARIO]]),Tabla2[],2,0)</f>
        <v>May</v>
      </c>
      <c r="M1500" s="1">
        <f>YEAR(Tabla1[[#This Row],[FECHA DE CONTEO INVENTARIO]])</f>
        <v>2018</v>
      </c>
    </row>
    <row r="1501" spans="1:13" x14ac:dyDescent="0.2">
      <c r="A1501" s="1">
        <v>348341</v>
      </c>
      <c r="B1501" s="1" t="s">
        <v>53</v>
      </c>
      <c r="C1501" s="1" t="s">
        <v>892</v>
      </c>
      <c r="D1501" s="1" t="s">
        <v>863</v>
      </c>
      <c r="E1501" s="2">
        <v>43237</v>
      </c>
      <c r="F1501" s="1">
        <v>200</v>
      </c>
      <c r="G1501" s="1">
        <v>218</v>
      </c>
      <c r="H1501" s="1">
        <f>Tabla1[[#This Row],[CANTIDAD SEGÚN SISTEMA]]-Tabla1[[#This Row],[CANTIDAD SEGÚN CONTEO]]</f>
        <v>-18</v>
      </c>
      <c r="I1501" s="13">
        <f>1-ABS((Tabla1[[#This Row],[CANTIDAD SEGÚN SISTEMA]]-Tabla1[[#This Row],[CANTIDAD SEGÚN CONTEO]])/Tabla1[[#This Row],[CANTIDAD SEGÚN SISTEMA]])</f>
        <v>0.91</v>
      </c>
      <c r="J150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01" s="13" t="str">
        <f>VLOOKUP(Tabla1[[#This Row],[COD MATERIAL]],Tabla1345[#All],3,0)</f>
        <v>10 - PALANCAS Y CHICOTES</v>
      </c>
      <c r="L1501" s="2" t="str">
        <f>VLOOKUP(MONTH(Tabla1[[#This Row],[FECHA DE CONTEO INVENTARIO]]),Tabla2[],2,0)</f>
        <v>May</v>
      </c>
      <c r="M1501" s="1">
        <f>YEAR(Tabla1[[#This Row],[FECHA DE CONTEO INVENTARIO]])</f>
        <v>2018</v>
      </c>
    </row>
    <row r="1502" spans="1:13" x14ac:dyDescent="0.2">
      <c r="A1502" s="1">
        <v>348583</v>
      </c>
      <c r="B1502" s="1" t="s">
        <v>462</v>
      </c>
      <c r="C1502" s="1" t="s">
        <v>890</v>
      </c>
      <c r="D1502" s="1" t="s">
        <v>861</v>
      </c>
      <c r="E1502" s="2">
        <v>43418</v>
      </c>
      <c r="F1502" s="1">
        <v>77</v>
      </c>
      <c r="G1502" s="1">
        <v>77</v>
      </c>
      <c r="H1502" s="1">
        <f>Tabla1[[#This Row],[CANTIDAD SEGÚN SISTEMA]]-Tabla1[[#This Row],[CANTIDAD SEGÚN CONTEO]]</f>
        <v>0</v>
      </c>
      <c r="I1502" s="13">
        <f>1-ABS((Tabla1[[#This Row],[CANTIDAD SEGÚN SISTEMA]]-Tabla1[[#This Row],[CANTIDAD SEGÚN CONTEO]])/Tabla1[[#This Row],[CANTIDAD SEGÚN SISTEMA]])</f>
        <v>1</v>
      </c>
      <c r="J150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02" s="13" t="str">
        <f>VLOOKUP(Tabla1[[#This Row],[COD MATERIAL]],Tabla1345[#All],3,0)</f>
        <v>15 - MISCELANEOS</v>
      </c>
      <c r="L1502" s="2" t="str">
        <f>VLOOKUP(MONTH(Tabla1[[#This Row],[FECHA DE CONTEO INVENTARIO]]),Tabla2[],2,0)</f>
        <v>Nov</v>
      </c>
      <c r="M1502" s="1">
        <f>YEAR(Tabla1[[#This Row],[FECHA DE CONTEO INVENTARIO]])</f>
        <v>2018</v>
      </c>
    </row>
    <row r="1503" spans="1:13" x14ac:dyDescent="0.2">
      <c r="A1503" s="1">
        <v>362722</v>
      </c>
      <c r="B1503" s="1" t="s">
        <v>469</v>
      </c>
      <c r="C1503" s="1" t="s">
        <v>885</v>
      </c>
      <c r="D1503" s="1" t="s">
        <v>865</v>
      </c>
      <c r="E1503" s="2">
        <v>43569</v>
      </c>
      <c r="F1503" s="1">
        <v>133</v>
      </c>
      <c r="G1503" s="1">
        <v>133</v>
      </c>
      <c r="H1503" s="1">
        <f>Tabla1[[#This Row],[CANTIDAD SEGÚN SISTEMA]]-Tabla1[[#This Row],[CANTIDAD SEGÚN CONTEO]]</f>
        <v>0</v>
      </c>
      <c r="I1503" s="13">
        <f>1-ABS((Tabla1[[#This Row],[CANTIDAD SEGÚN SISTEMA]]-Tabla1[[#This Row],[CANTIDAD SEGÚN CONTEO]])/Tabla1[[#This Row],[CANTIDAD SEGÚN SISTEMA]])</f>
        <v>1</v>
      </c>
      <c r="J150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03" s="13" t="str">
        <f>VLOOKUP(Tabla1[[#This Row],[COD MATERIAL]],Tabla1345[#All],3,0)</f>
        <v>05 - COLISION</v>
      </c>
      <c r="L1503" s="2" t="str">
        <f>VLOOKUP(MONTH(Tabla1[[#This Row],[FECHA DE CONTEO INVENTARIO]]),Tabla2[],2,0)</f>
        <v>Abr</v>
      </c>
      <c r="M1503" s="1">
        <f>YEAR(Tabla1[[#This Row],[FECHA DE CONTEO INVENTARIO]])</f>
        <v>2019</v>
      </c>
    </row>
    <row r="1504" spans="1:13" x14ac:dyDescent="0.2">
      <c r="A1504" s="1">
        <v>362795</v>
      </c>
      <c r="B1504" s="1" t="s">
        <v>447</v>
      </c>
      <c r="C1504" s="1" t="s">
        <v>886</v>
      </c>
      <c r="D1504" s="1" t="s">
        <v>857</v>
      </c>
      <c r="E1504" s="2">
        <v>43533</v>
      </c>
      <c r="F1504" s="1">
        <v>95</v>
      </c>
      <c r="G1504" s="1">
        <v>95</v>
      </c>
      <c r="H1504" s="1">
        <f>Tabla1[[#This Row],[CANTIDAD SEGÚN SISTEMA]]-Tabla1[[#This Row],[CANTIDAD SEGÚN CONTEO]]</f>
        <v>0</v>
      </c>
      <c r="I1504" s="13">
        <f>1-ABS((Tabla1[[#This Row],[CANTIDAD SEGÚN SISTEMA]]-Tabla1[[#This Row],[CANTIDAD SEGÚN CONTEO]])/Tabla1[[#This Row],[CANTIDAD SEGÚN SISTEMA]])</f>
        <v>1</v>
      </c>
      <c r="J150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04" s="13" t="str">
        <f>VLOOKUP(Tabla1[[#This Row],[COD MATERIAL]],Tabla1345[#All],3,0)</f>
        <v>05 - COLISION</v>
      </c>
      <c r="L1504" s="2" t="str">
        <f>VLOOKUP(MONTH(Tabla1[[#This Row],[FECHA DE CONTEO INVENTARIO]]),Tabla2[],2,0)</f>
        <v>Mar</v>
      </c>
      <c r="M1504" s="1">
        <f>YEAR(Tabla1[[#This Row],[FECHA DE CONTEO INVENTARIO]])</f>
        <v>2019</v>
      </c>
    </row>
    <row r="1505" spans="1:13" x14ac:dyDescent="0.2">
      <c r="A1505" s="1">
        <v>364396</v>
      </c>
      <c r="B1505" s="1" t="s">
        <v>562</v>
      </c>
      <c r="C1505" s="1" t="s">
        <v>886</v>
      </c>
      <c r="D1505" s="1" t="s">
        <v>857</v>
      </c>
      <c r="E1505" s="2">
        <v>43185</v>
      </c>
      <c r="F1505" s="1">
        <v>22</v>
      </c>
      <c r="G1505" s="1">
        <v>25</v>
      </c>
      <c r="H1505" s="1">
        <f>Tabla1[[#This Row],[CANTIDAD SEGÚN SISTEMA]]-Tabla1[[#This Row],[CANTIDAD SEGÚN CONTEO]]</f>
        <v>-3</v>
      </c>
      <c r="I1505" s="13">
        <f>1-ABS((Tabla1[[#This Row],[CANTIDAD SEGÚN SISTEMA]]-Tabla1[[#This Row],[CANTIDAD SEGÚN CONTEO]])/Tabla1[[#This Row],[CANTIDAD SEGÚN SISTEMA]])</f>
        <v>0.86363636363636365</v>
      </c>
      <c r="J150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05" s="13" t="str">
        <f>VLOOKUP(Tabla1[[#This Row],[COD MATERIAL]],Tabla1345[#All],3,0)</f>
        <v>05 - COLISION</v>
      </c>
      <c r="L1505" s="2" t="str">
        <f>VLOOKUP(MONTH(Tabla1[[#This Row],[FECHA DE CONTEO INVENTARIO]]),Tabla2[],2,0)</f>
        <v>Mar</v>
      </c>
      <c r="M1505" s="1">
        <f>YEAR(Tabla1[[#This Row],[FECHA DE CONTEO INVENTARIO]])</f>
        <v>2018</v>
      </c>
    </row>
    <row r="1506" spans="1:13" x14ac:dyDescent="0.2">
      <c r="A1506" s="1">
        <v>348120</v>
      </c>
      <c r="B1506" s="1" t="s">
        <v>555</v>
      </c>
      <c r="C1506" s="1" t="s">
        <v>888</v>
      </c>
      <c r="D1506" s="1" t="s">
        <v>859</v>
      </c>
      <c r="E1506" s="2">
        <v>43239</v>
      </c>
      <c r="F1506" s="1">
        <v>128</v>
      </c>
      <c r="G1506" s="1">
        <v>115</v>
      </c>
      <c r="H1506" s="1">
        <f>Tabla1[[#This Row],[CANTIDAD SEGÚN SISTEMA]]-Tabla1[[#This Row],[CANTIDAD SEGÚN CONTEO]]</f>
        <v>13</v>
      </c>
      <c r="I1506" s="13">
        <f>1-ABS((Tabla1[[#This Row],[CANTIDAD SEGÚN SISTEMA]]-Tabla1[[#This Row],[CANTIDAD SEGÚN CONTEO]])/Tabla1[[#This Row],[CANTIDAD SEGÚN SISTEMA]])</f>
        <v>0.8984375</v>
      </c>
      <c r="J150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06" s="13" t="str">
        <f>VLOOKUP(Tabla1[[#This Row],[COD MATERIAL]],Tabla1345[#All],3,0)</f>
        <v>07 - PEDALES Y POSAPIES</v>
      </c>
      <c r="L1506" s="2" t="str">
        <f>VLOOKUP(MONTH(Tabla1[[#This Row],[FECHA DE CONTEO INVENTARIO]]),Tabla2[],2,0)</f>
        <v>May</v>
      </c>
      <c r="M1506" s="1">
        <f>YEAR(Tabla1[[#This Row],[FECHA DE CONTEO INVENTARIO]])</f>
        <v>2018</v>
      </c>
    </row>
    <row r="1507" spans="1:13" x14ac:dyDescent="0.2">
      <c r="A1507" s="1">
        <v>347983</v>
      </c>
      <c r="B1507" s="1" t="s">
        <v>51</v>
      </c>
      <c r="C1507" s="1" t="s">
        <v>889</v>
      </c>
      <c r="D1507" s="1" t="s">
        <v>860</v>
      </c>
      <c r="E1507" s="2">
        <v>43433</v>
      </c>
      <c r="F1507" s="1">
        <v>34</v>
      </c>
      <c r="G1507" s="1">
        <v>39</v>
      </c>
      <c r="H1507" s="1">
        <f>Tabla1[[#This Row],[CANTIDAD SEGÚN SISTEMA]]-Tabla1[[#This Row],[CANTIDAD SEGÚN CONTEO]]</f>
        <v>-5</v>
      </c>
      <c r="I1507" s="13">
        <f>1-ABS((Tabla1[[#This Row],[CANTIDAD SEGÚN SISTEMA]]-Tabla1[[#This Row],[CANTIDAD SEGÚN CONTEO]])/Tabla1[[#This Row],[CANTIDAD SEGÚN SISTEMA]])</f>
        <v>0.8529411764705882</v>
      </c>
      <c r="J150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07" s="13" t="str">
        <f>VLOOKUP(Tabla1[[#This Row],[COD MATERIAL]],Tabla1345[#All],3,0)</f>
        <v>10 - PALANCAS Y CHICOTES</v>
      </c>
      <c r="L1507" s="2" t="str">
        <f>VLOOKUP(MONTH(Tabla1[[#This Row],[FECHA DE CONTEO INVENTARIO]]),Tabla2[],2,0)</f>
        <v>Nov</v>
      </c>
      <c r="M1507" s="1">
        <f>YEAR(Tabla1[[#This Row],[FECHA DE CONTEO INVENTARIO]])</f>
        <v>2018</v>
      </c>
    </row>
    <row r="1508" spans="1:13" x14ac:dyDescent="0.2">
      <c r="A1508" s="1">
        <v>348375</v>
      </c>
      <c r="B1508" s="1" t="s">
        <v>297</v>
      </c>
      <c r="C1508" s="1" t="s">
        <v>893</v>
      </c>
      <c r="D1508" s="1" t="s">
        <v>864</v>
      </c>
      <c r="E1508" s="2">
        <v>43210</v>
      </c>
      <c r="F1508" s="1">
        <v>45</v>
      </c>
      <c r="G1508" s="1">
        <v>45</v>
      </c>
      <c r="H1508" s="1">
        <f>Tabla1[[#This Row],[CANTIDAD SEGÚN SISTEMA]]-Tabla1[[#This Row],[CANTIDAD SEGÚN CONTEO]]</f>
        <v>0</v>
      </c>
      <c r="I1508" s="13">
        <f>1-ABS((Tabla1[[#This Row],[CANTIDAD SEGÚN SISTEMA]]-Tabla1[[#This Row],[CANTIDAD SEGÚN CONTEO]])/Tabla1[[#This Row],[CANTIDAD SEGÚN SISTEMA]])</f>
        <v>1</v>
      </c>
      <c r="J150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08" s="13" t="str">
        <f>VLOOKUP(Tabla1[[#This Row],[COD MATERIAL]],Tabla1345[#All],3,0)</f>
        <v>05 - COLISION</v>
      </c>
      <c r="L1508" s="2" t="str">
        <f>VLOOKUP(MONTH(Tabla1[[#This Row],[FECHA DE CONTEO INVENTARIO]]),Tabla2[],2,0)</f>
        <v>Abr</v>
      </c>
      <c r="M1508" s="1">
        <f>YEAR(Tabla1[[#This Row],[FECHA DE CONTEO INVENTARIO]])</f>
        <v>2018</v>
      </c>
    </row>
    <row r="1509" spans="1:13" x14ac:dyDescent="0.2">
      <c r="A1509" s="1">
        <v>364185</v>
      </c>
      <c r="B1509" s="1" t="s">
        <v>459</v>
      </c>
      <c r="C1509" s="1" t="s">
        <v>893</v>
      </c>
      <c r="D1509" s="1" t="s">
        <v>864</v>
      </c>
      <c r="E1509" s="2">
        <v>43602</v>
      </c>
      <c r="F1509" s="1">
        <v>120</v>
      </c>
      <c r="G1509" s="1">
        <v>116</v>
      </c>
      <c r="H1509" s="1">
        <f>Tabla1[[#This Row],[CANTIDAD SEGÚN SISTEMA]]-Tabla1[[#This Row],[CANTIDAD SEGÚN CONTEO]]</f>
        <v>4</v>
      </c>
      <c r="I1509" s="13">
        <f>1-ABS((Tabla1[[#This Row],[CANTIDAD SEGÚN SISTEMA]]-Tabla1[[#This Row],[CANTIDAD SEGÚN CONTEO]])/Tabla1[[#This Row],[CANTIDAD SEGÚN SISTEMA]])</f>
        <v>0.96666666666666667</v>
      </c>
      <c r="J150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09" s="13" t="str">
        <f>VLOOKUP(Tabla1[[#This Row],[COD MATERIAL]],Tabla1345[#All],3,0)</f>
        <v>07 - PEDALES Y POSAPIES</v>
      </c>
      <c r="L1509" s="2" t="str">
        <f>VLOOKUP(MONTH(Tabla1[[#This Row],[FECHA DE CONTEO INVENTARIO]]),Tabla2[],2,0)</f>
        <v>May</v>
      </c>
      <c r="M1509" s="1">
        <f>YEAR(Tabla1[[#This Row],[FECHA DE CONTEO INVENTARIO]])</f>
        <v>2019</v>
      </c>
    </row>
    <row r="1510" spans="1:13" x14ac:dyDescent="0.2">
      <c r="A1510" s="1">
        <v>348141</v>
      </c>
      <c r="B1510" s="1" t="s">
        <v>95</v>
      </c>
      <c r="C1510" s="1" t="s">
        <v>893</v>
      </c>
      <c r="D1510" s="1" t="s">
        <v>864</v>
      </c>
      <c r="E1510" s="2">
        <v>43351</v>
      </c>
      <c r="F1510" s="1">
        <v>14</v>
      </c>
      <c r="G1510" s="1">
        <v>14</v>
      </c>
      <c r="H1510" s="1">
        <f>Tabla1[[#This Row],[CANTIDAD SEGÚN SISTEMA]]-Tabla1[[#This Row],[CANTIDAD SEGÚN CONTEO]]</f>
        <v>0</v>
      </c>
      <c r="I1510" s="13">
        <f>1-ABS((Tabla1[[#This Row],[CANTIDAD SEGÚN SISTEMA]]-Tabla1[[#This Row],[CANTIDAD SEGÚN CONTEO]])/Tabla1[[#This Row],[CANTIDAD SEGÚN SISTEMA]])</f>
        <v>1</v>
      </c>
      <c r="J151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10" s="13" t="str">
        <f>VLOOKUP(Tabla1[[#This Row],[COD MATERIAL]],Tabla1345[#All],3,0)</f>
        <v>04 - FRENOS Y EMBRAGUES</v>
      </c>
      <c r="L1510" s="2" t="str">
        <f>VLOOKUP(MONTH(Tabla1[[#This Row],[FECHA DE CONTEO INVENTARIO]]),Tabla2[],2,0)</f>
        <v>Set</v>
      </c>
      <c r="M1510" s="1">
        <f>YEAR(Tabla1[[#This Row],[FECHA DE CONTEO INVENTARIO]])</f>
        <v>2018</v>
      </c>
    </row>
    <row r="1511" spans="1:13" x14ac:dyDescent="0.2">
      <c r="A1511" s="1">
        <v>347797</v>
      </c>
      <c r="B1511" s="1" t="s">
        <v>729</v>
      </c>
      <c r="C1511" s="1" t="s">
        <v>888</v>
      </c>
      <c r="D1511" s="1" t="s">
        <v>859</v>
      </c>
      <c r="E1511" s="2">
        <v>43167</v>
      </c>
      <c r="F1511" s="1">
        <v>86</v>
      </c>
      <c r="G1511" s="1">
        <v>97</v>
      </c>
      <c r="H1511" s="1">
        <f>Tabla1[[#This Row],[CANTIDAD SEGÚN SISTEMA]]-Tabla1[[#This Row],[CANTIDAD SEGÚN CONTEO]]</f>
        <v>-11</v>
      </c>
      <c r="I1511" s="13">
        <f>1-ABS((Tabla1[[#This Row],[CANTIDAD SEGÚN SISTEMA]]-Tabla1[[#This Row],[CANTIDAD SEGÚN CONTEO]])/Tabla1[[#This Row],[CANTIDAD SEGÚN SISTEMA]])</f>
        <v>0.87209302325581395</v>
      </c>
      <c r="J151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11" s="13" t="str">
        <f>VLOOKUP(Tabla1[[#This Row],[COD MATERIAL]],Tabla1345[#All],3,0)</f>
        <v>15 - MISCELANEOS</v>
      </c>
      <c r="L1511" s="2" t="str">
        <f>VLOOKUP(MONTH(Tabla1[[#This Row],[FECHA DE CONTEO INVENTARIO]]),Tabla2[],2,0)</f>
        <v>Mar</v>
      </c>
      <c r="M1511" s="1">
        <f>YEAR(Tabla1[[#This Row],[FECHA DE CONTEO INVENTARIO]])</f>
        <v>2018</v>
      </c>
    </row>
    <row r="1512" spans="1:13" x14ac:dyDescent="0.2">
      <c r="A1512" s="1">
        <v>348469</v>
      </c>
      <c r="B1512" s="1" t="s">
        <v>659</v>
      </c>
      <c r="C1512" s="1" t="s">
        <v>892</v>
      </c>
      <c r="D1512" s="1" t="s">
        <v>863</v>
      </c>
      <c r="E1512" s="2">
        <v>43351</v>
      </c>
      <c r="F1512" s="1">
        <v>135</v>
      </c>
      <c r="G1512" s="1">
        <v>135</v>
      </c>
      <c r="H1512" s="1">
        <f>Tabla1[[#This Row],[CANTIDAD SEGÚN SISTEMA]]-Tabla1[[#This Row],[CANTIDAD SEGÚN CONTEO]]</f>
        <v>0</v>
      </c>
      <c r="I1512" s="13">
        <f>1-ABS((Tabla1[[#This Row],[CANTIDAD SEGÚN SISTEMA]]-Tabla1[[#This Row],[CANTIDAD SEGÚN CONTEO]])/Tabla1[[#This Row],[CANTIDAD SEGÚN SISTEMA]])</f>
        <v>1</v>
      </c>
      <c r="J151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12" s="13" t="str">
        <f>VLOOKUP(Tabla1[[#This Row],[COD MATERIAL]],Tabla1345[#All],3,0)</f>
        <v>13 - TRACCION</v>
      </c>
      <c r="L1512" s="2" t="str">
        <f>VLOOKUP(MONTH(Tabla1[[#This Row],[FECHA DE CONTEO INVENTARIO]]),Tabla2[],2,0)</f>
        <v>Set</v>
      </c>
      <c r="M1512" s="1">
        <f>YEAR(Tabla1[[#This Row],[FECHA DE CONTEO INVENTARIO]])</f>
        <v>2018</v>
      </c>
    </row>
    <row r="1513" spans="1:13" x14ac:dyDescent="0.2">
      <c r="A1513" s="1">
        <v>347879</v>
      </c>
      <c r="B1513" s="1" t="s">
        <v>103</v>
      </c>
      <c r="C1513" s="1" t="s">
        <v>889</v>
      </c>
      <c r="D1513" s="1" t="s">
        <v>860</v>
      </c>
      <c r="E1513" s="2">
        <v>43283</v>
      </c>
      <c r="F1513" s="1">
        <v>77</v>
      </c>
      <c r="G1513" s="1">
        <v>70</v>
      </c>
      <c r="H1513" s="1">
        <f>Tabla1[[#This Row],[CANTIDAD SEGÚN SISTEMA]]-Tabla1[[#This Row],[CANTIDAD SEGÚN CONTEO]]</f>
        <v>7</v>
      </c>
      <c r="I1513" s="13">
        <f>1-ABS((Tabla1[[#This Row],[CANTIDAD SEGÚN SISTEMA]]-Tabla1[[#This Row],[CANTIDAD SEGÚN CONTEO]])/Tabla1[[#This Row],[CANTIDAD SEGÚN SISTEMA]])</f>
        <v>0.90909090909090906</v>
      </c>
      <c r="J151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13" s="13" t="str">
        <f>VLOOKUP(Tabla1[[#This Row],[COD MATERIAL]],Tabla1345[#All],3,0)</f>
        <v>08 - ELECTRICO</v>
      </c>
      <c r="L1513" s="2" t="str">
        <f>VLOOKUP(MONTH(Tabla1[[#This Row],[FECHA DE CONTEO INVENTARIO]]),Tabla2[],2,0)</f>
        <v>Jul</v>
      </c>
      <c r="M1513" s="1">
        <f>YEAR(Tabla1[[#This Row],[FECHA DE CONTEO INVENTARIO]])</f>
        <v>2018</v>
      </c>
    </row>
    <row r="1514" spans="1:13" x14ac:dyDescent="0.2">
      <c r="A1514" s="1">
        <v>348303</v>
      </c>
      <c r="B1514" s="1" t="s">
        <v>418</v>
      </c>
      <c r="C1514" s="1" t="s">
        <v>889</v>
      </c>
      <c r="D1514" s="1" t="s">
        <v>860</v>
      </c>
      <c r="E1514" s="2">
        <v>43458</v>
      </c>
      <c r="F1514" s="1">
        <v>183</v>
      </c>
      <c r="G1514" s="1">
        <v>183</v>
      </c>
      <c r="H1514" s="1">
        <f>Tabla1[[#This Row],[CANTIDAD SEGÚN SISTEMA]]-Tabla1[[#This Row],[CANTIDAD SEGÚN CONTEO]]</f>
        <v>0</v>
      </c>
      <c r="I1514" s="13">
        <f>1-ABS((Tabla1[[#This Row],[CANTIDAD SEGÚN SISTEMA]]-Tabla1[[#This Row],[CANTIDAD SEGÚN CONTEO]])/Tabla1[[#This Row],[CANTIDAD SEGÚN SISTEMA]])</f>
        <v>1</v>
      </c>
      <c r="J151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14" s="13" t="str">
        <f>VLOOKUP(Tabla1[[#This Row],[COD MATERIAL]],Tabla1345[#All],3,0)</f>
        <v>10 - PALANCAS Y CHICOTES</v>
      </c>
      <c r="L1514" s="2" t="str">
        <f>VLOOKUP(MONTH(Tabla1[[#This Row],[FECHA DE CONTEO INVENTARIO]]),Tabla2[],2,0)</f>
        <v>Dic</v>
      </c>
      <c r="M1514" s="1">
        <f>YEAR(Tabla1[[#This Row],[FECHA DE CONTEO INVENTARIO]])</f>
        <v>2018</v>
      </c>
    </row>
    <row r="1515" spans="1:13" x14ac:dyDescent="0.2">
      <c r="A1515" s="1">
        <v>347742</v>
      </c>
      <c r="B1515" s="1" t="s">
        <v>430</v>
      </c>
      <c r="C1515" s="1" t="s">
        <v>887</v>
      </c>
      <c r="D1515" s="1" t="s">
        <v>858</v>
      </c>
      <c r="E1515" s="2">
        <v>43481</v>
      </c>
      <c r="F1515" s="1">
        <v>39</v>
      </c>
      <c r="G1515" s="1">
        <v>35</v>
      </c>
      <c r="H1515" s="1">
        <f>Tabla1[[#This Row],[CANTIDAD SEGÚN SISTEMA]]-Tabla1[[#This Row],[CANTIDAD SEGÚN CONTEO]]</f>
        <v>4</v>
      </c>
      <c r="I1515" s="13">
        <f>1-ABS((Tabla1[[#This Row],[CANTIDAD SEGÚN SISTEMA]]-Tabla1[[#This Row],[CANTIDAD SEGÚN CONTEO]])/Tabla1[[#This Row],[CANTIDAD SEGÚN SISTEMA]])</f>
        <v>0.89743589743589747</v>
      </c>
      <c r="J151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15" s="13" t="str">
        <f>VLOOKUP(Tabla1[[#This Row],[COD MATERIAL]],Tabla1345[#All],3,0)</f>
        <v>09 - PARTES DE MOTOR</v>
      </c>
      <c r="L1515" s="2" t="str">
        <f>VLOOKUP(MONTH(Tabla1[[#This Row],[FECHA DE CONTEO INVENTARIO]]),Tabla2[],2,0)</f>
        <v>Ene</v>
      </c>
      <c r="M1515" s="1">
        <f>YEAR(Tabla1[[#This Row],[FECHA DE CONTEO INVENTARIO]])</f>
        <v>2019</v>
      </c>
    </row>
    <row r="1516" spans="1:13" x14ac:dyDescent="0.2">
      <c r="A1516" s="1">
        <v>367902</v>
      </c>
      <c r="B1516" s="1" t="s">
        <v>789</v>
      </c>
      <c r="C1516" s="1" t="s">
        <v>888</v>
      </c>
      <c r="D1516" s="1" t="s">
        <v>859</v>
      </c>
      <c r="E1516" s="2">
        <v>43406</v>
      </c>
      <c r="F1516" s="1">
        <v>166</v>
      </c>
      <c r="G1516" s="1">
        <v>197</v>
      </c>
      <c r="H1516" s="1">
        <f>Tabla1[[#This Row],[CANTIDAD SEGÚN SISTEMA]]-Tabla1[[#This Row],[CANTIDAD SEGÚN CONTEO]]</f>
        <v>-31</v>
      </c>
      <c r="I1516" s="13">
        <f>1-ABS((Tabla1[[#This Row],[CANTIDAD SEGÚN SISTEMA]]-Tabla1[[#This Row],[CANTIDAD SEGÚN CONTEO]])/Tabla1[[#This Row],[CANTIDAD SEGÚN SISTEMA]])</f>
        <v>0.81325301204819278</v>
      </c>
      <c r="J151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16" s="13" t="str">
        <f>VLOOKUP(Tabla1[[#This Row],[COD MATERIAL]],Tabla1345[#All],3,0)</f>
        <v>15 - MISCELANEOS</v>
      </c>
      <c r="L1516" s="2" t="str">
        <f>VLOOKUP(MONTH(Tabla1[[#This Row],[FECHA DE CONTEO INVENTARIO]]),Tabla2[],2,0)</f>
        <v>Nov</v>
      </c>
      <c r="M1516" s="1">
        <f>YEAR(Tabla1[[#This Row],[FECHA DE CONTEO INVENTARIO]])</f>
        <v>2018</v>
      </c>
    </row>
    <row r="1517" spans="1:13" x14ac:dyDescent="0.2">
      <c r="A1517" s="1">
        <v>348613</v>
      </c>
      <c r="B1517" s="1" t="s">
        <v>767</v>
      </c>
      <c r="C1517" s="1" t="s">
        <v>885</v>
      </c>
      <c r="D1517" s="1" t="s">
        <v>865</v>
      </c>
      <c r="E1517" s="2">
        <v>43346</v>
      </c>
      <c r="F1517" s="1">
        <v>92</v>
      </c>
      <c r="G1517" s="1">
        <v>92</v>
      </c>
      <c r="H1517" s="1">
        <f>Tabla1[[#This Row],[CANTIDAD SEGÚN SISTEMA]]-Tabla1[[#This Row],[CANTIDAD SEGÚN CONTEO]]</f>
        <v>0</v>
      </c>
      <c r="I1517" s="13">
        <f>1-ABS((Tabla1[[#This Row],[CANTIDAD SEGÚN SISTEMA]]-Tabla1[[#This Row],[CANTIDAD SEGÚN CONTEO]])/Tabla1[[#This Row],[CANTIDAD SEGÚN SISTEMA]])</f>
        <v>1</v>
      </c>
      <c r="J151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17" s="13" t="str">
        <f>VLOOKUP(Tabla1[[#This Row],[COD MATERIAL]],Tabla1345[#All],3,0)</f>
        <v>08 - ELECTRICO</v>
      </c>
      <c r="L1517" s="2" t="str">
        <f>VLOOKUP(MONTH(Tabla1[[#This Row],[FECHA DE CONTEO INVENTARIO]]),Tabla2[],2,0)</f>
        <v>Set</v>
      </c>
      <c r="M1517" s="1">
        <f>YEAR(Tabla1[[#This Row],[FECHA DE CONTEO INVENTARIO]])</f>
        <v>2018</v>
      </c>
    </row>
    <row r="1518" spans="1:13" x14ac:dyDescent="0.2">
      <c r="A1518" s="1">
        <v>366796</v>
      </c>
      <c r="B1518" s="1" t="s">
        <v>655</v>
      </c>
      <c r="C1518" s="1" t="s">
        <v>892</v>
      </c>
      <c r="D1518" s="1" t="s">
        <v>863</v>
      </c>
      <c r="E1518" s="2">
        <v>43571</v>
      </c>
      <c r="F1518" s="1">
        <v>88</v>
      </c>
      <c r="G1518" s="1">
        <v>79</v>
      </c>
      <c r="H1518" s="1">
        <f>Tabla1[[#This Row],[CANTIDAD SEGÚN SISTEMA]]-Tabla1[[#This Row],[CANTIDAD SEGÚN CONTEO]]</f>
        <v>9</v>
      </c>
      <c r="I1518" s="13">
        <f>1-ABS((Tabla1[[#This Row],[CANTIDAD SEGÚN SISTEMA]]-Tabla1[[#This Row],[CANTIDAD SEGÚN CONTEO]])/Tabla1[[#This Row],[CANTIDAD SEGÚN SISTEMA]])</f>
        <v>0.89772727272727271</v>
      </c>
      <c r="J151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18" s="13" t="str">
        <f>VLOOKUP(Tabla1[[#This Row],[COD MATERIAL]],Tabla1345[#All],3,0)</f>
        <v>08 - ELECTRICO</v>
      </c>
      <c r="L1518" s="2" t="str">
        <f>VLOOKUP(MONTH(Tabla1[[#This Row],[FECHA DE CONTEO INVENTARIO]]),Tabla2[],2,0)</f>
        <v>Abr</v>
      </c>
      <c r="M1518" s="1">
        <f>YEAR(Tabla1[[#This Row],[FECHA DE CONTEO INVENTARIO]])</f>
        <v>2019</v>
      </c>
    </row>
    <row r="1519" spans="1:13" x14ac:dyDescent="0.2">
      <c r="A1519" s="1">
        <v>369672</v>
      </c>
      <c r="B1519" s="1" t="s">
        <v>703</v>
      </c>
      <c r="C1519" s="1" t="s">
        <v>892</v>
      </c>
      <c r="D1519" s="1" t="s">
        <v>863</v>
      </c>
      <c r="E1519" s="2">
        <v>43267</v>
      </c>
      <c r="F1519" s="1">
        <v>103</v>
      </c>
      <c r="G1519" s="1">
        <v>92</v>
      </c>
      <c r="H1519" s="1">
        <f>Tabla1[[#This Row],[CANTIDAD SEGÚN SISTEMA]]-Tabla1[[#This Row],[CANTIDAD SEGÚN CONTEO]]</f>
        <v>11</v>
      </c>
      <c r="I1519" s="13">
        <f>1-ABS((Tabla1[[#This Row],[CANTIDAD SEGÚN SISTEMA]]-Tabla1[[#This Row],[CANTIDAD SEGÚN CONTEO]])/Tabla1[[#This Row],[CANTIDAD SEGÚN SISTEMA]])</f>
        <v>0.89320388349514568</v>
      </c>
      <c r="J151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19" s="13" t="str">
        <f>VLOOKUP(Tabla1[[#This Row],[COD MATERIAL]],Tabla1345[#All],3,0)</f>
        <v>05 - COLISION</v>
      </c>
      <c r="L1519" s="2" t="str">
        <f>VLOOKUP(MONTH(Tabla1[[#This Row],[FECHA DE CONTEO INVENTARIO]]),Tabla2[],2,0)</f>
        <v>Jun</v>
      </c>
      <c r="M1519" s="1">
        <f>YEAR(Tabla1[[#This Row],[FECHA DE CONTEO INVENTARIO]])</f>
        <v>2018</v>
      </c>
    </row>
    <row r="1520" spans="1:13" x14ac:dyDescent="0.2">
      <c r="A1520" s="1">
        <v>347683</v>
      </c>
      <c r="B1520" s="1" t="s">
        <v>328</v>
      </c>
      <c r="C1520" s="1" t="s">
        <v>887</v>
      </c>
      <c r="D1520" s="1" t="s">
        <v>858</v>
      </c>
      <c r="E1520" s="2">
        <v>43270</v>
      </c>
      <c r="F1520" s="1">
        <v>105</v>
      </c>
      <c r="G1520" s="1">
        <v>105</v>
      </c>
      <c r="H1520" s="1">
        <f>Tabla1[[#This Row],[CANTIDAD SEGÚN SISTEMA]]-Tabla1[[#This Row],[CANTIDAD SEGÚN CONTEO]]</f>
        <v>0</v>
      </c>
      <c r="I1520" s="13">
        <f>1-ABS((Tabla1[[#This Row],[CANTIDAD SEGÚN SISTEMA]]-Tabla1[[#This Row],[CANTIDAD SEGÚN CONTEO]])/Tabla1[[#This Row],[CANTIDAD SEGÚN SISTEMA]])</f>
        <v>1</v>
      </c>
      <c r="J152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20" s="13" t="str">
        <f>VLOOKUP(Tabla1[[#This Row],[COD MATERIAL]],Tabla1345[#All],3,0)</f>
        <v>03 - FILTROS</v>
      </c>
      <c r="L1520" s="2" t="str">
        <f>VLOOKUP(MONTH(Tabla1[[#This Row],[FECHA DE CONTEO INVENTARIO]]),Tabla2[],2,0)</f>
        <v>Jun</v>
      </c>
      <c r="M1520" s="1">
        <f>YEAR(Tabla1[[#This Row],[FECHA DE CONTEO INVENTARIO]])</f>
        <v>2018</v>
      </c>
    </row>
    <row r="1521" spans="1:13" x14ac:dyDescent="0.2">
      <c r="A1521" s="1">
        <v>364202</v>
      </c>
      <c r="B1521" s="1" t="s">
        <v>572</v>
      </c>
      <c r="C1521" s="1" t="s">
        <v>891</v>
      </c>
      <c r="D1521" s="1" t="s">
        <v>862</v>
      </c>
      <c r="E1521" s="2">
        <v>43260</v>
      </c>
      <c r="F1521" s="1">
        <v>63</v>
      </c>
      <c r="G1521" s="1">
        <v>68</v>
      </c>
      <c r="H1521" s="1">
        <f>Tabla1[[#This Row],[CANTIDAD SEGÚN SISTEMA]]-Tabla1[[#This Row],[CANTIDAD SEGÚN CONTEO]]</f>
        <v>-5</v>
      </c>
      <c r="I1521" s="13">
        <f>1-ABS((Tabla1[[#This Row],[CANTIDAD SEGÚN SISTEMA]]-Tabla1[[#This Row],[CANTIDAD SEGÚN CONTEO]])/Tabla1[[#This Row],[CANTIDAD SEGÚN SISTEMA]])</f>
        <v>0.92063492063492069</v>
      </c>
      <c r="J152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21" s="13" t="str">
        <f>VLOOKUP(Tabla1[[#This Row],[COD MATERIAL]],Tabla1345[#All],3,0)</f>
        <v>05 - COLISION</v>
      </c>
      <c r="L1521" s="2" t="str">
        <f>VLOOKUP(MONTH(Tabla1[[#This Row],[FECHA DE CONTEO INVENTARIO]]),Tabla2[],2,0)</f>
        <v>Jun</v>
      </c>
      <c r="M1521" s="1">
        <f>YEAR(Tabla1[[#This Row],[FECHA DE CONTEO INVENTARIO]])</f>
        <v>2018</v>
      </c>
    </row>
    <row r="1522" spans="1:13" x14ac:dyDescent="0.2">
      <c r="A1522" s="1">
        <v>348047</v>
      </c>
      <c r="B1522" s="1" t="s">
        <v>550</v>
      </c>
      <c r="C1522" s="1" t="s">
        <v>890</v>
      </c>
      <c r="D1522" s="1" t="s">
        <v>861</v>
      </c>
      <c r="E1522" s="2">
        <v>43138</v>
      </c>
      <c r="F1522" s="1">
        <v>67</v>
      </c>
      <c r="G1522" s="1">
        <v>62</v>
      </c>
      <c r="H1522" s="1">
        <f>Tabla1[[#This Row],[CANTIDAD SEGÚN SISTEMA]]-Tabla1[[#This Row],[CANTIDAD SEGÚN CONTEO]]</f>
        <v>5</v>
      </c>
      <c r="I1522" s="13">
        <f>1-ABS((Tabla1[[#This Row],[CANTIDAD SEGÚN SISTEMA]]-Tabla1[[#This Row],[CANTIDAD SEGÚN CONTEO]])/Tabla1[[#This Row],[CANTIDAD SEGÚN SISTEMA]])</f>
        <v>0.92537313432835822</v>
      </c>
      <c r="J152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22" s="13" t="str">
        <f>VLOOKUP(Tabla1[[#This Row],[COD MATERIAL]],Tabla1345[#All],3,0)</f>
        <v>11 - LLANTAS Y HULES</v>
      </c>
      <c r="L1522" s="2" t="str">
        <f>VLOOKUP(MONTH(Tabla1[[#This Row],[FECHA DE CONTEO INVENTARIO]]),Tabla2[],2,0)</f>
        <v>Feb</v>
      </c>
      <c r="M1522" s="1">
        <f>YEAR(Tabla1[[#This Row],[FECHA DE CONTEO INVENTARIO]])</f>
        <v>2018</v>
      </c>
    </row>
    <row r="1523" spans="1:13" x14ac:dyDescent="0.2">
      <c r="A1523" s="1">
        <v>348445</v>
      </c>
      <c r="B1523" s="1" t="s">
        <v>281</v>
      </c>
      <c r="C1523" s="1" t="s">
        <v>893</v>
      </c>
      <c r="D1523" s="1" t="s">
        <v>864</v>
      </c>
      <c r="E1523" s="2">
        <v>43387</v>
      </c>
      <c r="F1523" s="1">
        <v>129</v>
      </c>
      <c r="G1523" s="1">
        <v>129</v>
      </c>
      <c r="H1523" s="1">
        <f>Tabla1[[#This Row],[CANTIDAD SEGÚN SISTEMA]]-Tabla1[[#This Row],[CANTIDAD SEGÚN CONTEO]]</f>
        <v>0</v>
      </c>
      <c r="I1523" s="13">
        <f>1-ABS((Tabla1[[#This Row],[CANTIDAD SEGÚN SISTEMA]]-Tabla1[[#This Row],[CANTIDAD SEGÚN CONTEO]])/Tabla1[[#This Row],[CANTIDAD SEGÚN SISTEMA]])</f>
        <v>1</v>
      </c>
      <c r="J152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23" s="13" t="str">
        <f>VLOOKUP(Tabla1[[#This Row],[COD MATERIAL]],Tabla1345[#All],3,0)</f>
        <v>13 - TRACCION</v>
      </c>
      <c r="L1523" s="2" t="str">
        <f>VLOOKUP(MONTH(Tabla1[[#This Row],[FECHA DE CONTEO INVENTARIO]]),Tabla2[],2,0)</f>
        <v>Oct</v>
      </c>
      <c r="M1523" s="1">
        <f>YEAR(Tabla1[[#This Row],[FECHA DE CONTEO INVENTARIO]])</f>
        <v>2018</v>
      </c>
    </row>
    <row r="1524" spans="1:13" x14ac:dyDescent="0.2">
      <c r="A1524" s="1">
        <v>347969</v>
      </c>
      <c r="B1524" s="1" t="s">
        <v>158</v>
      </c>
      <c r="C1524" s="1" t="s">
        <v>886</v>
      </c>
      <c r="D1524" s="1" t="s">
        <v>857</v>
      </c>
      <c r="E1524" s="2">
        <v>43544</v>
      </c>
      <c r="F1524" s="1">
        <v>192</v>
      </c>
      <c r="G1524" s="1">
        <v>230</v>
      </c>
      <c r="H1524" s="1">
        <f>Tabla1[[#This Row],[CANTIDAD SEGÚN SISTEMA]]-Tabla1[[#This Row],[CANTIDAD SEGÚN CONTEO]]</f>
        <v>-38</v>
      </c>
      <c r="I1524" s="13">
        <f>1-ABS((Tabla1[[#This Row],[CANTIDAD SEGÚN SISTEMA]]-Tabla1[[#This Row],[CANTIDAD SEGÚN CONTEO]])/Tabla1[[#This Row],[CANTIDAD SEGÚN SISTEMA]])</f>
        <v>0.80208333333333337</v>
      </c>
      <c r="J152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24" s="13" t="str">
        <f>VLOOKUP(Tabla1[[#This Row],[COD MATERIAL]],Tabla1345[#All],3,0)</f>
        <v>03 - FILTROS</v>
      </c>
      <c r="L1524" s="2" t="str">
        <f>VLOOKUP(MONTH(Tabla1[[#This Row],[FECHA DE CONTEO INVENTARIO]]),Tabla2[],2,0)</f>
        <v>Mar</v>
      </c>
      <c r="M1524" s="1">
        <f>YEAR(Tabla1[[#This Row],[FECHA DE CONTEO INVENTARIO]])</f>
        <v>2019</v>
      </c>
    </row>
    <row r="1525" spans="1:13" x14ac:dyDescent="0.2">
      <c r="A1525" s="1">
        <v>348509</v>
      </c>
      <c r="B1525" s="1" t="s">
        <v>412</v>
      </c>
      <c r="C1525" s="1" t="s">
        <v>887</v>
      </c>
      <c r="D1525" s="1" t="s">
        <v>858</v>
      </c>
      <c r="E1525" s="2">
        <v>43527</v>
      </c>
      <c r="F1525" s="1">
        <v>51</v>
      </c>
      <c r="G1525" s="1">
        <v>51</v>
      </c>
      <c r="H1525" s="1">
        <f>Tabla1[[#This Row],[CANTIDAD SEGÚN SISTEMA]]-Tabla1[[#This Row],[CANTIDAD SEGÚN CONTEO]]</f>
        <v>0</v>
      </c>
      <c r="I1525" s="13">
        <f>1-ABS((Tabla1[[#This Row],[CANTIDAD SEGÚN SISTEMA]]-Tabla1[[#This Row],[CANTIDAD SEGÚN CONTEO]])/Tabla1[[#This Row],[CANTIDAD SEGÚN SISTEMA]])</f>
        <v>1</v>
      </c>
      <c r="J152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25" s="13" t="str">
        <f>VLOOKUP(Tabla1[[#This Row],[COD MATERIAL]],Tabla1345[#All],3,0)</f>
        <v>09 - PARTES DE MOTOR</v>
      </c>
      <c r="L1525" s="2" t="str">
        <f>VLOOKUP(MONTH(Tabla1[[#This Row],[FECHA DE CONTEO INVENTARIO]]),Tabla2[],2,0)</f>
        <v>Mar</v>
      </c>
      <c r="M1525" s="1">
        <f>YEAR(Tabla1[[#This Row],[FECHA DE CONTEO INVENTARIO]])</f>
        <v>2019</v>
      </c>
    </row>
    <row r="1526" spans="1:13" x14ac:dyDescent="0.2">
      <c r="A1526" s="1">
        <v>348585</v>
      </c>
      <c r="B1526" s="1" t="s">
        <v>377</v>
      </c>
      <c r="C1526" s="1" t="s">
        <v>885</v>
      </c>
      <c r="D1526" s="1" t="s">
        <v>865</v>
      </c>
      <c r="E1526" s="2">
        <v>43308</v>
      </c>
      <c r="F1526" s="1">
        <v>26</v>
      </c>
      <c r="G1526" s="1">
        <v>24</v>
      </c>
      <c r="H1526" s="1">
        <f>Tabla1[[#This Row],[CANTIDAD SEGÚN SISTEMA]]-Tabla1[[#This Row],[CANTIDAD SEGÚN CONTEO]]</f>
        <v>2</v>
      </c>
      <c r="I1526" s="13">
        <f>1-ABS((Tabla1[[#This Row],[CANTIDAD SEGÚN SISTEMA]]-Tabla1[[#This Row],[CANTIDAD SEGÚN CONTEO]])/Tabla1[[#This Row],[CANTIDAD SEGÚN SISTEMA]])</f>
        <v>0.92307692307692313</v>
      </c>
      <c r="J152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26" s="13" t="str">
        <f>VLOOKUP(Tabla1[[#This Row],[COD MATERIAL]],Tabla1345[#All],3,0)</f>
        <v>09 - PARTES DE MOTOR</v>
      </c>
      <c r="L1526" s="2" t="str">
        <f>VLOOKUP(MONTH(Tabla1[[#This Row],[FECHA DE CONTEO INVENTARIO]]),Tabla2[],2,0)</f>
        <v>Jul</v>
      </c>
      <c r="M1526" s="1">
        <f>YEAR(Tabla1[[#This Row],[FECHA DE CONTEO INVENTARIO]])</f>
        <v>2018</v>
      </c>
    </row>
    <row r="1527" spans="1:13" x14ac:dyDescent="0.2">
      <c r="A1527" s="1">
        <v>348018</v>
      </c>
      <c r="B1527" s="1" t="s">
        <v>238</v>
      </c>
      <c r="C1527" s="1" t="s">
        <v>887</v>
      </c>
      <c r="D1527" s="1" t="s">
        <v>858</v>
      </c>
      <c r="E1527" s="2">
        <v>43311</v>
      </c>
      <c r="F1527" s="1">
        <v>112</v>
      </c>
      <c r="G1527" s="1">
        <v>112</v>
      </c>
      <c r="H1527" s="1">
        <f>Tabla1[[#This Row],[CANTIDAD SEGÚN SISTEMA]]-Tabla1[[#This Row],[CANTIDAD SEGÚN CONTEO]]</f>
        <v>0</v>
      </c>
      <c r="I1527" s="13">
        <f>1-ABS((Tabla1[[#This Row],[CANTIDAD SEGÚN SISTEMA]]-Tabla1[[#This Row],[CANTIDAD SEGÚN CONTEO]])/Tabla1[[#This Row],[CANTIDAD SEGÚN SISTEMA]])</f>
        <v>1</v>
      </c>
      <c r="J152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27" s="13" t="str">
        <f>VLOOKUP(Tabla1[[#This Row],[COD MATERIAL]],Tabla1345[#All],3,0)</f>
        <v>13 - TRACCION</v>
      </c>
      <c r="L1527" s="2" t="str">
        <f>VLOOKUP(MONTH(Tabla1[[#This Row],[FECHA DE CONTEO INVENTARIO]]),Tabla2[],2,0)</f>
        <v>Jul</v>
      </c>
      <c r="M1527" s="1">
        <f>YEAR(Tabla1[[#This Row],[FECHA DE CONTEO INVENTARIO]])</f>
        <v>2018</v>
      </c>
    </row>
    <row r="1528" spans="1:13" x14ac:dyDescent="0.2">
      <c r="A1528" s="1">
        <v>362723</v>
      </c>
      <c r="B1528" s="1" t="s">
        <v>517</v>
      </c>
      <c r="C1528" s="1" t="s">
        <v>892</v>
      </c>
      <c r="D1528" s="1" t="s">
        <v>863</v>
      </c>
      <c r="E1528" s="2">
        <v>43549</v>
      </c>
      <c r="F1528" s="1">
        <v>146</v>
      </c>
      <c r="G1528" s="1">
        <v>141</v>
      </c>
      <c r="H1528" s="1">
        <f>Tabla1[[#This Row],[CANTIDAD SEGÚN SISTEMA]]-Tabla1[[#This Row],[CANTIDAD SEGÚN CONTEO]]</f>
        <v>5</v>
      </c>
      <c r="I1528" s="13">
        <f>1-ABS((Tabla1[[#This Row],[CANTIDAD SEGÚN SISTEMA]]-Tabla1[[#This Row],[CANTIDAD SEGÚN CONTEO]])/Tabla1[[#This Row],[CANTIDAD SEGÚN SISTEMA]])</f>
        <v>0.96575342465753422</v>
      </c>
      <c r="J1528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28" s="13" t="str">
        <f>VLOOKUP(Tabla1[[#This Row],[COD MATERIAL]],Tabla1345[#All],3,0)</f>
        <v>05 - COLISION</v>
      </c>
      <c r="L1528" s="2" t="str">
        <f>VLOOKUP(MONTH(Tabla1[[#This Row],[FECHA DE CONTEO INVENTARIO]]),Tabla2[],2,0)</f>
        <v>Mar</v>
      </c>
      <c r="M1528" s="1">
        <f>YEAR(Tabla1[[#This Row],[FECHA DE CONTEO INVENTARIO]])</f>
        <v>2019</v>
      </c>
    </row>
    <row r="1529" spans="1:13" x14ac:dyDescent="0.2">
      <c r="A1529" s="1">
        <v>347684</v>
      </c>
      <c r="B1529" s="1" t="s">
        <v>598</v>
      </c>
      <c r="C1529" s="1" t="s">
        <v>886</v>
      </c>
      <c r="D1529" s="1" t="s">
        <v>857</v>
      </c>
      <c r="E1529" s="2">
        <v>43452</v>
      </c>
      <c r="F1529" s="1">
        <v>186</v>
      </c>
      <c r="G1529" s="1">
        <v>186</v>
      </c>
      <c r="H1529" s="1">
        <f>Tabla1[[#This Row],[CANTIDAD SEGÚN SISTEMA]]-Tabla1[[#This Row],[CANTIDAD SEGÚN CONTEO]]</f>
        <v>0</v>
      </c>
      <c r="I1529" s="13">
        <f>1-ABS((Tabla1[[#This Row],[CANTIDAD SEGÚN SISTEMA]]-Tabla1[[#This Row],[CANTIDAD SEGÚN CONTEO]])/Tabla1[[#This Row],[CANTIDAD SEGÚN SISTEMA]])</f>
        <v>1</v>
      </c>
      <c r="J152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29" s="13" t="str">
        <f>VLOOKUP(Tabla1[[#This Row],[COD MATERIAL]],Tabla1345[#All],3,0)</f>
        <v>03 - FILTROS</v>
      </c>
      <c r="L1529" s="2" t="str">
        <f>VLOOKUP(MONTH(Tabla1[[#This Row],[FECHA DE CONTEO INVENTARIO]]),Tabla2[],2,0)</f>
        <v>Dic</v>
      </c>
      <c r="M1529" s="1">
        <f>YEAR(Tabla1[[#This Row],[FECHA DE CONTEO INVENTARIO]])</f>
        <v>2018</v>
      </c>
    </row>
    <row r="1530" spans="1:13" x14ac:dyDescent="0.2">
      <c r="A1530" s="1">
        <v>347744</v>
      </c>
      <c r="B1530" s="1" t="s">
        <v>353</v>
      </c>
      <c r="C1530" s="1" t="s">
        <v>891</v>
      </c>
      <c r="D1530" s="1" t="s">
        <v>862</v>
      </c>
      <c r="E1530" s="2">
        <v>43185</v>
      </c>
      <c r="F1530" s="1">
        <v>53</v>
      </c>
      <c r="G1530" s="1">
        <v>53</v>
      </c>
      <c r="H1530" s="1">
        <f>Tabla1[[#This Row],[CANTIDAD SEGÚN SISTEMA]]-Tabla1[[#This Row],[CANTIDAD SEGÚN CONTEO]]</f>
        <v>0</v>
      </c>
      <c r="I1530" s="13">
        <f>1-ABS((Tabla1[[#This Row],[CANTIDAD SEGÚN SISTEMA]]-Tabla1[[#This Row],[CANTIDAD SEGÚN CONTEO]])/Tabla1[[#This Row],[CANTIDAD SEGÚN SISTEMA]])</f>
        <v>1</v>
      </c>
      <c r="J153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30" s="13" t="str">
        <f>VLOOKUP(Tabla1[[#This Row],[COD MATERIAL]],Tabla1345[#All],3,0)</f>
        <v>09 - PARTES DE MOTOR</v>
      </c>
      <c r="L1530" s="2" t="str">
        <f>VLOOKUP(MONTH(Tabla1[[#This Row],[FECHA DE CONTEO INVENTARIO]]),Tabla2[],2,0)</f>
        <v>Mar</v>
      </c>
      <c r="M1530" s="1">
        <f>YEAR(Tabla1[[#This Row],[FECHA DE CONTEO INVENTARIO]])</f>
        <v>2018</v>
      </c>
    </row>
    <row r="1531" spans="1:13" x14ac:dyDescent="0.2">
      <c r="A1531" s="1">
        <v>348505</v>
      </c>
      <c r="B1531" s="1" t="s">
        <v>487</v>
      </c>
      <c r="C1531" s="1" t="s">
        <v>890</v>
      </c>
      <c r="D1531" s="1" t="s">
        <v>861</v>
      </c>
      <c r="E1531" s="2">
        <v>43330</v>
      </c>
      <c r="F1531" s="1">
        <v>200</v>
      </c>
      <c r="G1531" s="1">
        <v>204</v>
      </c>
      <c r="H1531" s="1">
        <f>Tabla1[[#This Row],[CANTIDAD SEGÚN SISTEMA]]-Tabla1[[#This Row],[CANTIDAD SEGÚN CONTEO]]</f>
        <v>-4</v>
      </c>
      <c r="I1531" s="13">
        <f>1-ABS((Tabla1[[#This Row],[CANTIDAD SEGÚN SISTEMA]]-Tabla1[[#This Row],[CANTIDAD SEGÚN CONTEO]])/Tabla1[[#This Row],[CANTIDAD SEGÚN SISTEMA]])</f>
        <v>0.98</v>
      </c>
      <c r="J153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31" s="13" t="str">
        <f>VLOOKUP(Tabla1[[#This Row],[COD MATERIAL]],Tabla1345[#All],3,0)</f>
        <v>09 - PARTES DE MOTOR</v>
      </c>
      <c r="L1531" s="2" t="str">
        <f>VLOOKUP(MONTH(Tabla1[[#This Row],[FECHA DE CONTEO INVENTARIO]]),Tabla2[],2,0)</f>
        <v>Ago</v>
      </c>
      <c r="M1531" s="1">
        <f>YEAR(Tabla1[[#This Row],[FECHA DE CONTEO INVENTARIO]])</f>
        <v>2018</v>
      </c>
    </row>
    <row r="1532" spans="1:13" x14ac:dyDescent="0.2">
      <c r="A1532" s="1">
        <v>366792</v>
      </c>
      <c r="B1532" s="1" t="s">
        <v>682</v>
      </c>
      <c r="C1532" s="1" t="s">
        <v>885</v>
      </c>
      <c r="D1532" s="1" t="s">
        <v>865</v>
      </c>
      <c r="E1532" s="2">
        <v>43154</v>
      </c>
      <c r="F1532" s="1">
        <v>126</v>
      </c>
      <c r="G1532" s="1">
        <v>117</v>
      </c>
      <c r="H1532" s="1">
        <f>Tabla1[[#This Row],[CANTIDAD SEGÚN SISTEMA]]-Tabla1[[#This Row],[CANTIDAD SEGÚN CONTEO]]</f>
        <v>9</v>
      </c>
      <c r="I1532" s="13">
        <f>1-ABS((Tabla1[[#This Row],[CANTIDAD SEGÚN SISTEMA]]-Tabla1[[#This Row],[CANTIDAD SEGÚN CONTEO]])/Tabla1[[#This Row],[CANTIDAD SEGÚN SISTEMA]])</f>
        <v>0.9285714285714286</v>
      </c>
      <c r="J153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32" s="13" t="str">
        <f>VLOOKUP(Tabla1[[#This Row],[COD MATERIAL]],Tabla1345[#All],3,0)</f>
        <v>01 - BATERIAS</v>
      </c>
      <c r="L1532" s="2" t="str">
        <f>VLOOKUP(MONTH(Tabla1[[#This Row],[FECHA DE CONTEO INVENTARIO]]),Tabla2[],2,0)</f>
        <v>Feb</v>
      </c>
      <c r="M1532" s="1">
        <f>YEAR(Tabla1[[#This Row],[FECHA DE CONTEO INVENTARIO]])</f>
        <v>2018</v>
      </c>
    </row>
    <row r="1533" spans="1:13" x14ac:dyDescent="0.2">
      <c r="A1533" s="1">
        <v>348609</v>
      </c>
      <c r="B1533" s="1" t="s">
        <v>213</v>
      </c>
      <c r="C1533" s="1" t="s">
        <v>888</v>
      </c>
      <c r="D1533" s="1" t="s">
        <v>859</v>
      </c>
      <c r="E1533" s="2">
        <v>43230</v>
      </c>
      <c r="F1533" s="1">
        <v>44</v>
      </c>
      <c r="G1533" s="1">
        <v>39</v>
      </c>
      <c r="H1533" s="1">
        <f>Tabla1[[#This Row],[CANTIDAD SEGÚN SISTEMA]]-Tabla1[[#This Row],[CANTIDAD SEGÚN CONTEO]]</f>
        <v>5</v>
      </c>
      <c r="I1533" s="13">
        <f>1-ABS((Tabla1[[#This Row],[CANTIDAD SEGÚN SISTEMA]]-Tabla1[[#This Row],[CANTIDAD SEGÚN CONTEO]])/Tabla1[[#This Row],[CANTIDAD SEGÚN SISTEMA]])</f>
        <v>0.88636363636363635</v>
      </c>
      <c r="J153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33" s="13" t="str">
        <f>VLOOKUP(Tabla1[[#This Row],[COD MATERIAL]],Tabla1345[#All],3,0)</f>
        <v>08 - ELECTRICO</v>
      </c>
      <c r="L1533" s="2" t="str">
        <f>VLOOKUP(MONTH(Tabla1[[#This Row],[FECHA DE CONTEO INVENTARIO]]),Tabla2[],2,0)</f>
        <v>May</v>
      </c>
      <c r="M1533" s="1">
        <f>YEAR(Tabla1[[#This Row],[FECHA DE CONTEO INVENTARIO]])</f>
        <v>2018</v>
      </c>
    </row>
    <row r="1534" spans="1:13" x14ac:dyDescent="0.2">
      <c r="A1534" s="1">
        <v>347836</v>
      </c>
      <c r="B1534" s="1" t="s">
        <v>37</v>
      </c>
      <c r="C1534" s="1" t="s">
        <v>889</v>
      </c>
      <c r="D1534" s="1" t="s">
        <v>860</v>
      </c>
      <c r="E1534" s="2">
        <v>43449</v>
      </c>
      <c r="F1534" s="1">
        <v>98</v>
      </c>
      <c r="G1534" s="1">
        <v>110</v>
      </c>
      <c r="H1534" s="1">
        <f>Tabla1[[#This Row],[CANTIDAD SEGÚN SISTEMA]]-Tabla1[[#This Row],[CANTIDAD SEGÚN CONTEO]]</f>
        <v>-12</v>
      </c>
      <c r="I1534" s="13">
        <f>1-ABS((Tabla1[[#This Row],[CANTIDAD SEGÚN SISTEMA]]-Tabla1[[#This Row],[CANTIDAD SEGÚN CONTEO]])/Tabla1[[#This Row],[CANTIDAD SEGÚN SISTEMA]])</f>
        <v>0.87755102040816324</v>
      </c>
      <c r="J153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34" s="13" t="str">
        <f>VLOOKUP(Tabla1[[#This Row],[COD MATERIAL]],Tabla1345[#All],3,0)</f>
        <v>07 - PEDALES Y POSAPIES</v>
      </c>
      <c r="L1534" s="2" t="str">
        <f>VLOOKUP(MONTH(Tabla1[[#This Row],[FECHA DE CONTEO INVENTARIO]]),Tabla2[],2,0)</f>
        <v>Dic</v>
      </c>
      <c r="M1534" s="1">
        <f>YEAR(Tabla1[[#This Row],[FECHA DE CONTEO INVENTARIO]])</f>
        <v>2018</v>
      </c>
    </row>
    <row r="1535" spans="1:13" x14ac:dyDescent="0.2">
      <c r="A1535" s="1">
        <v>368004</v>
      </c>
      <c r="B1535" s="1" t="s">
        <v>750</v>
      </c>
      <c r="C1535" s="1" t="s">
        <v>893</v>
      </c>
      <c r="D1535" s="1" t="s">
        <v>864</v>
      </c>
      <c r="E1535" s="2">
        <v>43211</v>
      </c>
      <c r="F1535" s="1">
        <v>110</v>
      </c>
      <c r="G1535" s="1">
        <v>113</v>
      </c>
      <c r="H1535" s="1">
        <f>Tabla1[[#This Row],[CANTIDAD SEGÚN SISTEMA]]-Tabla1[[#This Row],[CANTIDAD SEGÚN CONTEO]]</f>
        <v>-3</v>
      </c>
      <c r="I1535" s="13">
        <f>1-ABS((Tabla1[[#This Row],[CANTIDAD SEGÚN SISTEMA]]-Tabla1[[#This Row],[CANTIDAD SEGÚN CONTEO]])/Tabla1[[#This Row],[CANTIDAD SEGÚN SISTEMA]])</f>
        <v>0.97272727272727277</v>
      </c>
      <c r="J153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35" s="13" t="str">
        <f>VLOOKUP(Tabla1[[#This Row],[COD MATERIAL]],Tabla1345[#All],3,0)</f>
        <v>15 - MISCELANEOS</v>
      </c>
      <c r="L1535" s="2" t="str">
        <f>VLOOKUP(MONTH(Tabla1[[#This Row],[FECHA DE CONTEO INVENTARIO]]),Tabla2[],2,0)</f>
        <v>Abr</v>
      </c>
      <c r="M1535" s="1">
        <f>YEAR(Tabla1[[#This Row],[FECHA DE CONTEO INVENTARIO]])</f>
        <v>2018</v>
      </c>
    </row>
    <row r="1536" spans="1:13" x14ac:dyDescent="0.2">
      <c r="A1536" s="1">
        <v>348008</v>
      </c>
      <c r="B1536" s="1" t="s">
        <v>45</v>
      </c>
      <c r="C1536" s="1" t="s">
        <v>888</v>
      </c>
      <c r="D1536" s="1" t="s">
        <v>859</v>
      </c>
      <c r="E1536" s="2">
        <v>43369</v>
      </c>
      <c r="F1536" s="1">
        <v>76</v>
      </c>
      <c r="G1536" s="1">
        <v>82</v>
      </c>
      <c r="H1536" s="1">
        <f>Tabla1[[#This Row],[CANTIDAD SEGÚN SISTEMA]]-Tabla1[[#This Row],[CANTIDAD SEGÚN CONTEO]]</f>
        <v>-6</v>
      </c>
      <c r="I1536" s="13">
        <f>1-ABS((Tabla1[[#This Row],[CANTIDAD SEGÚN SISTEMA]]-Tabla1[[#This Row],[CANTIDAD SEGÚN CONTEO]])/Tabla1[[#This Row],[CANTIDAD SEGÚN SISTEMA]])</f>
        <v>0.92105263157894735</v>
      </c>
      <c r="J153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36" s="13" t="str">
        <f>VLOOKUP(Tabla1[[#This Row],[COD MATERIAL]],Tabla1345[#All],3,0)</f>
        <v>08 - ELECTRICO</v>
      </c>
      <c r="L1536" s="2" t="str">
        <f>VLOOKUP(MONTH(Tabla1[[#This Row],[FECHA DE CONTEO INVENTARIO]]),Tabla2[],2,0)</f>
        <v>Set</v>
      </c>
      <c r="M1536" s="1">
        <f>YEAR(Tabla1[[#This Row],[FECHA DE CONTEO INVENTARIO]])</f>
        <v>2018</v>
      </c>
    </row>
    <row r="1537" spans="1:13" x14ac:dyDescent="0.2">
      <c r="A1537" s="1">
        <v>348610</v>
      </c>
      <c r="B1537" s="1" t="s">
        <v>768</v>
      </c>
      <c r="C1537" s="1" t="s">
        <v>892</v>
      </c>
      <c r="D1537" s="1" t="s">
        <v>863</v>
      </c>
      <c r="E1537" s="2">
        <v>43498</v>
      </c>
      <c r="F1537" s="1">
        <v>39</v>
      </c>
      <c r="G1537" s="1">
        <v>44</v>
      </c>
      <c r="H1537" s="1">
        <f>Tabla1[[#This Row],[CANTIDAD SEGÚN SISTEMA]]-Tabla1[[#This Row],[CANTIDAD SEGÚN CONTEO]]</f>
        <v>-5</v>
      </c>
      <c r="I1537" s="13">
        <f>1-ABS((Tabla1[[#This Row],[CANTIDAD SEGÚN SISTEMA]]-Tabla1[[#This Row],[CANTIDAD SEGÚN CONTEO]])/Tabla1[[#This Row],[CANTIDAD SEGÚN SISTEMA]])</f>
        <v>0.87179487179487181</v>
      </c>
      <c r="J153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37" s="13" t="str">
        <f>VLOOKUP(Tabla1[[#This Row],[COD MATERIAL]],Tabla1345[#All],3,0)</f>
        <v>08 - ELECTRICO</v>
      </c>
      <c r="L1537" s="2" t="str">
        <f>VLOOKUP(MONTH(Tabla1[[#This Row],[FECHA DE CONTEO INVENTARIO]]),Tabla2[],2,0)</f>
        <v>Feb</v>
      </c>
      <c r="M1537" s="1">
        <f>YEAR(Tabla1[[#This Row],[FECHA DE CONTEO INVENTARIO]])</f>
        <v>2019</v>
      </c>
    </row>
    <row r="1538" spans="1:13" x14ac:dyDescent="0.2">
      <c r="A1538" s="1">
        <v>364241</v>
      </c>
      <c r="B1538" s="1" t="s">
        <v>649</v>
      </c>
      <c r="C1538" s="1" t="s">
        <v>888</v>
      </c>
      <c r="D1538" s="1" t="s">
        <v>859</v>
      </c>
      <c r="E1538" s="2">
        <v>43102</v>
      </c>
      <c r="F1538" s="1">
        <v>120</v>
      </c>
      <c r="G1538" s="1">
        <v>136</v>
      </c>
      <c r="H1538" s="1">
        <f>Tabla1[[#This Row],[CANTIDAD SEGÚN SISTEMA]]-Tabla1[[#This Row],[CANTIDAD SEGÚN CONTEO]]</f>
        <v>-16</v>
      </c>
      <c r="I1538" s="13">
        <f>1-ABS((Tabla1[[#This Row],[CANTIDAD SEGÚN SISTEMA]]-Tabla1[[#This Row],[CANTIDAD SEGÚN CONTEO]])/Tabla1[[#This Row],[CANTIDAD SEGÚN SISTEMA]])</f>
        <v>0.8666666666666667</v>
      </c>
      <c r="J153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38" s="13" t="str">
        <f>VLOOKUP(Tabla1[[#This Row],[COD MATERIAL]],Tabla1345[#All],3,0)</f>
        <v>05 - COLISION</v>
      </c>
      <c r="L1538" s="2" t="str">
        <f>VLOOKUP(MONTH(Tabla1[[#This Row],[FECHA DE CONTEO INVENTARIO]]),Tabla2[],2,0)</f>
        <v>Ene</v>
      </c>
      <c r="M1538" s="1">
        <f>YEAR(Tabla1[[#This Row],[FECHA DE CONTEO INVENTARIO]])</f>
        <v>2018</v>
      </c>
    </row>
    <row r="1539" spans="1:13" x14ac:dyDescent="0.2">
      <c r="A1539" s="1">
        <v>348289</v>
      </c>
      <c r="B1539" s="1" t="s">
        <v>187</v>
      </c>
      <c r="C1539" s="1" t="s">
        <v>891</v>
      </c>
      <c r="D1539" s="1" t="s">
        <v>862</v>
      </c>
      <c r="E1539" s="2">
        <v>43119</v>
      </c>
      <c r="F1539" s="1">
        <v>97</v>
      </c>
      <c r="G1539" s="1">
        <v>97</v>
      </c>
      <c r="H1539" s="1">
        <f>Tabla1[[#This Row],[CANTIDAD SEGÚN SISTEMA]]-Tabla1[[#This Row],[CANTIDAD SEGÚN CONTEO]]</f>
        <v>0</v>
      </c>
      <c r="I1539" s="13">
        <f>1-ABS((Tabla1[[#This Row],[CANTIDAD SEGÚN SISTEMA]]-Tabla1[[#This Row],[CANTIDAD SEGÚN CONTEO]])/Tabla1[[#This Row],[CANTIDAD SEGÚN SISTEMA]])</f>
        <v>1</v>
      </c>
      <c r="J153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39" s="13" t="str">
        <f>VLOOKUP(Tabla1[[#This Row],[COD MATERIAL]],Tabla1345[#All],3,0)</f>
        <v>10 - PALANCAS Y CHICOTES</v>
      </c>
      <c r="L1539" s="2" t="str">
        <f>VLOOKUP(MONTH(Tabla1[[#This Row],[FECHA DE CONTEO INVENTARIO]]),Tabla2[],2,0)</f>
        <v>Ene</v>
      </c>
      <c r="M1539" s="1">
        <f>YEAR(Tabla1[[#This Row],[FECHA DE CONTEO INVENTARIO]])</f>
        <v>2018</v>
      </c>
    </row>
    <row r="1540" spans="1:13" x14ac:dyDescent="0.2">
      <c r="A1540" s="1">
        <v>347873</v>
      </c>
      <c r="B1540" s="1" t="s">
        <v>82</v>
      </c>
      <c r="C1540" s="1" t="s">
        <v>886</v>
      </c>
      <c r="D1540" s="1" t="s">
        <v>857</v>
      </c>
      <c r="E1540" s="2">
        <v>43175</v>
      </c>
      <c r="F1540" s="1">
        <v>127</v>
      </c>
      <c r="G1540" s="1">
        <v>127</v>
      </c>
      <c r="H1540" s="1">
        <f>Tabla1[[#This Row],[CANTIDAD SEGÚN SISTEMA]]-Tabla1[[#This Row],[CANTIDAD SEGÚN CONTEO]]</f>
        <v>0</v>
      </c>
      <c r="I1540" s="13">
        <f>1-ABS((Tabla1[[#This Row],[CANTIDAD SEGÚN SISTEMA]]-Tabla1[[#This Row],[CANTIDAD SEGÚN CONTEO]])/Tabla1[[#This Row],[CANTIDAD SEGÚN SISTEMA]])</f>
        <v>1</v>
      </c>
      <c r="J154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40" s="13" t="str">
        <f>VLOOKUP(Tabla1[[#This Row],[COD MATERIAL]],Tabla1345[#All],3,0)</f>
        <v>08 - ELECTRICO</v>
      </c>
      <c r="L1540" s="2" t="str">
        <f>VLOOKUP(MONTH(Tabla1[[#This Row],[FECHA DE CONTEO INVENTARIO]]),Tabla2[],2,0)</f>
        <v>Mar</v>
      </c>
      <c r="M1540" s="1">
        <f>YEAR(Tabla1[[#This Row],[FECHA DE CONTEO INVENTARIO]])</f>
        <v>2018</v>
      </c>
    </row>
    <row r="1541" spans="1:13" x14ac:dyDescent="0.2">
      <c r="A1541" s="1">
        <v>348270</v>
      </c>
      <c r="B1541" s="1" t="s">
        <v>285</v>
      </c>
      <c r="C1541" s="1" t="s">
        <v>890</v>
      </c>
      <c r="D1541" s="1" t="s">
        <v>861</v>
      </c>
      <c r="E1541" s="2">
        <v>43213</v>
      </c>
      <c r="F1541" s="1">
        <v>178</v>
      </c>
      <c r="G1541" s="1">
        <v>160</v>
      </c>
      <c r="H1541" s="1">
        <f>Tabla1[[#This Row],[CANTIDAD SEGÚN SISTEMA]]-Tabla1[[#This Row],[CANTIDAD SEGÚN CONTEO]]</f>
        <v>18</v>
      </c>
      <c r="I1541" s="13">
        <f>1-ABS((Tabla1[[#This Row],[CANTIDAD SEGÚN SISTEMA]]-Tabla1[[#This Row],[CANTIDAD SEGÚN CONTEO]])/Tabla1[[#This Row],[CANTIDAD SEGÚN SISTEMA]])</f>
        <v>0.898876404494382</v>
      </c>
      <c r="J154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41" s="13" t="str">
        <f>VLOOKUP(Tabla1[[#This Row],[COD MATERIAL]],Tabla1345[#All],3,0)</f>
        <v>07 - PEDALES Y POSAPIES</v>
      </c>
      <c r="L1541" s="2" t="str">
        <f>VLOOKUP(MONTH(Tabla1[[#This Row],[FECHA DE CONTEO INVENTARIO]]),Tabla2[],2,0)</f>
        <v>Abr</v>
      </c>
      <c r="M1541" s="1">
        <f>YEAR(Tabla1[[#This Row],[FECHA DE CONTEO INVENTARIO]])</f>
        <v>2018</v>
      </c>
    </row>
    <row r="1542" spans="1:13" x14ac:dyDescent="0.2">
      <c r="A1542" s="1">
        <v>362801</v>
      </c>
      <c r="B1542" s="1" t="s">
        <v>441</v>
      </c>
      <c r="C1542" s="1" t="s">
        <v>893</v>
      </c>
      <c r="D1542" s="1" t="s">
        <v>864</v>
      </c>
      <c r="E1542" s="2">
        <v>43303</v>
      </c>
      <c r="F1542" s="1">
        <v>194</v>
      </c>
      <c r="G1542" s="1">
        <v>209</v>
      </c>
      <c r="H1542" s="1">
        <f>Tabla1[[#This Row],[CANTIDAD SEGÚN SISTEMA]]-Tabla1[[#This Row],[CANTIDAD SEGÚN CONTEO]]</f>
        <v>-15</v>
      </c>
      <c r="I1542" s="13">
        <f>1-ABS((Tabla1[[#This Row],[CANTIDAD SEGÚN SISTEMA]]-Tabla1[[#This Row],[CANTIDAD SEGÚN CONTEO]])/Tabla1[[#This Row],[CANTIDAD SEGÚN SISTEMA]])</f>
        <v>0.92268041237113407</v>
      </c>
      <c r="J154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42" s="13" t="str">
        <f>VLOOKUP(Tabla1[[#This Row],[COD MATERIAL]],Tabla1345[#All],3,0)</f>
        <v>15 - MISCELANEOS</v>
      </c>
      <c r="L1542" s="2" t="str">
        <f>VLOOKUP(MONTH(Tabla1[[#This Row],[FECHA DE CONTEO INVENTARIO]]),Tabla2[],2,0)</f>
        <v>Jul</v>
      </c>
      <c r="M1542" s="1">
        <f>YEAR(Tabla1[[#This Row],[FECHA DE CONTEO INVENTARIO]])</f>
        <v>2018</v>
      </c>
    </row>
    <row r="1543" spans="1:13" x14ac:dyDescent="0.2">
      <c r="A1543" s="1">
        <v>347953</v>
      </c>
      <c r="B1543" s="1" t="s">
        <v>172</v>
      </c>
      <c r="C1543" s="1" t="s">
        <v>884</v>
      </c>
      <c r="D1543" s="1" t="s">
        <v>856</v>
      </c>
      <c r="E1543" s="2">
        <v>43529</v>
      </c>
      <c r="F1543" s="1">
        <v>66</v>
      </c>
      <c r="G1543" s="1">
        <v>66</v>
      </c>
      <c r="H1543" s="1">
        <f>Tabla1[[#This Row],[CANTIDAD SEGÚN SISTEMA]]-Tabla1[[#This Row],[CANTIDAD SEGÚN CONTEO]]</f>
        <v>0</v>
      </c>
      <c r="I1543" s="13">
        <f>1-ABS((Tabla1[[#This Row],[CANTIDAD SEGÚN SISTEMA]]-Tabla1[[#This Row],[CANTIDAD SEGÚN CONTEO]])/Tabla1[[#This Row],[CANTIDAD SEGÚN SISTEMA]])</f>
        <v>1</v>
      </c>
      <c r="J154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43" s="13" t="str">
        <f>VLOOKUP(Tabla1[[#This Row],[COD MATERIAL]],Tabla1345[#All],3,0)</f>
        <v>08 - ELECTRICO</v>
      </c>
      <c r="L1543" s="2" t="str">
        <f>VLOOKUP(MONTH(Tabla1[[#This Row],[FECHA DE CONTEO INVENTARIO]]),Tabla2[],2,0)</f>
        <v>Mar</v>
      </c>
      <c r="M1543" s="1">
        <f>YEAR(Tabla1[[#This Row],[FECHA DE CONTEO INVENTARIO]])</f>
        <v>2019</v>
      </c>
    </row>
    <row r="1544" spans="1:13" x14ac:dyDescent="0.2">
      <c r="A1544" s="1">
        <v>348277</v>
      </c>
      <c r="B1544" s="1" t="s">
        <v>29</v>
      </c>
      <c r="C1544" s="1" t="s">
        <v>892</v>
      </c>
      <c r="D1544" s="1" t="s">
        <v>863</v>
      </c>
      <c r="E1544" s="2">
        <v>43526</v>
      </c>
      <c r="F1544" s="1">
        <v>69</v>
      </c>
      <c r="G1544" s="1">
        <v>75</v>
      </c>
      <c r="H1544" s="1">
        <f>Tabla1[[#This Row],[CANTIDAD SEGÚN SISTEMA]]-Tabla1[[#This Row],[CANTIDAD SEGÚN CONTEO]]</f>
        <v>-6</v>
      </c>
      <c r="I1544" s="13">
        <f>1-ABS((Tabla1[[#This Row],[CANTIDAD SEGÚN SISTEMA]]-Tabla1[[#This Row],[CANTIDAD SEGÚN CONTEO]])/Tabla1[[#This Row],[CANTIDAD SEGÚN SISTEMA]])</f>
        <v>0.91304347826086962</v>
      </c>
      <c r="J154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44" s="13" t="str">
        <f>VLOOKUP(Tabla1[[#This Row],[COD MATERIAL]],Tabla1345[#All],3,0)</f>
        <v>05 - COLISION</v>
      </c>
      <c r="L1544" s="2" t="str">
        <f>VLOOKUP(MONTH(Tabla1[[#This Row],[FECHA DE CONTEO INVENTARIO]]),Tabla2[],2,0)</f>
        <v>Mar</v>
      </c>
      <c r="M1544" s="1">
        <f>YEAR(Tabla1[[#This Row],[FECHA DE CONTEO INVENTARIO]])</f>
        <v>2019</v>
      </c>
    </row>
    <row r="1545" spans="1:13" x14ac:dyDescent="0.2">
      <c r="A1545" s="1">
        <v>347991</v>
      </c>
      <c r="B1545" s="1" t="s">
        <v>97</v>
      </c>
      <c r="C1545" s="1" t="s">
        <v>891</v>
      </c>
      <c r="D1545" s="1" t="s">
        <v>862</v>
      </c>
      <c r="E1545" s="2">
        <v>43491</v>
      </c>
      <c r="F1545" s="1">
        <v>161</v>
      </c>
      <c r="G1545" s="1">
        <v>159</v>
      </c>
      <c r="H1545" s="1">
        <f>Tabla1[[#This Row],[CANTIDAD SEGÚN SISTEMA]]-Tabla1[[#This Row],[CANTIDAD SEGÚN CONTEO]]</f>
        <v>2</v>
      </c>
      <c r="I1545" s="13">
        <f>1-ABS((Tabla1[[#This Row],[CANTIDAD SEGÚN SISTEMA]]-Tabla1[[#This Row],[CANTIDAD SEGÚN CONTEO]])/Tabla1[[#This Row],[CANTIDAD SEGÚN SISTEMA]])</f>
        <v>0.98757763975155277</v>
      </c>
      <c r="J154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45" s="13" t="str">
        <f>VLOOKUP(Tabla1[[#This Row],[COD MATERIAL]],Tabla1345[#All],3,0)</f>
        <v>10 - PALANCAS Y CHICOTES</v>
      </c>
      <c r="L1545" s="2" t="str">
        <f>VLOOKUP(MONTH(Tabla1[[#This Row],[FECHA DE CONTEO INVENTARIO]]),Tabla2[],2,0)</f>
        <v>Ene</v>
      </c>
      <c r="M1545" s="1">
        <f>YEAR(Tabla1[[#This Row],[FECHA DE CONTEO INVENTARIO]])</f>
        <v>2019</v>
      </c>
    </row>
    <row r="1546" spans="1:13" x14ac:dyDescent="0.2">
      <c r="A1546" s="1">
        <v>347643</v>
      </c>
      <c r="B1546" s="1" t="s">
        <v>249</v>
      </c>
      <c r="C1546" s="1" t="s">
        <v>890</v>
      </c>
      <c r="D1546" s="1" t="s">
        <v>861</v>
      </c>
      <c r="E1546" s="2">
        <v>43492</v>
      </c>
      <c r="F1546" s="1">
        <v>130</v>
      </c>
      <c r="G1546" s="1">
        <v>124</v>
      </c>
      <c r="H1546" s="1">
        <f>Tabla1[[#This Row],[CANTIDAD SEGÚN SISTEMA]]-Tabla1[[#This Row],[CANTIDAD SEGÚN CONTEO]]</f>
        <v>6</v>
      </c>
      <c r="I1546" s="13">
        <f>1-ABS((Tabla1[[#This Row],[CANTIDAD SEGÚN SISTEMA]]-Tabla1[[#This Row],[CANTIDAD SEGÚN CONTEO]])/Tabla1[[#This Row],[CANTIDAD SEGÚN SISTEMA]])</f>
        <v>0.95384615384615379</v>
      </c>
      <c r="J154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46" s="13" t="str">
        <f>VLOOKUP(Tabla1[[#This Row],[COD MATERIAL]],Tabla1345[#All],3,0)</f>
        <v>09 - PARTES DE MOTOR</v>
      </c>
      <c r="L1546" s="2" t="str">
        <f>VLOOKUP(MONTH(Tabla1[[#This Row],[FECHA DE CONTEO INVENTARIO]]),Tabla2[],2,0)</f>
        <v>Ene</v>
      </c>
      <c r="M1546" s="1">
        <f>YEAR(Tabla1[[#This Row],[FECHA DE CONTEO INVENTARIO]])</f>
        <v>2019</v>
      </c>
    </row>
    <row r="1547" spans="1:13" x14ac:dyDescent="0.2">
      <c r="A1547" s="1">
        <v>348869</v>
      </c>
      <c r="B1547" s="1" t="s">
        <v>395</v>
      </c>
      <c r="C1547" s="1" t="s">
        <v>887</v>
      </c>
      <c r="D1547" s="1" t="s">
        <v>858</v>
      </c>
      <c r="E1547" s="2">
        <v>43317</v>
      </c>
      <c r="F1547" s="1">
        <v>48</v>
      </c>
      <c r="G1547" s="1">
        <v>49</v>
      </c>
      <c r="H1547" s="1">
        <f>Tabla1[[#This Row],[CANTIDAD SEGÚN SISTEMA]]-Tabla1[[#This Row],[CANTIDAD SEGÚN CONTEO]]</f>
        <v>-1</v>
      </c>
      <c r="I1547" s="13">
        <f>1-ABS((Tabla1[[#This Row],[CANTIDAD SEGÚN SISTEMA]]-Tabla1[[#This Row],[CANTIDAD SEGÚN CONTEO]])/Tabla1[[#This Row],[CANTIDAD SEGÚN SISTEMA]])</f>
        <v>0.97916666666666663</v>
      </c>
      <c r="J154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47" s="13" t="str">
        <f>VLOOKUP(Tabla1[[#This Row],[COD MATERIAL]],Tabla1345[#All],3,0)</f>
        <v>05 - COLISION</v>
      </c>
      <c r="L1547" s="2" t="str">
        <f>VLOOKUP(MONTH(Tabla1[[#This Row],[FECHA DE CONTEO INVENTARIO]]),Tabla2[],2,0)</f>
        <v>Ago</v>
      </c>
      <c r="M1547" s="1">
        <f>YEAR(Tabla1[[#This Row],[FECHA DE CONTEO INVENTARIO]])</f>
        <v>2018</v>
      </c>
    </row>
    <row r="1548" spans="1:13" x14ac:dyDescent="0.2">
      <c r="A1548" s="1">
        <v>348115</v>
      </c>
      <c r="B1548" s="1" t="s">
        <v>557</v>
      </c>
      <c r="C1548" s="1" t="s">
        <v>889</v>
      </c>
      <c r="D1548" s="1" t="s">
        <v>860</v>
      </c>
      <c r="E1548" s="2">
        <v>43538</v>
      </c>
      <c r="F1548" s="1">
        <v>181</v>
      </c>
      <c r="G1548" s="1">
        <v>195</v>
      </c>
      <c r="H1548" s="1">
        <f>Tabla1[[#This Row],[CANTIDAD SEGÚN SISTEMA]]-Tabla1[[#This Row],[CANTIDAD SEGÚN CONTEO]]</f>
        <v>-14</v>
      </c>
      <c r="I1548" s="13">
        <f>1-ABS((Tabla1[[#This Row],[CANTIDAD SEGÚN SISTEMA]]-Tabla1[[#This Row],[CANTIDAD SEGÚN CONTEO]])/Tabla1[[#This Row],[CANTIDAD SEGÚN SISTEMA]])</f>
        <v>0.92265193370165743</v>
      </c>
      <c r="J154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48" s="13" t="str">
        <f>VLOOKUP(Tabla1[[#This Row],[COD MATERIAL]],Tabla1345[#All],3,0)</f>
        <v>07 - PEDALES Y POSAPIES</v>
      </c>
      <c r="L1548" s="2" t="str">
        <f>VLOOKUP(MONTH(Tabla1[[#This Row],[FECHA DE CONTEO INVENTARIO]]),Tabla2[],2,0)</f>
        <v>Mar</v>
      </c>
      <c r="M1548" s="1">
        <f>YEAR(Tabla1[[#This Row],[FECHA DE CONTEO INVENTARIO]])</f>
        <v>2019</v>
      </c>
    </row>
    <row r="1549" spans="1:13" x14ac:dyDescent="0.2">
      <c r="A1549" s="1">
        <v>362799</v>
      </c>
      <c r="B1549" s="1" t="s">
        <v>448</v>
      </c>
      <c r="C1549" s="1" t="s">
        <v>885</v>
      </c>
      <c r="D1549" s="1" t="s">
        <v>865</v>
      </c>
      <c r="E1549" s="2">
        <v>43202</v>
      </c>
      <c r="F1549" s="1">
        <v>1</v>
      </c>
      <c r="G1549" s="1">
        <v>0</v>
      </c>
      <c r="H1549" s="1">
        <f>Tabla1[[#This Row],[CANTIDAD SEGÚN SISTEMA]]-Tabla1[[#This Row],[CANTIDAD SEGÚN CONTEO]]</f>
        <v>1</v>
      </c>
      <c r="I1549" s="13">
        <f>1-ABS((Tabla1[[#This Row],[CANTIDAD SEGÚN SISTEMA]]-Tabla1[[#This Row],[CANTIDAD SEGÚN CONTEO]])/Tabla1[[#This Row],[CANTIDAD SEGÚN SISTEMA]])</f>
        <v>0</v>
      </c>
      <c r="J154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49" s="13" t="str">
        <f>VLOOKUP(Tabla1[[#This Row],[COD MATERIAL]],Tabla1345[#All],3,0)</f>
        <v>05 - COLISION</v>
      </c>
      <c r="L1549" s="2" t="str">
        <f>VLOOKUP(MONTH(Tabla1[[#This Row],[FECHA DE CONTEO INVENTARIO]]),Tabla2[],2,0)</f>
        <v>Abr</v>
      </c>
      <c r="M1549" s="1">
        <f>YEAR(Tabla1[[#This Row],[FECHA DE CONTEO INVENTARIO]])</f>
        <v>2018</v>
      </c>
    </row>
    <row r="1550" spans="1:13" x14ac:dyDescent="0.2">
      <c r="A1550" s="1">
        <v>348248</v>
      </c>
      <c r="B1550" s="1" t="s">
        <v>239</v>
      </c>
      <c r="C1550" s="1" t="s">
        <v>893</v>
      </c>
      <c r="D1550" s="1" t="s">
        <v>864</v>
      </c>
      <c r="E1550" s="2">
        <v>43329</v>
      </c>
      <c r="F1550" s="1">
        <v>80</v>
      </c>
      <c r="G1550" s="1">
        <v>80</v>
      </c>
      <c r="H1550" s="1">
        <f>Tabla1[[#This Row],[CANTIDAD SEGÚN SISTEMA]]-Tabla1[[#This Row],[CANTIDAD SEGÚN CONTEO]]</f>
        <v>0</v>
      </c>
      <c r="I1550" s="13">
        <f>1-ABS((Tabla1[[#This Row],[CANTIDAD SEGÚN SISTEMA]]-Tabla1[[#This Row],[CANTIDAD SEGÚN CONTEO]])/Tabla1[[#This Row],[CANTIDAD SEGÚN SISTEMA]])</f>
        <v>1</v>
      </c>
      <c r="J155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50" s="13" t="str">
        <f>VLOOKUP(Tabla1[[#This Row],[COD MATERIAL]],Tabla1345[#All],3,0)</f>
        <v>07 - PEDALES Y POSAPIES</v>
      </c>
      <c r="L1550" s="2" t="str">
        <f>VLOOKUP(MONTH(Tabla1[[#This Row],[FECHA DE CONTEO INVENTARIO]]),Tabla2[],2,0)</f>
        <v>Ago</v>
      </c>
      <c r="M1550" s="1">
        <f>YEAR(Tabla1[[#This Row],[FECHA DE CONTEO INVENTARIO]])</f>
        <v>2018</v>
      </c>
    </row>
    <row r="1551" spans="1:13" x14ac:dyDescent="0.2">
      <c r="A1551" s="1">
        <v>347993</v>
      </c>
      <c r="B1551" s="1" t="s">
        <v>258</v>
      </c>
      <c r="C1551" s="1" t="s">
        <v>886</v>
      </c>
      <c r="D1551" s="1" t="s">
        <v>857</v>
      </c>
      <c r="E1551" s="2">
        <v>43362</v>
      </c>
      <c r="F1551" s="1">
        <v>34</v>
      </c>
      <c r="G1551" s="1">
        <v>33</v>
      </c>
      <c r="H1551" s="1">
        <f>Tabla1[[#This Row],[CANTIDAD SEGÚN SISTEMA]]-Tabla1[[#This Row],[CANTIDAD SEGÚN CONTEO]]</f>
        <v>1</v>
      </c>
      <c r="I1551" s="13">
        <f>1-ABS((Tabla1[[#This Row],[CANTIDAD SEGÚN SISTEMA]]-Tabla1[[#This Row],[CANTIDAD SEGÚN CONTEO]])/Tabla1[[#This Row],[CANTIDAD SEGÚN SISTEMA]])</f>
        <v>0.97058823529411764</v>
      </c>
      <c r="J155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51" s="13" t="str">
        <f>VLOOKUP(Tabla1[[#This Row],[COD MATERIAL]],Tabla1345[#All],3,0)</f>
        <v>10 - PALANCAS Y CHICOTES</v>
      </c>
      <c r="L1551" s="2" t="str">
        <f>VLOOKUP(MONTH(Tabla1[[#This Row],[FECHA DE CONTEO INVENTARIO]]),Tabla2[],2,0)</f>
        <v>Set</v>
      </c>
      <c r="M1551" s="1">
        <f>YEAR(Tabla1[[#This Row],[FECHA DE CONTEO INVENTARIO]])</f>
        <v>2018</v>
      </c>
    </row>
    <row r="1552" spans="1:13" x14ac:dyDescent="0.2">
      <c r="A1552" s="1">
        <v>348178</v>
      </c>
      <c r="B1552" s="1" t="s">
        <v>714</v>
      </c>
      <c r="C1552" s="1" t="s">
        <v>889</v>
      </c>
      <c r="D1552" s="1" t="s">
        <v>860</v>
      </c>
      <c r="E1552" s="2">
        <v>43412</v>
      </c>
      <c r="F1552" s="1">
        <v>153</v>
      </c>
      <c r="G1552" s="1">
        <v>163</v>
      </c>
      <c r="H1552" s="1">
        <f>Tabla1[[#This Row],[CANTIDAD SEGÚN SISTEMA]]-Tabla1[[#This Row],[CANTIDAD SEGÚN CONTEO]]</f>
        <v>-10</v>
      </c>
      <c r="I1552" s="13">
        <f>1-ABS((Tabla1[[#This Row],[CANTIDAD SEGÚN SISTEMA]]-Tabla1[[#This Row],[CANTIDAD SEGÚN CONTEO]])/Tabla1[[#This Row],[CANTIDAD SEGÚN SISTEMA]])</f>
        <v>0.934640522875817</v>
      </c>
      <c r="J155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52" s="13" t="str">
        <f>VLOOKUP(Tabla1[[#This Row],[COD MATERIAL]],Tabla1345[#All],3,0)</f>
        <v>06 - AMORTIGUADORES</v>
      </c>
      <c r="L1552" s="2" t="str">
        <f>VLOOKUP(MONTH(Tabla1[[#This Row],[FECHA DE CONTEO INVENTARIO]]),Tabla2[],2,0)</f>
        <v>Nov</v>
      </c>
      <c r="M1552" s="1">
        <f>YEAR(Tabla1[[#This Row],[FECHA DE CONTEO INVENTARIO]])</f>
        <v>2018</v>
      </c>
    </row>
    <row r="1553" spans="1:13" x14ac:dyDescent="0.2">
      <c r="A1553" s="1">
        <v>348820</v>
      </c>
      <c r="B1553" s="1" t="s">
        <v>283</v>
      </c>
      <c r="C1553" s="1" t="s">
        <v>885</v>
      </c>
      <c r="D1553" s="1" t="s">
        <v>865</v>
      </c>
      <c r="E1553" s="2">
        <v>43380</v>
      </c>
      <c r="F1553" s="1">
        <v>175</v>
      </c>
      <c r="G1553" s="1">
        <v>173</v>
      </c>
      <c r="H1553" s="1">
        <f>Tabla1[[#This Row],[CANTIDAD SEGÚN SISTEMA]]-Tabla1[[#This Row],[CANTIDAD SEGÚN CONTEO]]</f>
        <v>2</v>
      </c>
      <c r="I1553" s="13">
        <f>1-ABS((Tabla1[[#This Row],[CANTIDAD SEGÚN SISTEMA]]-Tabla1[[#This Row],[CANTIDAD SEGÚN CONTEO]])/Tabla1[[#This Row],[CANTIDAD SEGÚN SISTEMA]])</f>
        <v>0.98857142857142855</v>
      </c>
      <c r="J155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53" s="13" t="str">
        <f>VLOOKUP(Tabla1[[#This Row],[COD MATERIAL]],Tabla1345[#All],3,0)</f>
        <v>15 - MISCELANEOS</v>
      </c>
      <c r="L1553" s="2" t="str">
        <f>VLOOKUP(MONTH(Tabla1[[#This Row],[FECHA DE CONTEO INVENTARIO]]),Tabla2[],2,0)</f>
        <v>Oct</v>
      </c>
      <c r="M1553" s="1">
        <f>YEAR(Tabla1[[#This Row],[FECHA DE CONTEO INVENTARIO]])</f>
        <v>2018</v>
      </c>
    </row>
    <row r="1554" spans="1:13" x14ac:dyDescent="0.2">
      <c r="A1554" s="1">
        <v>347621</v>
      </c>
      <c r="B1554" s="1" t="s">
        <v>742</v>
      </c>
      <c r="C1554" s="1" t="s">
        <v>890</v>
      </c>
      <c r="D1554" s="1" t="s">
        <v>861</v>
      </c>
      <c r="E1554" s="2">
        <v>43606</v>
      </c>
      <c r="F1554" s="1">
        <v>57</v>
      </c>
      <c r="G1554" s="1">
        <v>57</v>
      </c>
      <c r="H1554" s="1">
        <f>Tabla1[[#This Row],[CANTIDAD SEGÚN SISTEMA]]-Tabla1[[#This Row],[CANTIDAD SEGÚN CONTEO]]</f>
        <v>0</v>
      </c>
      <c r="I1554" s="13">
        <f>1-ABS((Tabla1[[#This Row],[CANTIDAD SEGÚN SISTEMA]]-Tabla1[[#This Row],[CANTIDAD SEGÚN CONTEO]])/Tabla1[[#This Row],[CANTIDAD SEGÚN SISTEMA]])</f>
        <v>1</v>
      </c>
      <c r="J155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54" s="13" t="str">
        <f>VLOOKUP(Tabla1[[#This Row],[COD MATERIAL]],Tabla1345[#All],3,0)</f>
        <v>09 - PARTES DE MOTOR</v>
      </c>
      <c r="L1554" s="2" t="str">
        <f>VLOOKUP(MONTH(Tabla1[[#This Row],[FECHA DE CONTEO INVENTARIO]]),Tabla2[],2,0)</f>
        <v>May</v>
      </c>
      <c r="M1554" s="1">
        <f>YEAR(Tabla1[[#This Row],[FECHA DE CONTEO INVENTARIO]])</f>
        <v>2019</v>
      </c>
    </row>
    <row r="1555" spans="1:13" x14ac:dyDescent="0.2">
      <c r="A1555" s="1">
        <v>364342</v>
      </c>
      <c r="B1555" s="1" t="s">
        <v>603</v>
      </c>
      <c r="C1555" s="1" t="s">
        <v>884</v>
      </c>
      <c r="D1555" s="1" t="s">
        <v>856</v>
      </c>
      <c r="E1555" s="2">
        <v>43590</v>
      </c>
      <c r="F1555" s="1">
        <v>131</v>
      </c>
      <c r="G1555" s="1">
        <v>142</v>
      </c>
      <c r="H1555" s="1">
        <f>Tabla1[[#This Row],[CANTIDAD SEGÚN SISTEMA]]-Tabla1[[#This Row],[CANTIDAD SEGÚN CONTEO]]</f>
        <v>-11</v>
      </c>
      <c r="I1555" s="13">
        <f>1-ABS((Tabla1[[#This Row],[CANTIDAD SEGÚN SISTEMA]]-Tabla1[[#This Row],[CANTIDAD SEGÚN CONTEO]])/Tabla1[[#This Row],[CANTIDAD SEGÚN SISTEMA]])</f>
        <v>0.91603053435114501</v>
      </c>
      <c r="J155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55" s="13" t="str">
        <f>VLOOKUP(Tabla1[[#This Row],[COD MATERIAL]],Tabla1345[#All],3,0)</f>
        <v>04 - FRENOS Y EMBRAGUES</v>
      </c>
      <c r="L1555" s="2" t="str">
        <f>VLOOKUP(MONTH(Tabla1[[#This Row],[FECHA DE CONTEO INVENTARIO]]),Tabla2[],2,0)</f>
        <v>May</v>
      </c>
      <c r="M1555" s="1">
        <f>YEAR(Tabla1[[#This Row],[FECHA DE CONTEO INVENTARIO]])</f>
        <v>2019</v>
      </c>
    </row>
    <row r="1556" spans="1:13" x14ac:dyDescent="0.2">
      <c r="A1556" s="1">
        <v>362714</v>
      </c>
      <c r="B1556" s="1" t="s">
        <v>540</v>
      </c>
      <c r="C1556" s="1" t="s">
        <v>888</v>
      </c>
      <c r="D1556" s="1" t="s">
        <v>859</v>
      </c>
      <c r="E1556" s="2">
        <v>43490</v>
      </c>
      <c r="F1556" s="1">
        <v>149</v>
      </c>
      <c r="G1556" s="1">
        <v>171</v>
      </c>
      <c r="H1556" s="1">
        <f>Tabla1[[#This Row],[CANTIDAD SEGÚN SISTEMA]]-Tabla1[[#This Row],[CANTIDAD SEGÚN CONTEO]]</f>
        <v>-22</v>
      </c>
      <c r="I1556" s="13">
        <f>1-ABS((Tabla1[[#This Row],[CANTIDAD SEGÚN SISTEMA]]-Tabla1[[#This Row],[CANTIDAD SEGÚN CONTEO]])/Tabla1[[#This Row],[CANTIDAD SEGÚN SISTEMA]])</f>
        <v>0.8523489932885906</v>
      </c>
      <c r="J155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56" s="13" t="str">
        <f>VLOOKUP(Tabla1[[#This Row],[COD MATERIAL]],Tabla1345[#All],3,0)</f>
        <v>05 - COLISION</v>
      </c>
      <c r="L1556" s="2" t="str">
        <f>VLOOKUP(MONTH(Tabla1[[#This Row],[FECHA DE CONTEO INVENTARIO]]),Tabla2[],2,0)</f>
        <v>Ene</v>
      </c>
      <c r="M1556" s="1">
        <f>YEAR(Tabla1[[#This Row],[FECHA DE CONTEO INVENTARIO]])</f>
        <v>2019</v>
      </c>
    </row>
    <row r="1557" spans="1:13" x14ac:dyDescent="0.2">
      <c r="A1557" s="1">
        <v>347939</v>
      </c>
      <c r="B1557" s="1" t="s">
        <v>139</v>
      </c>
      <c r="C1557" s="1" t="s">
        <v>886</v>
      </c>
      <c r="D1557" s="1" t="s">
        <v>857</v>
      </c>
      <c r="E1557" s="2">
        <v>43385</v>
      </c>
      <c r="F1557" s="1">
        <v>194</v>
      </c>
      <c r="G1557" s="1">
        <v>199</v>
      </c>
      <c r="H1557" s="1">
        <f>Tabla1[[#This Row],[CANTIDAD SEGÚN SISTEMA]]-Tabla1[[#This Row],[CANTIDAD SEGÚN CONTEO]]</f>
        <v>-5</v>
      </c>
      <c r="I1557" s="13">
        <f>1-ABS((Tabla1[[#This Row],[CANTIDAD SEGÚN SISTEMA]]-Tabla1[[#This Row],[CANTIDAD SEGÚN CONTEO]])/Tabla1[[#This Row],[CANTIDAD SEGÚN SISTEMA]])</f>
        <v>0.97422680412371132</v>
      </c>
      <c r="J155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57" s="13" t="str">
        <f>VLOOKUP(Tabla1[[#This Row],[COD MATERIAL]],Tabla1345[#All],3,0)</f>
        <v>14 - LUCES</v>
      </c>
      <c r="L1557" s="2" t="str">
        <f>VLOOKUP(MONTH(Tabla1[[#This Row],[FECHA DE CONTEO INVENTARIO]]),Tabla2[],2,0)</f>
        <v>Oct</v>
      </c>
      <c r="M1557" s="1">
        <f>YEAR(Tabla1[[#This Row],[FECHA DE CONTEO INVENTARIO]])</f>
        <v>2018</v>
      </c>
    </row>
    <row r="1558" spans="1:13" x14ac:dyDescent="0.2">
      <c r="A1558" s="1">
        <v>348211</v>
      </c>
      <c r="B1558" s="1" t="s">
        <v>288</v>
      </c>
      <c r="C1558" s="1" t="s">
        <v>888</v>
      </c>
      <c r="D1558" s="1" t="s">
        <v>859</v>
      </c>
      <c r="E1558" s="2">
        <v>43562</v>
      </c>
      <c r="F1558" s="1">
        <v>75</v>
      </c>
      <c r="G1558" s="1">
        <v>75</v>
      </c>
      <c r="H1558" s="1">
        <f>Tabla1[[#This Row],[CANTIDAD SEGÚN SISTEMA]]-Tabla1[[#This Row],[CANTIDAD SEGÚN CONTEO]]</f>
        <v>0</v>
      </c>
      <c r="I1558" s="13">
        <f>1-ABS((Tabla1[[#This Row],[CANTIDAD SEGÚN SISTEMA]]-Tabla1[[#This Row],[CANTIDAD SEGÚN CONTEO]])/Tabla1[[#This Row],[CANTIDAD SEGÚN SISTEMA]])</f>
        <v>1</v>
      </c>
      <c r="J155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58" s="13" t="str">
        <f>VLOOKUP(Tabla1[[#This Row],[COD MATERIAL]],Tabla1345[#All],3,0)</f>
        <v>15 - MISCELANEOS</v>
      </c>
      <c r="L1558" s="2" t="str">
        <f>VLOOKUP(MONTH(Tabla1[[#This Row],[FECHA DE CONTEO INVENTARIO]]),Tabla2[],2,0)</f>
        <v>Abr</v>
      </c>
      <c r="M1558" s="1">
        <f>YEAR(Tabla1[[#This Row],[FECHA DE CONTEO INVENTARIO]])</f>
        <v>2019</v>
      </c>
    </row>
    <row r="1559" spans="1:13" x14ac:dyDescent="0.2">
      <c r="A1559" s="1">
        <v>348285</v>
      </c>
      <c r="B1559" s="1" t="s">
        <v>153</v>
      </c>
      <c r="C1559" s="1" t="s">
        <v>889</v>
      </c>
      <c r="D1559" s="1" t="s">
        <v>860</v>
      </c>
      <c r="E1559" s="2">
        <v>43562</v>
      </c>
      <c r="F1559" s="1">
        <v>192</v>
      </c>
      <c r="G1559" s="1">
        <v>205</v>
      </c>
      <c r="H1559" s="1">
        <f>Tabla1[[#This Row],[CANTIDAD SEGÚN SISTEMA]]-Tabla1[[#This Row],[CANTIDAD SEGÚN CONTEO]]</f>
        <v>-13</v>
      </c>
      <c r="I1559" s="13">
        <f>1-ABS((Tabla1[[#This Row],[CANTIDAD SEGÚN SISTEMA]]-Tabla1[[#This Row],[CANTIDAD SEGÚN CONTEO]])/Tabla1[[#This Row],[CANTIDAD SEGÚN SISTEMA]])</f>
        <v>0.93229166666666663</v>
      </c>
      <c r="J155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59" s="13" t="str">
        <f>VLOOKUP(Tabla1[[#This Row],[COD MATERIAL]],Tabla1345[#All],3,0)</f>
        <v>11 - LLANTAS Y HULES</v>
      </c>
      <c r="L1559" s="2" t="str">
        <f>VLOOKUP(MONTH(Tabla1[[#This Row],[FECHA DE CONTEO INVENTARIO]]),Tabla2[],2,0)</f>
        <v>Abr</v>
      </c>
      <c r="M1559" s="1">
        <f>YEAR(Tabla1[[#This Row],[FECHA DE CONTEO INVENTARIO]])</f>
        <v>2019</v>
      </c>
    </row>
    <row r="1560" spans="1:13" x14ac:dyDescent="0.2">
      <c r="A1560" s="1">
        <v>347683</v>
      </c>
      <c r="B1560" s="1" t="s">
        <v>328</v>
      </c>
      <c r="C1560" s="1" t="s">
        <v>887</v>
      </c>
      <c r="D1560" s="1" t="s">
        <v>858</v>
      </c>
      <c r="E1560" s="2">
        <v>43438</v>
      </c>
      <c r="F1560" s="1">
        <v>75</v>
      </c>
      <c r="G1560" s="1">
        <v>87</v>
      </c>
      <c r="H1560" s="1">
        <f>Tabla1[[#This Row],[CANTIDAD SEGÚN SISTEMA]]-Tabla1[[#This Row],[CANTIDAD SEGÚN CONTEO]]</f>
        <v>-12</v>
      </c>
      <c r="I1560" s="13">
        <f>1-ABS((Tabla1[[#This Row],[CANTIDAD SEGÚN SISTEMA]]-Tabla1[[#This Row],[CANTIDAD SEGÚN CONTEO]])/Tabla1[[#This Row],[CANTIDAD SEGÚN SISTEMA]])</f>
        <v>0.84</v>
      </c>
      <c r="J156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60" s="13" t="str">
        <f>VLOOKUP(Tabla1[[#This Row],[COD MATERIAL]],Tabla1345[#All],3,0)</f>
        <v>03 - FILTROS</v>
      </c>
      <c r="L1560" s="2" t="str">
        <f>VLOOKUP(MONTH(Tabla1[[#This Row],[FECHA DE CONTEO INVENTARIO]]),Tabla2[],2,0)</f>
        <v>Dic</v>
      </c>
      <c r="M1560" s="1">
        <f>YEAR(Tabla1[[#This Row],[FECHA DE CONTEO INVENTARIO]])</f>
        <v>2018</v>
      </c>
    </row>
    <row r="1561" spans="1:13" x14ac:dyDescent="0.2">
      <c r="A1561" s="1">
        <v>348599</v>
      </c>
      <c r="B1561" s="1" t="s">
        <v>320</v>
      </c>
      <c r="C1561" s="1" t="s">
        <v>889</v>
      </c>
      <c r="D1561" s="1" t="s">
        <v>860</v>
      </c>
      <c r="E1561" s="2">
        <v>43408</v>
      </c>
      <c r="F1561" s="1">
        <v>57</v>
      </c>
      <c r="G1561" s="1">
        <v>57</v>
      </c>
      <c r="H1561" s="1">
        <f>Tabla1[[#This Row],[CANTIDAD SEGÚN SISTEMA]]-Tabla1[[#This Row],[CANTIDAD SEGÚN CONTEO]]</f>
        <v>0</v>
      </c>
      <c r="I1561" s="13">
        <f>1-ABS((Tabla1[[#This Row],[CANTIDAD SEGÚN SISTEMA]]-Tabla1[[#This Row],[CANTIDAD SEGÚN CONTEO]])/Tabla1[[#This Row],[CANTIDAD SEGÚN SISTEMA]])</f>
        <v>1</v>
      </c>
      <c r="J156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61" s="13" t="str">
        <f>VLOOKUP(Tabla1[[#This Row],[COD MATERIAL]],Tabla1345[#All],3,0)</f>
        <v>15 - MISCELANEOS</v>
      </c>
      <c r="L1561" s="2" t="str">
        <f>VLOOKUP(MONTH(Tabla1[[#This Row],[FECHA DE CONTEO INVENTARIO]]),Tabla2[],2,0)</f>
        <v>Nov</v>
      </c>
      <c r="M1561" s="1">
        <f>YEAR(Tabla1[[#This Row],[FECHA DE CONTEO INVENTARIO]])</f>
        <v>2018</v>
      </c>
    </row>
    <row r="1562" spans="1:13" x14ac:dyDescent="0.2">
      <c r="A1562" s="1">
        <v>348437</v>
      </c>
      <c r="B1562" s="1" t="s">
        <v>553</v>
      </c>
      <c r="C1562" s="1" t="s">
        <v>884</v>
      </c>
      <c r="D1562" s="1" t="s">
        <v>856</v>
      </c>
      <c r="E1562" s="2">
        <v>43457</v>
      </c>
      <c r="F1562" s="1">
        <v>68</v>
      </c>
      <c r="G1562" s="1">
        <v>68</v>
      </c>
      <c r="H1562" s="1">
        <f>Tabla1[[#This Row],[CANTIDAD SEGÚN SISTEMA]]-Tabla1[[#This Row],[CANTIDAD SEGÚN CONTEO]]</f>
        <v>0</v>
      </c>
      <c r="I1562" s="13">
        <f>1-ABS((Tabla1[[#This Row],[CANTIDAD SEGÚN SISTEMA]]-Tabla1[[#This Row],[CANTIDAD SEGÚN CONTEO]])/Tabla1[[#This Row],[CANTIDAD SEGÚN SISTEMA]])</f>
        <v>1</v>
      </c>
      <c r="J156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62" s="13" t="str">
        <f>VLOOKUP(Tabla1[[#This Row],[COD MATERIAL]],Tabla1345[#All],3,0)</f>
        <v>05 - COLISION</v>
      </c>
      <c r="L1562" s="2" t="str">
        <f>VLOOKUP(MONTH(Tabla1[[#This Row],[FECHA DE CONTEO INVENTARIO]]),Tabla2[],2,0)</f>
        <v>Dic</v>
      </c>
      <c r="M1562" s="1">
        <f>YEAR(Tabla1[[#This Row],[FECHA DE CONTEO INVENTARIO]])</f>
        <v>2018</v>
      </c>
    </row>
    <row r="1563" spans="1:13" x14ac:dyDescent="0.2">
      <c r="A1563" s="1">
        <v>348814</v>
      </c>
      <c r="B1563" s="1" t="s">
        <v>270</v>
      </c>
      <c r="C1563" s="1" t="s">
        <v>889</v>
      </c>
      <c r="D1563" s="1" t="s">
        <v>860</v>
      </c>
      <c r="E1563" s="2">
        <v>43491</v>
      </c>
      <c r="F1563" s="1">
        <v>185</v>
      </c>
      <c r="G1563" s="1">
        <v>207</v>
      </c>
      <c r="H1563" s="1">
        <f>Tabla1[[#This Row],[CANTIDAD SEGÚN SISTEMA]]-Tabla1[[#This Row],[CANTIDAD SEGÚN CONTEO]]</f>
        <v>-22</v>
      </c>
      <c r="I1563" s="13">
        <f>1-ABS((Tabla1[[#This Row],[CANTIDAD SEGÚN SISTEMA]]-Tabla1[[#This Row],[CANTIDAD SEGÚN CONTEO]])/Tabla1[[#This Row],[CANTIDAD SEGÚN SISTEMA]])</f>
        <v>0.88108108108108107</v>
      </c>
      <c r="J156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63" s="13" t="str">
        <f>VLOOKUP(Tabla1[[#This Row],[COD MATERIAL]],Tabla1345[#All],3,0)</f>
        <v>05 - COLISION</v>
      </c>
      <c r="L1563" s="2" t="str">
        <f>VLOOKUP(MONTH(Tabla1[[#This Row],[FECHA DE CONTEO INVENTARIO]]),Tabla2[],2,0)</f>
        <v>Ene</v>
      </c>
      <c r="M1563" s="1">
        <f>YEAR(Tabla1[[#This Row],[FECHA DE CONTEO INVENTARIO]])</f>
        <v>2019</v>
      </c>
    </row>
    <row r="1564" spans="1:13" x14ac:dyDescent="0.2">
      <c r="A1564" s="1">
        <v>366791</v>
      </c>
      <c r="B1564" s="1" t="s">
        <v>97</v>
      </c>
      <c r="C1564" s="1" t="s">
        <v>888</v>
      </c>
      <c r="D1564" s="1" t="s">
        <v>859</v>
      </c>
      <c r="E1564" s="2">
        <v>43326</v>
      </c>
      <c r="F1564" s="1">
        <v>46</v>
      </c>
      <c r="G1564" s="1">
        <v>46</v>
      </c>
      <c r="H1564" s="1">
        <f>Tabla1[[#This Row],[CANTIDAD SEGÚN SISTEMA]]-Tabla1[[#This Row],[CANTIDAD SEGÚN CONTEO]]</f>
        <v>0</v>
      </c>
      <c r="I1564" s="13">
        <f>1-ABS((Tabla1[[#This Row],[CANTIDAD SEGÚN SISTEMA]]-Tabla1[[#This Row],[CANTIDAD SEGÚN CONTEO]])/Tabla1[[#This Row],[CANTIDAD SEGÚN SISTEMA]])</f>
        <v>1</v>
      </c>
      <c r="J156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64" s="13" t="str">
        <f>VLOOKUP(Tabla1[[#This Row],[COD MATERIAL]],Tabla1345[#All],3,0)</f>
        <v>10 - PALANCAS Y CHICOTES</v>
      </c>
      <c r="L1564" s="2" t="str">
        <f>VLOOKUP(MONTH(Tabla1[[#This Row],[FECHA DE CONTEO INVENTARIO]]),Tabla2[],2,0)</f>
        <v>Ago</v>
      </c>
      <c r="M1564" s="1">
        <f>YEAR(Tabla1[[#This Row],[FECHA DE CONTEO INVENTARIO]])</f>
        <v>2018</v>
      </c>
    </row>
    <row r="1565" spans="1:13" x14ac:dyDescent="0.2">
      <c r="A1565" s="1">
        <v>353561</v>
      </c>
      <c r="B1565" s="1" t="s">
        <v>761</v>
      </c>
      <c r="C1565" s="1" t="s">
        <v>893</v>
      </c>
      <c r="D1565" s="1" t="s">
        <v>864</v>
      </c>
      <c r="E1565" s="2">
        <v>43191</v>
      </c>
      <c r="F1565" s="1">
        <v>122</v>
      </c>
      <c r="G1565" s="1">
        <v>123</v>
      </c>
      <c r="H1565" s="1">
        <f>Tabla1[[#This Row],[CANTIDAD SEGÚN SISTEMA]]-Tabla1[[#This Row],[CANTIDAD SEGÚN CONTEO]]</f>
        <v>-1</v>
      </c>
      <c r="I1565" s="13">
        <f>1-ABS((Tabla1[[#This Row],[CANTIDAD SEGÚN SISTEMA]]-Tabla1[[#This Row],[CANTIDAD SEGÚN CONTEO]])/Tabla1[[#This Row],[CANTIDAD SEGÚN SISTEMA]])</f>
        <v>0.99180327868852458</v>
      </c>
      <c r="J156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65" s="13" t="str">
        <f>VLOOKUP(Tabla1[[#This Row],[COD MATERIAL]],Tabla1345[#All],3,0)</f>
        <v>14 - LUCES</v>
      </c>
      <c r="L1565" s="2" t="str">
        <f>VLOOKUP(MONTH(Tabla1[[#This Row],[FECHA DE CONTEO INVENTARIO]]),Tabla2[],2,0)</f>
        <v>Abr</v>
      </c>
      <c r="M1565" s="1">
        <f>YEAR(Tabla1[[#This Row],[FECHA DE CONTEO INVENTARIO]])</f>
        <v>2018</v>
      </c>
    </row>
    <row r="1566" spans="1:13" x14ac:dyDescent="0.2">
      <c r="A1566" s="1">
        <v>347647</v>
      </c>
      <c r="B1566" s="1" t="s">
        <v>203</v>
      </c>
      <c r="C1566" s="1" t="s">
        <v>893</v>
      </c>
      <c r="D1566" s="1" t="s">
        <v>864</v>
      </c>
      <c r="E1566" s="2">
        <v>43331</v>
      </c>
      <c r="F1566" s="1">
        <v>147</v>
      </c>
      <c r="G1566" s="1">
        <v>176</v>
      </c>
      <c r="H1566" s="1">
        <f>Tabla1[[#This Row],[CANTIDAD SEGÚN SISTEMA]]-Tabla1[[#This Row],[CANTIDAD SEGÚN CONTEO]]</f>
        <v>-29</v>
      </c>
      <c r="I1566" s="13">
        <f>1-ABS((Tabla1[[#This Row],[CANTIDAD SEGÚN SISTEMA]]-Tabla1[[#This Row],[CANTIDAD SEGÚN CONTEO]])/Tabla1[[#This Row],[CANTIDAD SEGÚN SISTEMA]])</f>
        <v>0.80272108843537415</v>
      </c>
      <c r="J156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66" s="13" t="str">
        <f>VLOOKUP(Tabla1[[#This Row],[COD MATERIAL]],Tabla1345[#All],3,0)</f>
        <v>09 - PARTES DE MOTOR</v>
      </c>
      <c r="L1566" s="2" t="str">
        <f>VLOOKUP(MONTH(Tabla1[[#This Row],[FECHA DE CONTEO INVENTARIO]]),Tabla2[],2,0)</f>
        <v>Ago</v>
      </c>
      <c r="M1566" s="1">
        <f>YEAR(Tabla1[[#This Row],[FECHA DE CONTEO INVENTARIO]])</f>
        <v>2018</v>
      </c>
    </row>
    <row r="1567" spans="1:13" x14ac:dyDescent="0.2">
      <c r="A1567" s="1">
        <v>348526</v>
      </c>
      <c r="B1567" s="1" t="s">
        <v>227</v>
      </c>
      <c r="C1567" s="1" t="s">
        <v>887</v>
      </c>
      <c r="D1567" s="1" t="s">
        <v>858</v>
      </c>
      <c r="E1567" s="2">
        <v>43224</v>
      </c>
      <c r="F1567" s="1">
        <v>189</v>
      </c>
      <c r="G1567" s="1">
        <v>200</v>
      </c>
      <c r="H1567" s="1">
        <f>Tabla1[[#This Row],[CANTIDAD SEGÚN SISTEMA]]-Tabla1[[#This Row],[CANTIDAD SEGÚN CONTEO]]</f>
        <v>-11</v>
      </c>
      <c r="I1567" s="13">
        <f>1-ABS((Tabla1[[#This Row],[CANTIDAD SEGÚN SISTEMA]]-Tabla1[[#This Row],[CANTIDAD SEGÚN CONTEO]])/Tabla1[[#This Row],[CANTIDAD SEGÚN SISTEMA]])</f>
        <v>0.94179894179894186</v>
      </c>
      <c r="J156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67" s="13" t="str">
        <f>VLOOKUP(Tabla1[[#This Row],[COD MATERIAL]],Tabla1345[#All],3,0)</f>
        <v>09 - PARTES DE MOTOR</v>
      </c>
      <c r="L1567" s="2" t="str">
        <f>VLOOKUP(MONTH(Tabla1[[#This Row],[FECHA DE CONTEO INVENTARIO]]),Tabla2[],2,0)</f>
        <v>May</v>
      </c>
      <c r="M1567" s="1">
        <f>YEAR(Tabla1[[#This Row],[FECHA DE CONTEO INVENTARIO]])</f>
        <v>2018</v>
      </c>
    </row>
    <row r="1568" spans="1:13" x14ac:dyDescent="0.2">
      <c r="A1568" s="1">
        <v>348329</v>
      </c>
      <c r="B1568" s="1" t="s">
        <v>267</v>
      </c>
      <c r="C1568" s="1" t="s">
        <v>892</v>
      </c>
      <c r="D1568" s="1" t="s">
        <v>863</v>
      </c>
      <c r="E1568" s="2">
        <v>43400</v>
      </c>
      <c r="F1568" s="1">
        <v>155</v>
      </c>
      <c r="G1568" s="1">
        <v>155</v>
      </c>
      <c r="H1568" s="1">
        <f>Tabla1[[#This Row],[CANTIDAD SEGÚN SISTEMA]]-Tabla1[[#This Row],[CANTIDAD SEGÚN CONTEO]]</f>
        <v>0</v>
      </c>
      <c r="I1568" s="13">
        <f>1-ABS((Tabla1[[#This Row],[CANTIDAD SEGÚN SISTEMA]]-Tabla1[[#This Row],[CANTIDAD SEGÚN CONTEO]])/Tabla1[[#This Row],[CANTIDAD SEGÚN SISTEMA]])</f>
        <v>1</v>
      </c>
      <c r="J156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68" s="13" t="str">
        <f>VLOOKUP(Tabla1[[#This Row],[COD MATERIAL]],Tabla1345[#All],3,0)</f>
        <v>06 - AMORTIGUADORES</v>
      </c>
      <c r="L1568" s="2" t="str">
        <f>VLOOKUP(MONTH(Tabla1[[#This Row],[FECHA DE CONTEO INVENTARIO]]),Tabla2[],2,0)</f>
        <v>Oct</v>
      </c>
      <c r="M1568" s="1">
        <f>YEAR(Tabla1[[#This Row],[FECHA DE CONTEO INVENTARIO]])</f>
        <v>2018</v>
      </c>
    </row>
    <row r="1569" spans="1:13" x14ac:dyDescent="0.2">
      <c r="A1569" s="1">
        <v>362729</v>
      </c>
      <c r="B1569" s="1" t="s">
        <v>782</v>
      </c>
      <c r="C1569" s="1" t="s">
        <v>885</v>
      </c>
      <c r="D1569" s="1" t="s">
        <v>865</v>
      </c>
      <c r="E1569" s="2">
        <v>43389</v>
      </c>
      <c r="F1569" s="1">
        <v>26</v>
      </c>
      <c r="G1569" s="1">
        <v>29</v>
      </c>
      <c r="H1569" s="1">
        <f>Tabla1[[#This Row],[CANTIDAD SEGÚN SISTEMA]]-Tabla1[[#This Row],[CANTIDAD SEGÚN CONTEO]]</f>
        <v>-3</v>
      </c>
      <c r="I1569" s="13">
        <f>1-ABS((Tabla1[[#This Row],[CANTIDAD SEGÚN SISTEMA]]-Tabla1[[#This Row],[CANTIDAD SEGÚN CONTEO]])/Tabla1[[#This Row],[CANTIDAD SEGÚN SISTEMA]])</f>
        <v>0.88461538461538458</v>
      </c>
      <c r="J156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69" s="13" t="str">
        <f>VLOOKUP(Tabla1[[#This Row],[COD MATERIAL]],Tabla1345[#All],3,0)</f>
        <v>05 - COLISION</v>
      </c>
      <c r="L1569" s="2" t="str">
        <f>VLOOKUP(MONTH(Tabla1[[#This Row],[FECHA DE CONTEO INVENTARIO]]),Tabla2[],2,0)</f>
        <v>Oct</v>
      </c>
      <c r="M1569" s="1">
        <f>YEAR(Tabla1[[#This Row],[FECHA DE CONTEO INVENTARIO]])</f>
        <v>2018</v>
      </c>
    </row>
    <row r="1570" spans="1:13" x14ac:dyDescent="0.2">
      <c r="A1570" s="1">
        <v>348821</v>
      </c>
      <c r="B1570" s="1" t="s">
        <v>78</v>
      </c>
      <c r="C1570" s="1" t="s">
        <v>886</v>
      </c>
      <c r="D1570" s="1" t="s">
        <v>857</v>
      </c>
      <c r="E1570" s="2">
        <v>43467</v>
      </c>
      <c r="F1570" s="1">
        <v>80</v>
      </c>
      <c r="G1570" s="1">
        <v>80</v>
      </c>
      <c r="H1570" s="1">
        <f>Tabla1[[#This Row],[CANTIDAD SEGÚN SISTEMA]]-Tabla1[[#This Row],[CANTIDAD SEGÚN CONTEO]]</f>
        <v>0</v>
      </c>
      <c r="I1570" s="13">
        <f>1-ABS((Tabla1[[#This Row],[CANTIDAD SEGÚN SISTEMA]]-Tabla1[[#This Row],[CANTIDAD SEGÚN CONTEO]])/Tabla1[[#This Row],[CANTIDAD SEGÚN SISTEMA]])</f>
        <v>1</v>
      </c>
      <c r="J157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70" s="13" t="str">
        <f>VLOOKUP(Tabla1[[#This Row],[COD MATERIAL]],Tabla1345[#All],3,0)</f>
        <v>15 - MISCELANEOS</v>
      </c>
      <c r="L1570" s="2" t="str">
        <f>VLOOKUP(MONTH(Tabla1[[#This Row],[FECHA DE CONTEO INVENTARIO]]),Tabla2[],2,0)</f>
        <v>Ene</v>
      </c>
      <c r="M1570" s="1">
        <f>YEAR(Tabla1[[#This Row],[FECHA DE CONTEO INVENTARIO]])</f>
        <v>2019</v>
      </c>
    </row>
    <row r="1571" spans="1:13" x14ac:dyDescent="0.2">
      <c r="A1571" s="1">
        <v>348556</v>
      </c>
      <c r="B1571" s="1" t="s">
        <v>480</v>
      </c>
      <c r="C1571" s="1" t="s">
        <v>890</v>
      </c>
      <c r="D1571" s="1" t="s">
        <v>861</v>
      </c>
      <c r="E1571" s="2">
        <v>43237</v>
      </c>
      <c r="F1571" s="1">
        <v>88</v>
      </c>
      <c r="G1571" s="1">
        <v>81</v>
      </c>
      <c r="H1571" s="1">
        <f>Tabla1[[#This Row],[CANTIDAD SEGÚN SISTEMA]]-Tabla1[[#This Row],[CANTIDAD SEGÚN CONTEO]]</f>
        <v>7</v>
      </c>
      <c r="I1571" s="13">
        <f>1-ABS((Tabla1[[#This Row],[CANTIDAD SEGÚN SISTEMA]]-Tabla1[[#This Row],[CANTIDAD SEGÚN CONTEO]])/Tabla1[[#This Row],[CANTIDAD SEGÚN SISTEMA]])</f>
        <v>0.92045454545454541</v>
      </c>
      <c r="J157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71" s="13" t="str">
        <f>VLOOKUP(Tabla1[[#This Row],[COD MATERIAL]],Tabla1345[#All],3,0)</f>
        <v>15 - MISCELANEOS</v>
      </c>
      <c r="L1571" s="2" t="str">
        <f>VLOOKUP(MONTH(Tabla1[[#This Row],[FECHA DE CONTEO INVENTARIO]]),Tabla2[],2,0)</f>
        <v>May</v>
      </c>
      <c r="M1571" s="1">
        <f>YEAR(Tabla1[[#This Row],[FECHA DE CONTEO INVENTARIO]])</f>
        <v>2018</v>
      </c>
    </row>
    <row r="1572" spans="1:13" x14ac:dyDescent="0.2">
      <c r="A1572" s="1">
        <v>348506</v>
      </c>
      <c r="B1572" s="1" t="s">
        <v>488</v>
      </c>
      <c r="C1572" s="1" t="s">
        <v>886</v>
      </c>
      <c r="D1572" s="1" t="s">
        <v>857</v>
      </c>
      <c r="E1572" s="2">
        <v>43226</v>
      </c>
      <c r="F1572" s="1">
        <v>120</v>
      </c>
      <c r="G1572" s="1">
        <v>120</v>
      </c>
      <c r="H1572" s="1">
        <f>Tabla1[[#This Row],[CANTIDAD SEGÚN SISTEMA]]-Tabla1[[#This Row],[CANTIDAD SEGÚN CONTEO]]</f>
        <v>0</v>
      </c>
      <c r="I1572" s="13">
        <f>1-ABS((Tabla1[[#This Row],[CANTIDAD SEGÚN SISTEMA]]-Tabla1[[#This Row],[CANTIDAD SEGÚN CONTEO]])/Tabla1[[#This Row],[CANTIDAD SEGÚN SISTEMA]])</f>
        <v>1</v>
      </c>
      <c r="J157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72" s="13" t="str">
        <f>VLOOKUP(Tabla1[[#This Row],[COD MATERIAL]],Tabla1345[#All],3,0)</f>
        <v>09 - PARTES DE MOTOR</v>
      </c>
      <c r="L1572" s="2" t="str">
        <f>VLOOKUP(MONTH(Tabla1[[#This Row],[FECHA DE CONTEO INVENTARIO]]),Tabla2[],2,0)</f>
        <v>May</v>
      </c>
      <c r="M1572" s="1">
        <f>YEAR(Tabla1[[#This Row],[FECHA DE CONTEO INVENTARIO]])</f>
        <v>2018</v>
      </c>
    </row>
    <row r="1573" spans="1:13" x14ac:dyDescent="0.2">
      <c r="A1573" s="1">
        <v>347657</v>
      </c>
      <c r="B1573" s="1" t="s">
        <v>226</v>
      </c>
      <c r="C1573" s="1" t="s">
        <v>889</v>
      </c>
      <c r="D1573" s="1" t="s">
        <v>860</v>
      </c>
      <c r="E1573" s="2">
        <v>43459</v>
      </c>
      <c r="F1573" s="1">
        <v>35</v>
      </c>
      <c r="G1573" s="1">
        <v>39</v>
      </c>
      <c r="H1573" s="1">
        <f>Tabla1[[#This Row],[CANTIDAD SEGÚN SISTEMA]]-Tabla1[[#This Row],[CANTIDAD SEGÚN CONTEO]]</f>
        <v>-4</v>
      </c>
      <c r="I1573" s="13">
        <f>1-ABS((Tabla1[[#This Row],[CANTIDAD SEGÚN SISTEMA]]-Tabla1[[#This Row],[CANTIDAD SEGÚN CONTEO]])/Tabla1[[#This Row],[CANTIDAD SEGÚN SISTEMA]])</f>
        <v>0.88571428571428568</v>
      </c>
      <c r="J157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73" s="13" t="str">
        <f>VLOOKUP(Tabla1[[#This Row],[COD MATERIAL]],Tabla1345[#All],3,0)</f>
        <v>09 - PARTES DE MOTOR</v>
      </c>
      <c r="L1573" s="2" t="str">
        <f>VLOOKUP(MONTH(Tabla1[[#This Row],[FECHA DE CONTEO INVENTARIO]]),Tabla2[],2,0)</f>
        <v>Dic</v>
      </c>
      <c r="M1573" s="1">
        <f>YEAR(Tabla1[[#This Row],[FECHA DE CONTEO INVENTARIO]])</f>
        <v>2018</v>
      </c>
    </row>
    <row r="1574" spans="1:13" x14ac:dyDescent="0.2">
      <c r="A1574" s="1">
        <v>348762</v>
      </c>
      <c r="B1574" s="1" t="s">
        <v>332</v>
      </c>
      <c r="C1574" s="1" t="s">
        <v>884</v>
      </c>
      <c r="D1574" s="1" t="s">
        <v>856</v>
      </c>
      <c r="E1574" s="2">
        <v>43534</v>
      </c>
      <c r="F1574" s="1">
        <v>192</v>
      </c>
      <c r="G1574" s="1">
        <v>203</v>
      </c>
      <c r="H1574" s="1">
        <f>Tabla1[[#This Row],[CANTIDAD SEGÚN SISTEMA]]-Tabla1[[#This Row],[CANTIDAD SEGÚN CONTEO]]</f>
        <v>-11</v>
      </c>
      <c r="I1574" s="13">
        <f>1-ABS((Tabla1[[#This Row],[CANTIDAD SEGÚN SISTEMA]]-Tabla1[[#This Row],[CANTIDAD SEGÚN CONTEO]])/Tabla1[[#This Row],[CANTIDAD SEGÚN SISTEMA]])</f>
        <v>0.94270833333333337</v>
      </c>
      <c r="J157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74" s="13" t="str">
        <f>VLOOKUP(Tabla1[[#This Row],[COD MATERIAL]],Tabla1345[#All],3,0)</f>
        <v>05 - COLISION</v>
      </c>
      <c r="L1574" s="2" t="str">
        <f>VLOOKUP(MONTH(Tabla1[[#This Row],[FECHA DE CONTEO INVENTARIO]]),Tabla2[],2,0)</f>
        <v>Mar</v>
      </c>
      <c r="M1574" s="1">
        <f>YEAR(Tabla1[[#This Row],[FECHA DE CONTEO INVENTARIO]])</f>
        <v>2019</v>
      </c>
    </row>
    <row r="1575" spans="1:13" x14ac:dyDescent="0.2">
      <c r="A1575" s="1">
        <v>348874</v>
      </c>
      <c r="B1575" s="1" t="s">
        <v>301</v>
      </c>
      <c r="C1575" s="1" t="s">
        <v>892</v>
      </c>
      <c r="D1575" s="1" t="s">
        <v>863</v>
      </c>
      <c r="E1575" s="2">
        <v>43320</v>
      </c>
      <c r="F1575" s="1">
        <v>100</v>
      </c>
      <c r="G1575" s="1">
        <v>118</v>
      </c>
      <c r="H1575" s="1">
        <f>Tabla1[[#This Row],[CANTIDAD SEGÚN SISTEMA]]-Tabla1[[#This Row],[CANTIDAD SEGÚN CONTEO]]</f>
        <v>-18</v>
      </c>
      <c r="I1575" s="13">
        <f>1-ABS((Tabla1[[#This Row],[CANTIDAD SEGÚN SISTEMA]]-Tabla1[[#This Row],[CANTIDAD SEGÚN CONTEO]])/Tabla1[[#This Row],[CANTIDAD SEGÚN SISTEMA]])</f>
        <v>0.82000000000000006</v>
      </c>
      <c r="J157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75" s="13" t="str">
        <f>VLOOKUP(Tabla1[[#This Row],[COD MATERIAL]],Tabla1345[#All],3,0)</f>
        <v>05 - COLISION</v>
      </c>
      <c r="L1575" s="2" t="str">
        <f>VLOOKUP(MONTH(Tabla1[[#This Row],[FECHA DE CONTEO INVENTARIO]]),Tabla2[],2,0)</f>
        <v>Ago</v>
      </c>
      <c r="M1575" s="1">
        <f>YEAR(Tabla1[[#This Row],[FECHA DE CONTEO INVENTARIO]])</f>
        <v>2018</v>
      </c>
    </row>
    <row r="1576" spans="1:13" x14ac:dyDescent="0.2">
      <c r="A1576" s="1">
        <v>362584</v>
      </c>
      <c r="B1576" s="1" t="s">
        <v>589</v>
      </c>
      <c r="C1576" s="1" t="s">
        <v>887</v>
      </c>
      <c r="D1576" s="1" t="s">
        <v>858</v>
      </c>
      <c r="E1576" s="2">
        <v>43596</v>
      </c>
      <c r="F1576" s="1">
        <v>33</v>
      </c>
      <c r="G1576" s="1">
        <v>33</v>
      </c>
      <c r="H1576" s="1">
        <f>Tabla1[[#This Row],[CANTIDAD SEGÚN SISTEMA]]-Tabla1[[#This Row],[CANTIDAD SEGÚN CONTEO]]</f>
        <v>0</v>
      </c>
      <c r="I1576" s="13">
        <f>1-ABS((Tabla1[[#This Row],[CANTIDAD SEGÚN SISTEMA]]-Tabla1[[#This Row],[CANTIDAD SEGÚN CONTEO]])/Tabla1[[#This Row],[CANTIDAD SEGÚN SISTEMA]])</f>
        <v>1</v>
      </c>
      <c r="J157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76" s="13" t="str">
        <f>VLOOKUP(Tabla1[[#This Row],[COD MATERIAL]],Tabla1345[#All],3,0)</f>
        <v>13 - TRACCION</v>
      </c>
      <c r="L1576" s="2" t="str">
        <f>VLOOKUP(MONTH(Tabla1[[#This Row],[FECHA DE CONTEO INVENTARIO]]),Tabla2[],2,0)</f>
        <v>May</v>
      </c>
      <c r="M1576" s="1">
        <f>YEAR(Tabla1[[#This Row],[FECHA DE CONTEO INVENTARIO]])</f>
        <v>2019</v>
      </c>
    </row>
    <row r="1577" spans="1:13" x14ac:dyDescent="0.2">
      <c r="A1577" s="1">
        <v>369683</v>
      </c>
      <c r="B1577" s="1" t="s">
        <v>173</v>
      </c>
      <c r="C1577" s="1" t="s">
        <v>890</v>
      </c>
      <c r="D1577" s="1" t="s">
        <v>861</v>
      </c>
      <c r="E1577" s="2">
        <v>43247</v>
      </c>
      <c r="F1577" s="1">
        <v>179</v>
      </c>
      <c r="G1577" s="1">
        <v>213</v>
      </c>
      <c r="H1577" s="1">
        <f>Tabla1[[#This Row],[CANTIDAD SEGÚN SISTEMA]]-Tabla1[[#This Row],[CANTIDAD SEGÚN CONTEO]]</f>
        <v>-34</v>
      </c>
      <c r="I1577" s="13">
        <f>1-ABS((Tabla1[[#This Row],[CANTIDAD SEGÚN SISTEMA]]-Tabla1[[#This Row],[CANTIDAD SEGÚN CONTEO]])/Tabla1[[#This Row],[CANTIDAD SEGÚN SISTEMA]])</f>
        <v>0.81005586592178769</v>
      </c>
      <c r="J157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77" s="13" t="str">
        <f>VLOOKUP(Tabla1[[#This Row],[COD MATERIAL]],Tabla1345[#All],3,0)</f>
        <v>04 - FRENOS Y EMBRAGUES</v>
      </c>
      <c r="L1577" s="2" t="str">
        <f>VLOOKUP(MONTH(Tabla1[[#This Row],[FECHA DE CONTEO INVENTARIO]]),Tabla2[],2,0)</f>
        <v>May</v>
      </c>
      <c r="M1577" s="1">
        <f>YEAR(Tabla1[[#This Row],[FECHA DE CONTEO INVENTARIO]])</f>
        <v>2018</v>
      </c>
    </row>
    <row r="1578" spans="1:13" x14ac:dyDescent="0.2">
      <c r="A1578" s="1">
        <v>347766</v>
      </c>
      <c r="B1578" s="1" t="s">
        <v>436</v>
      </c>
      <c r="C1578" s="1" t="s">
        <v>884</v>
      </c>
      <c r="D1578" s="1" t="s">
        <v>856</v>
      </c>
      <c r="E1578" s="2">
        <v>43242</v>
      </c>
      <c r="F1578" s="1">
        <v>86</v>
      </c>
      <c r="G1578" s="1">
        <v>102</v>
      </c>
      <c r="H1578" s="1">
        <f>Tabla1[[#This Row],[CANTIDAD SEGÚN SISTEMA]]-Tabla1[[#This Row],[CANTIDAD SEGÚN CONTEO]]</f>
        <v>-16</v>
      </c>
      <c r="I1578" s="13">
        <f>1-ABS((Tabla1[[#This Row],[CANTIDAD SEGÚN SISTEMA]]-Tabla1[[#This Row],[CANTIDAD SEGÚN CONTEO]])/Tabla1[[#This Row],[CANTIDAD SEGÚN SISTEMA]])</f>
        <v>0.81395348837209303</v>
      </c>
      <c r="J157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78" s="13" t="str">
        <f>VLOOKUP(Tabla1[[#This Row],[COD MATERIAL]],Tabla1345[#All],3,0)</f>
        <v>09 - PARTES DE MOTOR</v>
      </c>
      <c r="L1578" s="2" t="str">
        <f>VLOOKUP(MONTH(Tabla1[[#This Row],[FECHA DE CONTEO INVENTARIO]]),Tabla2[],2,0)</f>
        <v>May</v>
      </c>
      <c r="M1578" s="1">
        <f>YEAR(Tabla1[[#This Row],[FECHA DE CONTEO INVENTARIO]])</f>
        <v>2018</v>
      </c>
    </row>
    <row r="1579" spans="1:13" x14ac:dyDescent="0.2">
      <c r="A1579" s="1">
        <v>348384</v>
      </c>
      <c r="B1579" s="1" t="s">
        <v>747</v>
      </c>
      <c r="C1579" s="1" t="s">
        <v>890</v>
      </c>
      <c r="D1579" s="1" t="s">
        <v>861</v>
      </c>
      <c r="E1579" s="2">
        <v>43293</v>
      </c>
      <c r="F1579" s="1">
        <v>15</v>
      </c>
      <c r="G1579" s="1">
        <v>15</v>
      </c>
      <c r="H1579" s="1">
        <f>Tabla1[[#This Row],[CANTIDAD SEGÚN SISTEMA]]-Tabla1[[#This Row],[CANTIDAD SEGÚN CONTEO]]</f>
        <v>0</v>
      </c>
      <c r="I1579" s="13">
        <f>1-ABS((Tabla1[[#This Row],[CANTIDAD SEGÚN SISTEMA]]-Tabla1[[#This Row],[CANTIDAD SEGÚN CONTEO]])/Tabla1[[#This Row],[CANTIDAD SEGÚN SISTEMA]])</f>
        <v>1</v>
      </c>
      <c r="J157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79" s="13" t="str">
        <f>VLOOKUP(Tabla1[[#This Row],[COD MATERIAL]],Tabla1345[#All],3,0)</f>
        <v>05 - COLISION</v>
      </c>
      <c r="L1579" s="2" t="str">
        <f>VLOOKUP(MONTH(Tabla1[[#This Row],[FECHA DE CONTEO INVENTARIO]]),Tabla2[],2,0)</f>
        <v>Jul</v>
      </c>
      <c r="M1579" s="1">
        <f>YEAR(Tabla1[[#This Row],[FECHA DE CONTEO INVENTARIO]])</f>
        <v>2018</v>
      </c>
    </row>
    <row r="1580" spans="1:13" x14ac:dyDescent="0.2">
      <c r="A1580" s="1">
        <v>347798</v>
      </c>
      <c r="B1580" s="1" t="s">
        <v>614</v>
      </c>
      <c r="C1580" s="1" t="s">
        <v>884</v>
      </c>
      <c r="D1580" s="1" t="s">
        <v>856</v>
      </c>
      <c r="E1580" s="2">
        <v>43380</v>
      </c>
      <c r="F1580" s="1">
        <v>165</v>
      </c>
      <c r="G1580" s="1">
        <v>155</v>
      </c>
      <c r="H1580" s="1">
        <f>Tabla1[[#This Row],[CANTIDAD SEGÚN SISTEMA]]-Tabla1[[#This Row],[CANTIDAD SEGÚN CONTEO]]</f>
        <v>10</v>
      </c>
      <c r="I1580" s="13">
        <f>1-ABS((Tabla1[[#This Row],[CANTIDAD SEGÚN SISTEMA]]-Tabla1[[#This Row],[CANTIDAD SEGÚN CONTEO]])/Tabla1[[#This Row],[CANTIDAD SEGÚN SISTEMA]])</f>
        <v>0.93939393939393945</v>
      </c>
      <c r="J158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80" s="13" t="str">
        <f>VLOOKUP(Tabla1[[#This Row],[COD MATERIAL]],Tabla1345[#All],3,0)</f>
        <v>15 - MISCELANEOS</v>
      </c>
      <c r="L1580" s="2" t="str">
        <f>VLOOKUP(MONTH(Tabla1[[#This Row],[FECHA DE CONTEO INVENTARIO]]),Tabla2[],2,0)</f>
        <v>Oct</v>
      </c>
      <c r="M1580" s="1">
        <f>YEAR(Tabla1[[#This Row],[FECHA DE CONTEO INVENTARIO]])</f>
        <v>2018</v>
      </c>
    </row>
    <row r="1581" spans="1:13" x14ac:dyDescent="0.2">
      <c r="A1581" s="1">
        <v>348780</v>
      </c>
      <c r="B1581" s="1" t="s">
        <v>144</v>
      </c>
      <c r="C1581" s="1" t="s">
        <v>893</v>
      </c>
      <c r="D1581" s="1" t="s">
        <v>864</v>
      </c>
      <c r="E1581" s="2">
        <v>43333</v>
      </c>
      <c r="F1581" s="1">
        <v>149</v>
      </c>
      <c r="G1581" s="1">
        <v>153</v>
      </c>
      <c r="H1581" s="1">
        <f>Tabla1[[#This Row],[CANTIDAD SEGÚN SISTEMA]]-Tabla1[[#This Row],[CANTIDAD SEGÚN CONTEO]]</f>
        <v>-4</v>
      </c>
      <c r="I1581" s="13">
        <f>1-ABS((Tabla1[[#This Row],[CANTIDAD SEGÚN SISTEMA]]-Tabla1[[#This Row],[CANTIDAD SEGÚN CONTEO]])/Tabla1[[#This Row],[CANTIDAD SEGÚN SISTEMA]])</f>
        <v>0.97315436241610742</v>
      </c>
      <c r="J158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81" s="13" t="str">
        <f>VLOOKUP(Tabla1[[#This Row],[COD MATERIAL]],Tabla1345[#All],3,0)</f>
        <v>05 - COLISION</v>
      </c>
      <c r="L1581" s="2" t="str">
        <f>VLOOKUP(MONTH(Tabla1[[#This Row],[FECHA DE CONTEO INVENTARIO]]),Tabla2[],2,0)</f>
        <v>Ago</v>
      </c>
      <c r="M1581" s="1">
        <f>YEAR(Tabla1[[#This Row],[FECHA DE CONTEO INVENTARIO]])</f>
        <v>2018</v>
      </c>
    </row>
    <row r="1582" spans="1:13" x14ac:dyDescent="0.2">
      <c r="A1582" s="1">
        <v>347575</v>
      </c>
      <c r="B1582" s="1" t="s">
        <v>393</v>
      </c>
      <c r="C1582" s="1" t="s">
        <v>893</v>
      </c>
      <c r="D1582" s="1" t="s">
        <v>864</v>
      </c>
      <c r="E1582" s="2">
        <v>43541</v>
      </c>
      <c r="F1582" s="1">
        <v>14</v>
      </c>
      <c r="G1582" s="1">
        <v>16</v>
      </c>
      <c r="H1582" s="1">
        <f>Tabla1[[#This Row],[CANTIDAD SEGÚN SISTEMA]]-Tabla1[[#This Row],[CANTIDAD SEGÚN CONTEO]]</f>
        <v>-2</v>
      </c>
      <c r="I1582" s="13">
        <f>1-ABS((Tabla1[[#This Row],[CANTIDAD SEGÚN SISTEMA]]-Tabla1[[#This Row],[CANTIDAD SEGÚN CONTEO]])/Tabla1[[#This Row],[CANTIDAD SEGÚN SISTEMA]])</f>
        <v>0.85714285714285721</v>
      </c>
      <c r="J158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82" s="13" t="str">
        <f>VLOOKUP(Tabla1[[#This Row],[COD MATERIAL]],Tabla1345[#All],3,0)</f>
        <v>15 - MISCELANEOS</v>
      </c>
      <c r="L1582" s="2" t="str">
        <f>VLOOKUP(MONTH(Tabla1[[#This Row],[FECHA DE CONTEO INVENTARIO]]),Tabla2[],2,0)</f>
        <v>Mar</v>
      </c>
      <c r="M1582" s="1">
        <f>YEAR(Tabla1[[#This Row],[FECHA DE CONTEO INVENTARIO]])</f>
        <v>2019</v>
      </c>
    </row>
    <row r="1583" spans="1:13" x14ac:dyDescent="0.2">
      <c r="A1583" s="1">
        <v>348503</v>
      </c>
      <c r="B1583" s="1" t="s">
        <v>161</v>
      </c>
      <c r="C1583" s="1" t="s">
        <v>890</v>
      </c>
      <c r="D1583" s="1" t="s">
        <v>861</v>
      </c>
      <c r="E1583" s="2">
        <v>43380</v>
      </c>
      <c r="F1583" s="1">
        <v>106</v>
      </c>
      <c r="G1583" s="1">
        <v>125</v>
      </c>
      <c r="H1583" s="1">
        <f>Tabla1[[#This Row],[CANTIDAD SEGÚN SISTEMA]]-Tabla1[[#This Row],[CANTIDAD SEGÚN CONTEO]]</f>
        <v>-19</v>
      </c>
      <c r="I1583" s="13">
        <f>1-ABS((Tabla1[[#This Row],[CANTIDAD SEGÚN SISTEMA]]-Tabla1[[#This Row],[CANTIDAD SEGÚN CONTEO]])/Tabla1[[#This Row],[CANTIDAD SEGÚN SISTEMA]])</f>
        <v>0.82075471698113212</v>
      </c>
      <c r="J158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83" s="13" t="str">
        <f>VLOOKUP(Tabla1[[#This Row],[COD MATERIAL]],Tabla1345[#All],3,0)</f>
        <v>09 - PARTES DE MOTOR</v>
      </c>
      <c r="L1583" s="2" t="str">
        <f>VLOOKUP(MONTH(Tabla1[[#This Row],[FECHA DE CONTEO INVENTARIO]]),Tabla2[],2,0)</f>
        <v>Oct</v>
      </c>
      <c r="M1583" s="1">
        <f>YEAR(Tabla1[[#This Row],[FECHA DE CONTEO INVENTARIO]])</f>
        <v>2018</v>
      </c>
    </row>
    <row r="1584" spans="1:13" x14ac:dyDescent="0.2">
      <c r="A1584" s="1">
        <v>347694</v>
      </c>
      <c r="B1584" s="1" t="s">
        <v>200</v>
      </c>
      <c r="C1584" s="1" t="s">
        <v>886</v>
      </c>
      <c r="D1584" s="1" t="s">
        <v>857</v>
      </c>
      <c r="E1584" s="2">
        <v>43506</v>
      </c>
      <c r="F1584" s="1">
        <v>196</v>
      </c>
      <c r="G1584" s="1">
        <v>231</v>
      </c>
      <c r="H1584" s="1">
        <f>Tabla1[[#This Row],[CANTIDAD SEGÚN SISTEMA]]-Tabla1[[#This Row],[CANTIDAD SEGÚN CONTEO]]</f>
        <v>-35</v>
      </c>
      <c r="I1584" s="13">
        <f>1-ABS((Tabla1[[#This Row],[CANTIDAD SEGÚN SISTEMA]]-Tabla1[[#This Row],[CANTIDAD SEGÚN CONTEO]])/Tabla1[[#This Row],[CANTIDAD SEGÚN SISTEMA]])</f>
        <v>0.8214285714285714</v>
      </c>
      <c r="J158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84" s="13" t="str">
        <f>VLOOKUP(Tabla1[[#This Row],[COD MATERIAL]],Tabla1345[#All],3,0)</f>
        <v>09 - PARTES DE MOTOR</v>
      </c>
      <c r="L1584" s="2" t="str">
        <f>VLOOKUP(MONTH(Tabla1[[#This Row],[FECHA DE CONTEO INVENTARIO]]),Tabla2[],2,0)</f>
        <v>Feb</v>
      </c>
      <c r="M1584" s="1">
        <f>YEAR(Tabla1[[#This Row],[FECHA DE CONTEO INVENTARIO]])</f>
        <v>2019</v>
      </c>
    </row>
    <row r="1585" spans="1:13" x14ac:dyDescent="0.2">
      <c r="A1585" s="1">
        <v>348519</v>
      </c>
      <c r="B1585" s="1" t="s">
        <v>327</v>
      </c>
      <c r="C1585" s="1" t="s">
        <v>885</v>
      </c>
      <c r="D1585" s="1" t="s">
        <v>865</v>
      </c>
      <c r="E1585" s="2">
        <v>43151</v>
      </c>
      <c r="F1585" s="1">
        <v>24</v>
      </c>
      <c r="G1585" s="1">
        <v>25</v>
      </c>
      <c r="H1585" s="1">
        <f>Tabla1[[#This Row],[CANTIDAD SEGÚN SISTEMA]]-Tabla1[[#This Row],[CANTIDAD SEGÚN CONTEO]]</f>
        <v>-1</v>
      </c>
      <c r="I1585" s="13">
        <f>1-ABS((Tabla1[[#This Row],[CANTIDAD SEGÚN SISTEMA]]-Tabla1[[#This Row],[CANTIDAD SEGÚN CONTEO]])/Tabla1[[#This Row],[CANTIDAD SEGÚN SISTEMA]])</f>
        <v>0.95833333333333337</v>
      </c>
      <c r="J1585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85" s="13" t="str">
        <f>VLOOKUP(Tabla1[[#This Row],[COD MATERIAL]],Tabla1345[#All],3,0)</f>
        <v>09 - PARTES DE MOTOR</v>
      </c>
      <c r="L1585" s="2" t="str">
        <f>VLOOKUP(MONTH(Tabla1[[#This Row],[FECHA DE CONTEO INVENTARIO]]),Tabla2[],2,0)</f>
        <v>Feb</v>
      </c>
      <c r="M1585" s="1">
        <f>YEAR(Tabla1[[#This Row],[FECHA DE CONTEO INVENTARIO]])</f>
        <v>2018</v>
      </c>
    </row>
    <row r="1586" spans="1:13" x14ac:dyDescent="0.2">
      <c r="A1586" s="1">
        <v>347568</v>
      </c>
      <c r="B1586" s="1" t="s">
        <v>509</v>
      </c>
      <c r="C1586" s="1" t="s">
        <v>884</v>
      </c>
      <c r="D1586" s="1" t="s">
        <v>856</v>
      </c>
      <c r="E1586" s="2">
        <v>43160</v>
      </c>
      <c r="F1586" s="1">
        <v>50</v>
      </c>
      <c r="G1586" s="1">
        <v>46</v>
      </c>
      <c r="H1586" s="1">
        <f>Tabla1[[#This Row],[CANTIDAD SEGÚN SISTEMA]]-Tabla1[[#This Row],[CANTIDAD SEGÚN CONTEO]]</f>
        <v>4</v>
      </c>
      <c r="I1586" s="13">
        <f>1-ABS((Tabla1[[#This Row],[CANTIDAD SEGÚN SISTEMA]]-Tabla1[[#This Row],[CANTIDAD SEGÚN CONTEO]])/Tabla1[[#This Row],[CANTIDAD SEGÚN SISTEMA]])</f>
        <v>0.92</v>
      </c>
      <c r="J158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86" s="13" t="str">
        <f>VLOOKUP(Tabla1[[#This Row],[COD MATERIAL]],Tabla1345[#All],3,0)</f>
        <v>15 - MISCELANEOS</v>
      </c>
      <c r="L1586" s="2" t="str">
        <f>VLOOKUP(MONTH(Tabla1[[#This Row],[FECHA DE CONTEO INVENTARIO]]),Tabla2[],2,0)</f>
        <v>Mar</v>
      </c>
      <c r="M1586" s="1">
        <f>YEAR(Tabla1[[#This Row],[FECHA DE CONTEO INVENTARIO]])</f>
        <v>2018</v>
      </c>
    </row>
    <row r="1587" spans="1:13" x14ac:dyDescent="0.2">
      <c r="A1587" s="1">
        <v>348779</v>
      </c>
      <c r="B1587" s="1" t="s">
        <v>230</v>
      </c>
      <c r="C1587" s="1" t="s">
        <v>893</v>
      </c>
      <c r="D1587" s="1" t="s">
        <v>864</v>
      </c>
      <c r="E1587" s="2">
        <v>43370</v>
      </c>
      <c r="F1587" s="1">
        <v>5</v>
      </c>
      <c r="G1587" s="1">
        <v>5</v>
      </c>
      <c r="H1587" s="1">
        <f>Tabla1[[#This Row],[CANTIDAD SEGÚN SISTEMA]]-Tabla1[[#This Row],[CANTIDAD SEGÚN CONTEO]]</f>
        <v>0</v>
      </c>
      <c r="I1587" s="13">
        <f>1-ABS((Tabla1[[#This Row],[CANTIDAD SEGÚN SISTEMA]]-Tabla1[[#This Row],[CANTIDAD SEGÚN CONTEO]])/Tabla1[[#This Row],[CANTIDAD SEGÚN SISTEMA]])</f>
        <v>1</v>
      </c>
      <c r="J158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87" s="13" t="str">
        <f>VLOOKUP(Tabla1[[#This Row],[COD MATERIAL]],Tabla1345[#All],3,0)</f>
        <v>05 - COLISION</v>
      </c>
      <c r="L1587" s="2" t="str">
        <f>VLOOKUP(MONTH(Tabla1[[#This Row],[FECHA DE CONTEO INVENTARIO]]),Tabla2[],2,0)</f>
        <v>Set</v>
      </c>
      <c r="M1587" s="1">
        <f>YEAR(Tabla1[[#This Row],[FECHA DE CONTEO INVENTARIO]])</f>
        <v>2018</v>
      </c>
    </row>
    <row r="1588" spans="1:13" x14ac:dyDescent="0.2">
      <c r="A1588" s="1">
        <v>362792</v>
      </c>
      <c r="B1588" s="1" t="s">
        <v>526</v>
      </c>
      <c r="C1588" s="1" t="s">
        <v>887</v>
      </c>
      <c r="D1588" s="1" t="s">
        <v>858</v>
      </c>
      <c r="E1588" s="2">
        <v>43166</v>
      </c>
      <c r="F1588" s="1">
        <v>200</v>
      </c>
      <c r="G1588" s="1">
        <v>204</v>
      </c>
      <c r="H1588" s="1">
        <f>Tabla1[[#This Row],[CANTIDAD SEGÚN SISTEMA]]-Tabla1[[#This Row],[CANTIDAD SEGÚN CONTEO]]</f>
        <v>-4</v>
      </c>
      <c r="I1588" s="13">
        <f>1-ABS((Tabla1[[#This Row],[CANTIDAD SEGÚN SISTEMA]]-Tabla1[[#This Row],[CANTIDAD SEGÚN CONTEO]])/Tabla1[[#This Row],[CANTIDAD SEGÚN SISTEMA]])</f>
        <v>0.98</v>
      </c>
      <c r="J158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88" s="13" t="str">
        <f>VLOOKUP(Tabla1[[#This Row],[COD MATERIAL]],Tabla1345[#All],3,0)</f>
        <v>05 - COLISION</v>
      </c>
      <c r="L1588" s="2" t="str">
        <f>VLOOKUP(MONTH(Tabla1[[#This Row],[FECHA DE CONTEO INVENTARIO]]),Tabla2[],2,0)</f>
        <v>Mar</v>
      </c>
      <c r="M1588" s="1">
        <f>YEAR(Tabla1[[#This Row],[FECHA DE CONTEO INVENTARIO]])</f>
        <v>2018</v>
      </c>
    </row>
    <row r="1589" spans="1:13" x14ac:dyDescent="0.2">
      <c r="A1589" s="1">
        <v>353540</v>
      </c>
      <c r="B1589" s="1" t="s">
        <v>393</v>
      </c>
      <c r="C1589" s="1" t="s">
        <v>887</v>
      </c>
      <c r="D1589" s="1" t="s">
        <v>858</v>
      </c>
      <c r="E1589" s="2">
        <v>43413</v>
      </c>
      <c r="F1589" s="1">
        <v>20</v>
      </c>
      <c r="G1589" s="1">
        <v>18</v>
      </c>
      <c r="H1589" s="1">
        <f>Tabla1[[#This Row],[CANTIDAD SEGÚN SISTEMA]]-Tabla1[[#This Row],[CANTIDAD SEGÚN CONTEO]]</f>
        <v>2</v>
      </c>
      <c r="I1589" s="13">
        <f>1-ABS((Tabla1[[#This Row],[CANTIDAD SEGÚN SISTEMA]]-Tabla1[[#This Row],[CANTIDAD SEGÚN CONTEO]])/Tabla1[[#This Row],[CANTIDAD SEGÚN SISTEMA]])</f>
        <v>0.9</v>
      </c>
      <c r="J158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89" s="13" t="str">
        <f>VLOOKUP(Tabla1[[#This Row],[COD MATERIAL]],Tabla1345[#All],3,0)</f>
        <v>15 - MISCELANEOS</v>
      </c>
      <c r="L1589" s="2" t="str">
        <f>VLOOKUP(MONTH(Tabla1[[#This Row],[FECHA DE CONTEO INVENTARIO]]),Tabla2[],2,0)</f>
        <v>Nov</v>
      </c>
      <c r="M1589" s="1">
        <f>YEAR(Tabla1[[#This Row],[FECHA DE CONTEO INVENTARIO]])</f>
        <v>2018</v>
      </c>
    </row>
    <row r="1590" spans="1:13" x14ac:dyDescent="0.2">
      <c r="A1590" s="1">
        <v>348651</v>
      </c>
      <c r="B1590" s="1" t="s">
        <v>636</v>
      </c>
      <c r="C1590" s="1" t="s">
        <v>886</v>
      </c>
      <c r="D1590" s="1" t="s">
        <v>857</v>
      </c>
      <c r="E1590" s="2">
        <v>43574</v>
      </c>
      <c r="F1590" s="1">
        <v>78</v>
      </c>
      <c r="G1590" s="1">
        <v>78</v>
      </c>
      <c r="H1590" s="1">
        <f>Tabla1[[#This Row],[CANTIDAD SEGÚN SISTEMA]]-Tabla1[[#This Row],[CANTIDAD SEGÚN CONTEO]]</f>
        <v>0</v>
      </c>
      <c r="I1590" s="13">
        <f>1-ABS((Tabla1[[#This Row],[CANTIDAD SEGÚN SISTEMA]]-Tabla1[[#This Row],[CANTIDAD SEGÚN CONTEO]])/Tabla1[[#This Row],[CANTIDAD SEGÚN SISTEMA]])</f>
        <v>1</v>
      </c>
      <c r="J159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90" s="13" t="str">
        <f>VLOOKUP(Tabla1[[#This Row],[COD MATERIAL]],Tabla1345[#All],3,0)</f>
        <v>13 - TRACCION</v>
      </c>
      <c r="L1590" s="2" t="str">
        <f>VLOOKUP(MONTH(Tabla1[[#This Row],[FECHA DE CONTEO INVENTARIO]]),Tabla2[],2,0)</f>
        <v>Abr</v>
      </c>
      <c r="M1590" s="1">
        <f>YEAR(Tabla1[[#This Row],[FECHA DE CONTEO INVENTARIO]])</f>
        <v>2019</v>
      </c>
    </row>
    <row r="1591" spans="1:13" x14ac:dyDescent="0.2">
      <c r="A1591" s="1">
        <v>348613</v>
      </c>
      <c r="B1591" s="1" t="s">
        <v>767</v>
      </c>
      <c r="C1591" s="1" t="s">
        <v>891</v>
      </c>
      <c r="D1591" s="1" t="s">
        <v>862</v>
      </c>
      <c r="E1591" s="2">
        <v>43243</v>
      </c>
      <c r="F1591" s="1">
        <v>1</v>
      </c>
      <c r="G1591" s="1">
        <v>1</v>
      </c>
      <c r="H1591" s="1">
        <f>Tabla1[[#This Row],[CANTIDAD SEGÚN SISTEMA]]-Tabla1[[#This Row],[CANTIDAD SEGÚN CONTEO]]</f>
        <v>0</v>
      </c>
      <c r="I1591" s="13">
        <f>1-ABS((Tabla1[[#This Row],[CANTIDAD SEGÚN SISTEMA]]-Tabla1[[#This Row],[CANTIDAD SEGÚN CONTEO]])/Tabla1[[#This Row],[CANTIDAD SEGÚN SISTEMA]])</f>
        <v>1</v>
      </c>
      <c r="J1591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91" s="13" t="str">
        <f>VLOOKUP(Tabla1[[#This Row],[COD MATERIAL]],Tabla1345[#All],3,0)</f>
        <v>08 - ELECTRICO</v>
      </c>
      <c r="L1591" s="2" t="str">
        <f>VLOOKUP(MONTH(Tabla1[[#This Row],[FECHA DE CONTEO INVENTARIO]]),Tabla2[],2,0)</f>
        <v>May</v>
      </c>
      <c r="M1591" s="1">
        <f>YEAR(Tabla1[[#This Row],[FECHA DE CONTEO INVENTARIO]])</f>
        <v>2018</v>
      </c>
    </row>
    <row r="1592" spans="1:13" x14ac:dyDescent="0.2">
      <c r="A1592" s="1">
        <v>348178</v>
      </c>
      <c r="B1592" s="1" t="s">
        <v>714</v>
      </c>
      <c r="C1592" s="1" t="s">
        <v>887</v>
      </c>
      <c r="D1592" s="1" t="s">
        <v>858</v>
      </c>
      <c r="E1592" s="2">
        <v>43486</v>
      </c>
      <c r="F1592" s="1">
        <v>114</v>
      </c>
      <c r="G1592" s="1">
        <v>104</v>
      </c>
      <c r="H1592" s="1">
        <f>Tabla1[[#This Row],[CANTIDAD SEGÚN SISTEMA]]-Tabla1[[#This Row],[CANTIDAD SEGÚN CONTEO]]</f>
        <v>10</v>
      </c>
      <c r="I1592" s="13">
        <f>1-ABS((Tabla1[[#This Row],[CANTIDAD SEGÚN SISTEMA]]-Tabla1[[#This Row],[CANTIDAD SEGÚN CONTEO]])/Tabla1[[#This Row],[CANTIDAD SEGÚN SISTEMA]])</f>
        <v>0.91228070175438591</v>
      </c>
      <c r="J159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92" s="13" t="str">
        <f>VLOOKUP(Tabla1[[#This Row],[COD MATERIAL]],Tabla1345[#All],3,0)</f>
        <v>06 - AMORTIGUADORES</v>
      </c>
      <c r="L1592" s="2" t="str">
        <f>VLOOKUP(MONTH(Tabla1[[#This Row],[FECHA DE CONTEO INVENTARIO]]),Tabla2[],2,0)</f>
        <v>Ene</v>
      </c>
      <c r="M1592" s="1">
        <f>YEAR(Tabla1[[#This Row],[FECHA DE CONTEO INVENTARIO]])</f>
        <v>2019</v>
      </c>
    </row>
    <row r="1593" spans="1:13" x14ac:dyDescent="0.2">
      <c r="A1593" s="1">
        <v>348553</v>
      </c>
      <c r="B1593" s="1" t="s">
        <v>397</v>
      </c>
      <c r="C1593" s="1" t="s">
        <v>889</v>
      </c>
      <c r="D1593" s="1" t="s">
        <v>860</v>
      </c>
      <c r="E1593" s="2">
        <v>43555</v>
      </c>
      <c r="F1593" s="1">
        <v>61</v>
      </c>
      <c r="G1593" s="1">
        <v>61</v>
      </c>
      <c r="H1593" s="1">
        <f>Tabla1[[#This Row],[CANTIDAD SEGÚN SISTEMA]]-Tabla1[[#This Row],[CANTIDAD SEGÚN CONTEO]]</f>
        <v>0</v>
      </c>
      <c r="I1593" s="13">
        <f>1-ABS((Tabla1[[#This Row],[CANTIDAD SEGÚN SISTEMA]]-Tabla1[[#This Row],[CANTIDAD SEGÚN CONTEO]])/Tabla1[[#This Row],[CANTIDAD SEGÚN SISTEMA]])</f>
        <v>1</v>
      </c>
      <c r="J159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93" s="13" t="str">
        <f>VLOOKUP(Tabla1[[#This Row],[COD MATERIAL]],Tabla1345[#All],3,0)</f>
        <v>15 - MISCELANEOS</v>
      </c>
      <c r="L1593" s="2" t="str">
        <f>VLOOKUP(MONTH(Tabla1[[#This Row],[FECHA DE CONTEO INVENTARIO]]),Tabla2[],2,0)</f>
        <v>Mar</v>
      </c>
      <c r="M1593" s="1">
        <f>YEAR(Tabla1[[#This Row],[FECHA DE CONTEO INVENTARIO]])</f>
        <v>2019</v>
      </c>
    </row>
    <row r="1594" spans="1:13" x14ac:dyDescent="0.2">
      <c r="A1594" s="1">
        <v>347727</v>
      </c>
      <c r="B1594" s="1" t="s">
        <v>225</v>
      </c>
      <c r="C1594" s="1" t="s">
        <v>884</v>
      </c>
      <c r="D1594" s="1" t="s">
        <v>856</v>
      </c>
      <c r="E1594" s="2">
        <v>43193</v>
      </c>
      <c r="F1594" s="1">
        <v>150</v>
      </c>
      <c r="G1594" s="1">
        <v>159</v>
      </c>
      <c r="H1594" s="1">
        <f>Tabla1[[#This Row],[CANTIDAD SEGÚN SISTEMA]]-Tabla1[[#This Row],[CANTIDAD SEGÚN CONTEO]]</f>
        <v>-9</v>
      </c>
      <c r="I1594" s="13">
        <f>1-ABS((Tabla1[[#This Row],[CANTIDAD SEGÚN SISTEMA]]-Tabla1[[#This Row],[CANTIDAD SEGÚN CONTEO]])/Tabla1[[#This Row],[CANTIDAD SEGÚN SISTEMA]])</f>
        <v>0.94</v>
      </c>
      <c r="J159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94" s="13" t="str">
        <f>VLOOKUP(Tabla1[[#This Row],[COD MATERIAL]],Tabla1345[#All],3,0)</f>
        <v>15 - MISCELANEOS</v>
      </c>
      <c r="L1594" s="2" t="str">
        <f>VLOOKUP(MONTH(Tabla1[[#This Row],[FECHA DE CONTEO INVENTARIO]]),Tabla2[],2,0)</f>
        <v>Abr</v>
      </c>
      <c r="M1594" s="1">
        <f>YEAR(Tabla1[[#This Row],[FECHA DE CONTEO INVENTARIO]])</f>
        <v>2018</v>
      </c>
    </row>
    <row r="1595" spans="1:13" x14ac:dyDescent="0.2">
      <c r="A1595" s="1">
        <v>348174</v>
      </c>
      <c r="B1595" s="1" t="s">
        <v>442</v>
      </c>
      <c r="C1595" s="1" t="s">
        <v>888</v>
      </c>
      <c r="D1595" s="1" t="s">
        <v>859</v>
      </c>
      <c r="E1595" s="2">
        <v>43326</v>
      </c>
      <c r="F1595" s="1">
        <v>39</v>
      </c>
      <c r="G1595" s="1">
        <v>35</v>
      </c>
      <c r="H1595" s="1">
        <f>Tabla1[[#This Row],[CANTIDAD SEGÚN SISTEMA]]-Tabla1[[#This Row],[CANTIDAD SEGÚN CONTEO]]</f>
        <v>4</v>
      </c>
      <c r="I1595" s="13">
        <f>1-ABS((Tabla1[[#This Row],[CANTIDAD SEGÚN SISTEMA]]-Tabla1[[#This Row],[CANTIDAD SEGÚN CONTEO]])/Tabla1[[#This Row],[CANTIDAD SEGÚN SISTEMA]])</f>
        <v>0.89743589743589747</v>
      </c>
      <c r="J159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595" s="13" t="str">
        <f>VLOOKUP(Tabla1[[#This Row],[COD MATERIAL]],Tabla1345[#All],3,0)</f>
        <v>06 - AMORTIGUADORES</v>
      </c>
      <c r="L1595" s="2" t="str">
        <f>VLOOKUP(MONTH(Tabla1[[#This Row],[FECHA DE CONTEO INVENTARIO]]),Tabla2[],2,0)</f>
        <v>Ago</v>
      </c>
      <c r="M1595" s="1">
        <f>YEAR(Tabla1[[#This Row],[FECHA DE CONTEO INVENTARIO]])</f>
        <v>2018</v>
      </c>
    </row>
    <row r="1596" spans="1:13" x14ac:dyDescent="0.2">
      <c r="A1596" s="1">
        <v>362715</v>
      </c>
      <c r="B1596" s="1" t="s">
        <v>539</v>
      </c>
      <c r="C1596" s="1" t="s">
        <v>888</v>
      </c>
      <c r="D1596" s="1" t="s">
        <v>859</v>
      </c>
      <c r="E1596" s="2">
        <v>43344</v>
      </c>
      <c r="F1596" s="1">
        <v>88</v>
      </c>
      <c r="G1596" s="1">
        <v>101</v>
      </c>
      <c r="H1596" s="1">
        <f>Tabla1[[#This Row],[CANTIDAD SEGÚN SISTEMA]]-Tabla1[[#This Row],[CANTIDAD SEGÚN CONTEO]]</f>
        <v>-13</v>
      </c>
      <c r="I1596" s="13">
        <f>1-ABS((Tabla1[[#This Row],[CANTIDAD SEGÚN SISTEMA]]-Tabla1[[#This Row],[CANTIDAD SEGÚN CONTEO]])/Tabla1[[#This Row],[CANTIDAD SEGÚN SISTEMA]])</f>
        <v>0.85227272727272729</v>
      </c>
      <c r="J159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96" s="13" t="str">
        <f>VLOOKUP(Tabla1[[#This Row],[COD MATERIAL]],Tabla1345[#All],3,0)</f>
        <v>05 - COLISION</v>
      </c>
      <c r="L1596" s="2" t="str">
        <f>VLOOKUP(MONTH(Tabla1[[#This Row],[FECHA DE CONTEO INVENTARIO]]),Tabla2[],2,0)</f>
        <v>Set</v>
      </c>
      <c r="M1596" s="1">
        <f>YEAR(Tabla1[[#This Row],[FECHA DE CONTEO INVENTARIO]])</f>
        <v>2018</v>
      </c>
    </row>
    <row r="1597" spans="1:13" x14ac:dyDescent="0.2">
      <c r="A1597" s="1">
        <v>348560</v>
      </c>
      <c r="B1597" s="1" t="s">
        <v>316</v>
      </c>
      <c r="C1597" s="1" t="s">
        <v>888</v>
      </c>
      <c r="D1597" s="1" t="s">
        <v>859</v>
      </c>
      <c r="E1597" s="2">
        <v>43105</v>
      </c>
      <c r="F1597" s="1">
        <v>200</v>
      </c>
      <c r="G1597" s="1">
        <v>200</v>
      </c>
      <c r="H1597" s="1">
        <f>Tabla1[[#This Row],[CANTIDAD SEGÚN SISTEMA]]-Tabla1[[#This Row],[CANTIDAD SEGÚN CONTEO]]</f>
        <v>0</v>
      </c>
      <c r="I1597" s="13">
        <f>1-ABS((Tabla1[[#This Row],[CANTIDAD SEGÚN SISTEMA]]-Tabla1[[#This Row],[CANTIDAD SEGÚN CONTEO]])/Tabla1[[#This Row],[CANTIDAD SEGÚN SISTEMA]])</f>
        <v>1</v>
      </c>
      <c r="J159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97" s="13" t="str">
        <f>VLOOKUP(Tabla1[[#This Row],[COD MATERIAL]],Tabla1345[#All],3,0)</f>
        <v>09 - PARTES DE MOTOR</v>
      </c>
      <c r="L1597" s="2" t="str">
        <f>VLOOKUP(MONTH(Tabla1[[#This Row],[FECHA DE CONTEO INVENTARIO]]),Tabla2[],2,0)</f>
        <v>Ene</v>
      </c>
      <c r="M1597" s="1">
        <f>YEAR(Tabla1[[#This Row],[FECHA DE CONTEO INVENTARIO]])</f>
        <v>2018</v>
      </c>
    </row>
    <row r="1598" spans="1:13" x14ac:dyDescent="0.2">
      <c r="A1598" s="1">
        <v>362793</v>
      </c>
      <c r="B1598" s="1" t="s">
        <v>521</v>
      </c>
      <c r="C1598" s="1" t="s">
        <v>890</v>
      </c>
      <c r="D1598" s="1" t="s">
        <v>861</v>
      </c>
      <c r="E1598" s="2">
        <v>43494</v>
      </c>
      <c r="F1598" s="1">
        <v>178</v>
      </c>
      <c r="G1598" s="1">
        <v>178</v>
      </c>
      <c r="H1598" s="1">
        <f>Tabla1[[#This Row],[CANTIDAD SEGÚN SISTEMA]]-Tabla1[[#This Row],[CANTIDAD SEGÚN CONTEO]]</f>
        <v>0</v>
      </c>
      <c r="I1598" s="13">
        <f>1-ABS((Tabla1[[#This Row],[CANTIDAD SEGÚN SISTEMA]]-Tabla1[[#This Row],[CANTIDAD SEGÚN CONTEO]])/Tabla1[[#This Row],[CANTIDAD SEGÚN SISTEMA]])</f>
        <v>1</v>
      </c>
      <c r="J159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598" s="13" t="str">
        <f>VLOOKUP(Tabla1[[#This Row],[COD MATERIAL]],Tabla1345[#All],3,0)</f>
        <v>05 - COLISION</v>
      </c>
      <c r="L1598" s="2" t="str">
        <f>VLOOKUP(MONTH(Tabla1[[#This Row],[FECHA DE CONTEO INVENTARIO]]),Tabla2[],2,0)</f>
        <v>Ene</v>
      </c>
      <c r="M1598" s="1">
        <f>YEAR(Tabla1[[#This Row],[FECHA DE CONTEO INVENTARIO]])</f>
        <v>2019</v>
      </c>
    </row>
    <row r="1599" spans="1:13" x14ac:dyDescent="0.2">
      <c r="A1599" s="1">
        <v>362728</v>
      </c>
      <c r="B1599" s="1" t="s">
        <v>779</v>
      </c>
      <c r="C1599" s="1" t="s">
        <v>890</v>
      </c>
      <c r="D1599" s="1" t="s">
        <v>861</v>
      </c>
      <c r="E1599" s="2">
        <v>43218</v>
      </c>
      <c r="F1599" s="1">
        <v>65</v>
      </c>
      <c r="G1599" s="1">
        <v>70</v>
      </c>
      <c r="H1599" s="1">
        <f>Tabla1[[#This Row],[CANTIDAD SEGÚN SISTEMA]]-Tabla1[[#This Row],[CANTIDAD SEGÚN CONTEO]]</f>
        <v>-5</v>
      </c>
      <c r="I1599" s="13">
        <f>1-ABS((Tabla1[[#This Row],[CANTIDAD SEGÚN SISTEMA]]-Tabla1[[#This Row],[CANTIDAD SEGÚN CONTEO]])/Tabla1[[#This Row],[CANTIDAD SEGÚN SISTEMA]])</f>
        <v>0.92307692307692313</v>
      </c>
      <c r="J159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599" s="13" t="str">
        <f>VLOOKUP(Tabla1[[#This Row],[COD MATERIAL]],Tabla1345[#All],3,0)</f>
        <v>07 - PEDALES Y POSAPIES</v>
      </c>
      <c r="L1599" s="2" t="str">
        <f>VLOOKUP(MONTH(Tabla1[[#This Row],[FECHA DE CONTEO INVENTARIO]]),Tabla2[],2,0)</f>
        <v>Abr</v>
      </c>
      <c r="M1599" s="1">
        <f>YEAR(Tabla1[[#This Row],[FECHA DE CONTEO INVENTARIO]])</f>
        <v>2018</v>
      </c>
    </row>
    <row r="1600" spans="1:13" x14ac:dyDescent="0.2">
      <c r="A1600" s="1">
        <v>347915</v>
      </c>
      <c r="B1600" s="1" t="s">
        <v>210</v>
      </c>
      <c r="C1600" s="1" t="s">
        <v>888</v>
      </c>
      <c r="D1600" s="1" t="s">
        <v>859</v>
      </c>
      <c r="E1600" s="2">
        <v>43559</v>
      </c>
      <c r="F1600" s="1">
        <v>160</v>
      </c>
      <c r="G1600" s="1">
        <v>185</v>
      </c>
      <c r="H1600" s="1">
        <f>Tabla1[[#This Row],[CANTIDAD SEGÚN SISTEMA]]-Tabla1[[#This Row],[CANTIDAD SEGÚN CONTEO]]</f>
        <v>-25</v>
      </c>
      <c r="I1600" s="13">
        <f>1-ABS((Tabla1[[#This Row],[CANTIDAD SEGÚN SISTEMA]]-Tabla1[[#This Row],[CANTIDAD SEGÚN CONTEO]])/Tabla1[[#This Row],[CANTIDAD SEGÚN SISTEMA]])</f>
        <v>0.84375</v>
      </c>
      <c r="J160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00" s="13" t="str">
        <f>VLOOKUP(Tabla1[[#This Row],[COD MATERIAL]],Tabla1345[#All],3,0)</f>
        <v>14 - LUCES</v>
      </c>
      <c r="L1600" s="2" t="str">
        <f>VLOOKUP(MONTH(Tabla1[[#This Row],[FECHA DE CONTEO INVENTARIO]]),Tabla2[],2,0)</f>
        <v>Abr</v>
      </c>
      <c r="M1600" s="1">
        <f>YEAR(Tabla1[[#This Row],[FECHA DE CONTEO INVENTARIO]])</f>
        <v>2019</v>
      </c>
    </row>
    <row r="1601" spans="1:13" x14ac:dyDescent="0.2">
      <c r="A1601" s="1">
        <v>348798</v>
      </c>
      <c r="B1601" s="1" t="s">
        <v>710</v>
      </c>
      <c r="C1601" s="1" t="s">
        <v>893</v>
      </c>
      <c r="D1601" s="1" t="s">
        <v>864</v>
      </c>
      <c r="E1601" s="2">
        <v>43140</v>
      </c>
      <c r="F1601" s="1">
        <v>89</v>
      </c>
      <c r="G1601" s="1">
        <v>83</v>
      </c>
      <c r="H1601" s="1">
        <f>Tabla1[[#This Row],[CANTIDAD SEGÚN SISTEMA]]-Tabla1[[#This Row],[CANTIDAD SEGÚN CONTEO]]</f>
        <v>6</v>
      </c>
      <c r="I1601" s="13">
        <f>1-ABS((Tabla1[[#This Row],[CANTIDAD SEGÚN SISTEMA]]-Tabla1[[#This Row],[CANTIDAD SEGÚN CONTEO]])/Tabla1[[#This Row],[CANTIDAD SEGÚN SISTEMA]])</f>
        <v>0.93258426966292141</v>
      </c>
      <c r="J160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601" s="13" t="str">
        <f>VLOOKUP(Tabla1[[#This Row],[COD MATERIAL]],Tabla1345[#All],3,0)</f>
        <v>13 - TRACCION</v>
      </c>
      <c r="L1601" s="2" t="str">
        <f>VLOOKUP(MONTH(Tabla1[[#This Row],[FECHA DE CONTEO INVENTARIO]]),Tabla2[],2,0)</f>
        <v>Feb</v>
      </c>
      <c r="M1601" s="1">
        <f>YEAR(Tabla1[[#This Row],[FECHA DE CONTEO INVENTARIO]])</f>
        <v>2018</v>
      </c>
    </row>
    <row r="1602" spans="1:13" x14ac:dyDescent="0.2">
      <c r="A1602" s="1">
        <v>348773</v>
      </c>
      <c r="B1602" s="1" t="s">
        <v>363</v>
      </c>
      <c r="C1602" s="1" t="s">
        <v>892</v>
      </c>
      <c r="D1602" s="1" t="s">
        <v>863</v>
      </c>
      <c r="E1602" s="2">
        <v>43347</v>
      </c>
      <c r="F1602" s="1">
        <v>168</v>
      </c>
      <c r="G1602" s="1">
        <v>174</v>
      </c>
      <c r="H1602" s="1">
        <f>Tabla1[[#This Row],[CANTIDAD SEGÚN SISTEMA]]-Tabla1[[#This Row],[CANTIDAD SEGÚN CONTEO]]</f>
        <v>-6</v>
      </c>
      <c r="I1602" s="13">
        <f>1-ABS((Tabla1[[#This Row],[CANTIDAD SEGÚN SISTEMA]]-Tabla1[[#This Row],[CANTIDAD SEGÚN CONTEO]])/Tabla1[[#This Row],[CANTIDAD SEGÚN SISTEMA]])</f>
        <v>0.9642857142857143</v>
      </c>
      <c r="J160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02" s="13" t="str">
        <f>VLOOKUP(Tabla1[[#This Row],[COD MATERIAL]],Tabla1345[#All],3,0)</f>
        <v>05 - COLISION</v>
      </c>
      <c r="L1602" s="2" t="str">
        <f>VLOOKUP(MONTH(Tabla1[[#This Row],[FECHA DE CONTEO INVENTARIO]]),Tabla2[],2,0)</f>
        <v>Set</v>
      </c>
      <c r="M1602" s="1">
        <f>YEAR(Tabla1[[#This Row],[FECHA DE CONTEO INVENTARIO]])</f>
        <v>2018</v>
      </c>
    </row>
    <row r="1603" spans="1:13" x14ac:dyDescent="0.2">
      <c r="A1603" s="1">
        <v>353559</v>
      </c>
      <c r="B1603" s="1" t="s">
        <v>167</v>
      </c>
      <c r="C1603" s="1" t="s">
        <v>884</v>
      </c>
      <c r="D1603" s="1" t="s">
        <v>856</v>
      </c>
      <c r="E1603" s="2">
        <v>43225</v>
      </c>
      <c r="F1603" s="1">
        <v>153</v>
      </c>
      <c r="G1603" s="1">
        <v>182</v>
      </c>
      <c r="H1603" s="1">
        <f>Tabla1[[#This Row],[CANTIDAD SEGÚN SISTEMA]]-Tabla1[[#This Row],[CANTIDAD SEGÚN CONTEO]]</f>
        <v>-29</v>
      </c>
      <c r="I1603" s="13">
        <f>1-ABS((Tabla1[[#This Row],[CANTIDAD SEGÚN SISTEMA]]-Tabla1[[#This Row],[CANTIDAD SEGÚN CONTEO]])/Tabla1[[#This Row],[CANTIDAD SEGÚN SISTEMA]])</f>
        <v>0.81045751633986929</v>
      </c>
      <c r="J160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03" s="13" t="str">
        <f>VLOOKUP(Tabla1[[#This Row],[COD MATERIAL]],Tabla1345[#All],3,0)</f>
        <v>02 - BUJIAS</v>
      </c>
      <c r="L1603" s="2" t="str">
        <f>VLOOKUP(MONTH(Tabla1[[#This Row],[FECHA DE CONTEO INVENTARIO]]),Tabla2[],2,0)</f>
        <v>May</v>
      </c>
      <c r="M1603" s="1">
        <f>YEAR(Tabla1[[#This Row],[FECHA DE CONTEO INVENTARIO]])</f>
        <v>2018</v>
      </c>
    </row>
    <row r="1604" spans="1:13" x14ac:dyDescent="0.2">
      <c r="A1604" s="1">
        <v>348150</v>
      </c>
      <c r="B1604" s="1" t="s">
        <v>222</v>
      </c>
      <c r="C1604" s="1" t="s">
        <v>891</v>
      </c>
      <c r="D1604" s="1" t="s">
        <v>862</v>
      </c>
      <c r="E1604" s="2">
        <v>43312</v>
      </c>
      <c r="F1604" s="1">
        <v>35</v>
      </c>
      <c r="G1604" s="1">
        <v>35</v>
      </c>
      <c r="H1604" s="1">
        <f>Tabla1[[#This Row],[CANTIDAD SEGÚN SISTEMA]]-Tabla1[[#This Row],[CANTIDAD SEGÚN CONTEO]]</f>
        <v>0</v>
      </c>
      <c r="I1604" s="13">
        <f>1-ABS((Tabla1[[#This Row],[CANTIDAD SEGÚN SISTEMA]]-Tabla1[[#This Row],[CANTIDAD SEGÚN CONTEO]])/Tabla1[[#This Row],[CANTIDAD SEGÚN SISTEMA]])</f>
        <v>1</v>
      </c>
      <c r="J160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04" s="13" t="str">
        <f>VLOOKUP(Tabla1[[#This Row],[COD MATERIAL]],Tabla1345[#All],3,0)</f>
        <v>13 - TRACCION</v>
      </c>
      <c r="L1604" s="2" t="str">
        <f>VLOOKUP(MONTH(Tabla1[[#This Row],[FECHA DE CONTEO INVENTARIO]]),Tabla2[],2,0)</f>
        <v>Jul</v>
      </c>
      <c r="M1604" s="1">
        <f>YEAR(Tabla1[[#This Row],[FECHA DE CONTEO INVENTARIO]])</f>
        <v>2018</v>
      </c>
    </row>
    <row r="1605" spans="1:13" x14ac:dyDescent="0.2">
      <c r="A1605" s="1">
        <v>348143</v>
      </c>
      <c r="B1605" s="1" t="s">
        <v>95</v>
      </c>
      <c r="C1605" s="1" t="s">
        <v>885</v>
      </c>
      <c r="D1605" s="1" t="s">
        <v>865</v>
      </c>
      <c r="E1605" s="2">
        <v>43287</v>
      </c>
      <c r="F1605" s="1">
        <v>12</v>
      </c>
      <c r="G1605" s="1">
        <v>12</v>
      </c>
      <c r="H1605" s="1">
        <f>Tabla1[[#This Row],[CANTIDAD SEGÚN SISTEMA]]-Tabla1[[#This Row],[CANTIDAD SEGÚN CONTEO]]</f>
        <v>0</v>
      </c>
      <c r="I1605" s="13">
        <f>1-ABS((Tabla1[[#This Row],[CANTIDAD SEGÚN SISTEMA]]-Tabla1[[#This Row],[CANTIDAD SEGÚN CONTEO]])/Tabla1[[#This Row],[CANTIDAD SEGÚN SISTEMA]])</f>
        <v>1</v>
      </c>
      <c r="J160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05" s="13" t="str">
        <f>VLOOKUP(Tabla1[[#This Row],[COD MATERIAL]],Tabla1345[#All],3,0)</f>
        <v>04 - FRENOS Y EMBRAGUES</v>
      </c>
      <c r="L1605" s="2" t="str">
        <f>VLOOKUP(MONTH(Tabla1[[#This Row],[FECHA DE CONTEO INVENTARIO]]),Tabla2[],2,0)</f>
        <v>Jul</v>
      </c>
      <c r="M1605" s="1">
        <f>YEAR(Tabla1[[#This Row],[FECHA DE CONTEO INVENTARIO]])</f>
        <v>2018</v>
      </c>
    </row>
    <row r="1606" spans="1:13" x14ac:dyDescent="0.2">
      <c r="A1606" s="1">
        <v>362650</v>
      </c>
      <c r="B1606" s="1" t="s">
        <v>524</v>
      </c>
      <c r="C1606" s="1" t="s">
        <v>885</v>
      </c>
      <c r="D1606" s="1" t="s">
        <v>865</v>
      </c>
      <c r="E1606" s="2">
        <v>43421</v>
      </c>
      <c r="F1606" s="1">
        <v>139</v>
      </c>
      <c r="G1606" s="1">
        <v>150</v>
      </c>
      <c r="H1606" s="1">
        <f>Tabla1[[#This Row],[CANTIDAD SEGÚN SISTEMA]]-Tabla1[[#This Row],[CANTIDAD SEGÚN CONTEO]]</f>
        <v>-11</v>
      </c>
      <c r="I1606" s="13">
        <f>1-ABS((Tabla1[[#This Row],[CANTIDAD SEGÚN SISTEMA]]-Tabla1[[#This Row],[CANTIDAD SEGÚN CONTEO]])/Tabla1[[#This Row],[CANTIDAD SEGÚN SISTEMA]])</f>
        <v>0.92086330935251803</v>
      </c>
      <c r="J160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06" s="13" t="str">
        <f>VLOOKUP(Tabla1[[#This Row],[COD MATERIAL]],Tabla1345[#All],3,0)</f>
        <v>07 - PEDALES Y POSAPIES</v>
      </c>
      <c r="L1606" s="2" t="str">
        <f>VLOOKUP(MONTH(Tabla1[[#This Row],[FECHA DE CONTEO INVENTARIO]]),Tabla2[],2,0)</f>
        <v>Nov</v>
      </c>
      <c r="M1606" s="1">
        <f>YEAR(Tabla1[[#This Row],[FECHA DE CONTEO INVENTARIO]])</f>
        <v>2018</v>
      </c>
    </row>
    <row r="1607" spans="1:13" x14ac:dyDescent="0.2">
      <c r="A1607" s="1">
        <v>348334</v>
      </c>
      <c r="B1607" s="1" t="s">
        <v>560</v>
      </c>
      <c r="C1607" s="1" t="s">
        <v>886</v>
      </c>
      <c r="D1607" s="1" t="s">
        <v>857</v>
      </c>
      <c r="E1607" s="2">
        <v>43482</v>
      </c>
      <c r="F1607" s="1">
        <v>51</v>
      </c>
      <c r="G1607" s="1">
        <v>51</v>
      </c>
      <c r="H1607" s="1">
        <f>Tabla1[[#This Row],[CANTIDAD SEGÚN SISTEMA]]-Tabla1[[#This Row],[CANTIDAD SEGÚN CONTEO]]</f>
        <v>0</v>
      </c>
      <c r="I1607" s="13">
        <f>1-ABS((Tabla1[[#This Row],[CANTIDAD SEGÚN SISTEMA]]-Tabla1[[#This Row],[CANTIDAD SEGÚN CONTEO]])/Tabla1[[#This Row],[CANTIDAD SEGÚN SISTEMA]])</f>
        <v>1</v>
      </c>
      <c r="J160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07" s="13" t="str">
        <f>VLOOKUP(Tabla1[[#This Row],[COD MATERIAL]],Tabla1345[#All],3,0)</f>
        <v>06 - AMORTIGUADORES</v>
      </c>
      <c r="L1607" s="2" t="str">
        <f>VLOOKUP(MONTH(Tabla1[[#This Row],[FECHA DE CONTEO INVENTARIO]]),Tabla2[],2,0)</f>
        <v>Ene</v>
      </c>
      <c r="M1607" s="1">
        <f>YEAR(Tabla1[[#This Row],[FECHA DE CONTEO INVENTARIO]])</f>
        <v>2019</v>
      </c>
    </row>
    <row r="1608" spans="1:13" x14ac:dyDescent="0.2">
      <c r="A1608" s="1">
        <v>347742</v>
      </c>
      <c r="B1608" s="1" t="s">
        <v>430</v>
      </c>
      <c r="C1608" s="1" t="s">
        <v>891</v>
      </c>
      <c r="D1608" s="1" t="s">
        <v>862</v>
      </c>
      <c r="E1608" s="2">
        <v>43603</v>
      </c>
      <c r="F1608" s="1">
        <v>101</v>
      </c>
      <c r="G1608" s="1">
        <v>118</v>
      </c>
      <c r="H1608" s="1">
        <f>Tabla1[[#This Row],[CANTIDAD SEGÚN SISTEMA]]-Tabla1[[#This Row],[CANTIDAD SEGÚN CONTEO]]</f>
        <v>-17</v>
      </c>
      <c r="I1608" s="13">
        <f>1-ABS((Tabla1[[#This Row],[CANTIDAD SEGÚN SISTEMA]]-Tabla1[[#This Row],[CANTIDAD SEGÚN CONTEO]])/Tabla1[[#This Row],[CANTIDAD SEGÚN SISTEMA]])</f>
        <v>0.83168316831683164</v>
      </c>
      <c r="J160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08" s="13" t="str">
        <f>VLOOKUP(Tabla1[[#This Row],[COD MATERIAL]],Tabla1345[#All],3,0)</f>
        <v>09 - PARTES DE MOTOR</v>
      </c>
      <c r="L1608" s="2" t="str">
        <f>VLOOKUP(MONTH(Tabla1[[#This Row],[FECHA DE CONTEO INVENTARIO]]),Tabla2[],2,0)</f>
        <v>May</v>
      </c>
      <c r="M1608" s="1">
        <f>YEAR(Tabla1[[#This Row],[FECHA DE CONTEO INVENTARIO]])</f>
        <v>2019</v>
      </c>
    </row>
    <row r="1609" spans="1:13" x14ac:dyDescent="0.2">
      <c r="A1609" s="1">
        <v>348566</v>
      </c>
      <c r="B1609" s="1" t="s">
        <v>206</v>
      </c>
      <c r="C1609" s="1" t="s">
        <v>888</v>
      </c>
      <c r="D1609" s="1" t="s">
        <v>859</v>
      </c>
      <c r="E1609" s="2">
        <v>43126</v>
      </c>
      <c r="F1609" s="1">
        <v>117</v>
      </c>
      <c r="G1609" s="1">
        <v>108</v>
      </c>
      <c r="H1609" s="1">
        <f>Tabla1[[#This Row],[CANTIDAD SEGÚN SISTEMA]]-Tabla1[[#This Row],[CANTIDAD SEGÚN CONTEO]]</f>
        <v>9</v>
      </c>
      <c r="I1609" s="13">
        <f>1-ABS((Tabla1[[#This Row],[CANTIDAD SEGÚN SISTEMA]]-Tabla1[[#This Row],[CANTIDAD SEGÚN CONTEO]])/Tabla1[[#This Row],[CANTIDAD SEGÚN SISTEMA]])</f>
        <v>0.92307692307692313</v>
      </c>
      <c r="J1609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609" s="13" t="str">
        <f>VLOOKUP(Tabla1[[#This Row],[COD MATERIAL]],Tabla1345[#All],3,0)</f>
        <v>04 - FRENOS Y EMBRAGUES</v>
      </c>
      <c r="L1609" s="2" t="str">
        <f>VLOOKUP(MONTH(Tabla1[[#This Row],[FECHA DE CONTEO INVENTARIO]]),Tabla2[],2,0)</f>
        <v>Ene</v>
      </c>
      <c r="M1609" s="1">
        <f>YEAR(Tabla1[[#This Row],[FECHA DE CONTEO INVENTARIO]])</f>
        <v>2018</v>
      </c>
    </row>
    <row r="1610" spans="1:13" x14ac:dyDescent="0.2">
      <c r="A1610" s="1">
        <v>348123</v>
      </c>
      <c r="B1610" s="1" t="s">
        <v>606</v>
      </c>
      <c r="C1610" s="1" t="s">
        <v>887</v>
      </c>
      <c r="D1610" s="1" t="s">
        <v>858</v>
      </c>
      <c r="E1610" s="2">
        <v>43443</v>
      </c>
      <c r="F1610" s="1">
        <v>56</v>
      </c>
      <c r="G1610" s="1">
        <v>53</v>
      </c>
      <c r="H1610" s="1">
        <f>Tabla1[[#This Row],[CANTIDAD SEGÚN SISTEMA]]-Tabla1[[#This Row],[CANTIDAD SEGÚN CONTEO]]</f>
        <v>3</v>
      </c>
      <c r="I1610" s="13">
        <f>1-ABS((Tabla1[[#This Row],[CANTIDAD SEGÚN SISTEMA]]-Tabla1[[#This Row],[CANTIDAD SEGÚN CONTEO]])/Tabla1[[#This Row],[CANTIDAD SEGÚN SISTEMA]])</f>
        <v>0.9464285714285714</v>
      </c>
      <c r="J1610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610" s="13" t="str">
        <f>VLOOKUP(Tabla1[[#This Row],[COD MATERIAL]],Tabla1345[#All],3,0)</f>
        <v>07 - PEDALES Y POSAPIES</v>
      </c>
      <c r="L1610" s="2" t="str">
        <f>VLOOKUP(MONTH(Tabla1[[#This Row],[FECHA DE CONTEO INVENTARIO]]),Tabla2[],2,0)</f>
        <v>Dic</v>
      </c>
      <c r="M1610" s="1">
        <f>YEAR(Tabla1[[#This Row],[FECHA DE CONTEO INVENTARIO]])</f>
        <v>2018</v>
      </c>
    </row>
    <row r="1611" spans="1:13" x14ac:dyDescent="0.2">
      <c r="A1611" s="1">
        <v>348077</v>
      </c>
      <c r="B1611" s="1" t="s">
        <v>111</v>
      </c>
      <c r="C1611" s="1" t="s">
        <v>893</v>
      </c>
      <c r="D1611" s="1" t="s">
        <v>864</v>
      </c>
      <c r="E1611" s="2">
        <v>43344</v>
      </c>
      <c r="F1611" s="1">
        <v>138</v>
      </c>
      <c r="G1611" s="1">
        <v>158</v>
      </c>
      <c r="H1611" s="1">
        <f>Tabla1[[#This Row],[CANTIDAD SEGÚN SISTEMA]]-Tabla1[[#This Row],[CANTIDAD SEGÚN CONTEO]]</f>
        <v>-20</v>
      </c>
      <c r="I1611" s="13">
        <f>1-ABS((Tabla1[[#This Row],[CANTIDAD SEGÚN SISTEMA]]-Tabla1[[#This Row],[CANTIDAD SEGÚN CONTEO]])/Tabla1[[#This Row],[CANTIDAD SEGÚN SISTEMA]])</f>
        <v>0.85507246376811596</v>
      </c>
      <c r="J161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11" s="13" t="str">
        <f>VLOOKUP(Tabla1[[#This Row],[COD MATERIAL]],Tabla1345[#All],3,0)</f>
        <v>11 - LLANTAS Y HULES</v>
      </c>
      <c r="L1611" s="2" t="str">
        <f>VLOOKUP(MONTH(Tabla1[[#This Row],[FECHA DE CONTEO INVENTARIO]]),Tabla2[],2,0)</f>
        <v>Set</v>
      </c>
      <c r="M1611" s="1">
        <f>YEAR(Tabla1[[#This Row],[FECHA DE CONTEO INVENTARIO]])</f>
        <v>2018</v>
      </c>
    </row>
    <row r="1612" spans="1:13" x14ac:dyDescent="0.2">
      <c r="A1612" s="1">
        <v>348832</v>
      </c>
      <c r="B1612" s="1" t="s">
        <v>364</v>
      </c>
      <c r="C1612" s="1" t="s">
        <v>892</v>
      </c>
      <c r="D1612" s="1" t="s">
        <v>863</v>
      </c>
      <c r="E1612" s="2">
        <v>43300</v>
      </c>
      <c r="F1612" s="1">
        <v>31</v>
      </c>
      <c r="G1612" s="1">
        <v>32</v>
      </c>
      <c r="H1612" s="1">
        <f>Tabla1[[#This Row],[CANTIDAD SEGÚN SISTEMA]]-Tabla1[[#This Row],[CANTIDAD SEGÚN CONTEO]]</f>
        <v>-1</v>
      </c>
      <c r="I1612" s="13">
        <f>1-ABS((Tabla1[[#This Row],[CANTIDAD SEGÚN SISTEMA]]-Tabla1[[#This Row],[CANTIDAD SEGÚN CONTEO]])/Tabla1[[#This Row],[CANTIDAD SEGÚN SISTEMA]])</f>
        <v>0.967741935483871</v>
      </c>
      <c r="J161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12" s="13" t="str">
        <f>VLOOKUP(Tabla1[[#This Row],[COD MATERIAL]],Tabla1345[#All],3,0)</f>
        <v>05 - COLISION</v>
      </c>
      <c r="L1612" s="2" t="str">
        <f>VLOOKUP(MONTH(Tabla1[[#This Row],[FECHA DE CONTEO INVENTARIO]]),Tabla2[],2,0)</f>
        <v>Jul</v>
      </c>
      <c r="M1612" s="1">
        <f>YEAR(Tabla1[[#This Row],[FECHA DE CONTEO INVENTARIO]])</f>
        <v>2018</v>
      </c>
    </row>
    <row r="1613" spans="1:13" x14ac:dyDescent="0.2">
      <c r="A1613" s="1">
        <v>347683</v>
      </c>
      <c r="B1613" s="1" t="s">
        <v>328</v>
      </c>
      <c r="C1613" s="1" t="s">
        <v>891</v>
      </c>
      <c r="D1613" s="1" t="s">
        <v>862</v>
      </c>
      <c r="E1613" s="2">
        <v>43542</v>
      </c>
      <c r="F1613" s="1">
        <v>101</v>
      </c>
      <c r="G1613" s="1">
        <v>101</v>
      </c>
      <c r="H1613" s="1">
        <f>Tabla1[[#This Row],[CANTIDAD SEGÚN SISTEMA]]-Tabla1[[#This Row],[CANTIDAD SEGÚN CONTEO]]</f>
        <v>0</v>
      </c>
      <c r="I1613" s="13">
        <f>1-ABS((Tabla1[[#This Row],[CANTIDAD SEGÚN SISTEMA]]-Tabla1[[#This Row],[CANTIDAD SEGÚN CONTEO]])/Tabla1[[#This Row],[CANTIDAD SEGÚN SISTEMA]])</f>
        <v>1</v>
      </c>
      <c r="J161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13" s="13" t="str">
        <f>VLOOKUP(Tabla1[[#This Row],[COD MATERIAL]],Tabla1345[#All],3,0)</f>
        <v>03 - FILTROS</v>
      </c>
      <c r="L1613" s="2" t="str">
        <f>VLOOKUP(MONTH(Tabla1[[#This Row],[FECHA DE CONTEO INVENTARIO]]),Tabla2[],2,0)</f>
        <v>Mar</v>
      </c>
      <c r="M1613" s="1">
        <f>YEAR(Tabla1[[#This Row],[FECHA DE CONTEO INVENTARIO]])</f>
        <v>2019</v>
      </c>
    </row>
    <row r="1614" spans="1:13" x14ac:dyDescent="0.2">
      <c r="A1614" s="1">
        <v>348631</v>
      </c>
      <c r="B1614" s="1" t="s">
        <v>160</v>
      </c>
      <c r="C1614" s="1" t="s">
        <v>889</v>
      </c>
      <c r="D1614" s="1" t="s">
        <v>860</v>
      </c>
      <c r="E1614" s="2">
        <v>43160</v>
      </c>
      <c r="F1614" s="1">
        <v>115</v>
      </c>
      <c r="G1614" s="1">
        <v>115</v>
      </c>
      <c r="H1614" s="1">
        <f>Tabla1[[#This Row],[CANTIDAD SEGÚN SISTEMA]]-Tabla1[[#This Row],[CANTIDAD SEGÚN CONTEO]]</f>
        <v>0</v>
      </c>
      <c r="I1614" s="13">
        <f>1-ABS((Tabla1[[#This Row],[CANTIDAD SEGÚN SISTEMA]]-Tabla1[[#This Row],[CANTIDAD SEGÚN CONTEO]])/Tabla1[[#This Row],[CANTIDAD SEGÚN SISTEMA]])</f>
        <v>1</v>
      </c>
      <c r="J1614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14" s="13" t="str">
        <f>VLOOKUP(Tabla1[[#This Row],[COD MATERIAL]],Tabla1345[#All],3,0)</f>
        <v>09 - PARTES DE MOTOR</v>
      </c>
      <c r="L1614" s="2" t="str">
        <f>VLOOKUP(MONTH(Tabla1[[#This Row],[FECHA DE CONTEO INVENTARIO]]),Tabla2[],2,0)</f>
        <v>Mar</v>
      </c>
      <c r="M1614" s="1">
        <f>YEAR(Tabla1[[#This Row],[FECHA DE CONTEO INVENTARIO]])</f>
        <v>2018</v>
      </c>
    </row>
    <row r="1615" spans="1:13" x14ac:dyDescent="0.2">
      <c r="A1615" s="1">
        <v>348605</v>
      </c>
      <c r="B1615" s="1" t="s">
        <v>548</v>
      </c>
      <c r="C1615" s="1" t="s">
        <v>892</v>
      </c>
      <c r="D1615" s="1" t="s">
        <v>863</v>
      </c>
      <c r="E1615" s="2">
        <v>43538</v>
      </c>
      <c r="F1615" s="1">
        <v>46</v>
      </c>
      <c r="G1615" s="1">
        <v>45</v>
      </c>
      <c r="H1615" s="1">
        <f>Tabla1[[#This Row],[CANTIDAD SEGÚN SISTEMA]]-Tabla1[[#This Row],[CANTIDAD SEGÚN CONTEO]]</f>
        <v>1</v>
      </c>
      <c r="I1615" s="13">
        <f>1-ABS((Tabla1[[#This Row],[CANTIDAD SEGÚN SISTEMA]]-Tabla1[[#This Row],[CANTIDAD SEGÚN CONTEO]])/Tabla1[[#This Row],[CANTIDAD SEGÚN SISTEMA]])</f>
        <v>0.97826086956521741</v>
      </c>
      <c r="J1615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615" s="13" t="str">
        <f>VLOOKUP(Tabla1[[#This Row],[COD MATERIAL]],Tabla1345[#All],3,0)</f>
        <v>08 - ELECTRICO</v>
      </c>
      <c r="L1615" s="2" t="str">
        <f>VLOOKUP(MONTH(Tabla1[[#This Row],[FECHA DE CONTEO INVENTARIO]]),Tabla2[],2,0)</f>
        <v>Mar</v>
      </c>
      <c r="M1615" s="1">
        <f>YEAR(Tabla1[[#This Row],[FECHA DE CONTEO INVENTARIO]])</f>
        <v>2019</v>
      </c>
    </row>
    <row r="1616" spans="1:13" x14ac:dyDescent="0.2">
      <c r="A1616" s="1">
        <v>364186</v>
      </c>
      <c r="B1616" s="1" t="s">
        <v>735</v>
      </c>
      <c r="C1616" s="1" t="s">
        <v>884</v>
      </c>
      <c r="D1616" s="1" t="s">
        <v>856</v>
      </c>
      <c r="E1616" s="2">
        <v>43129</v>
      </c>
      <c r="F1616" s="1">
        <v>34</v>
      </c>
      <c r="G1616" s="1">
        <v>36</v>
      </c>
      <c r="H1616" s="1">
        <f>Tabla1[[#This Row],[CANTIDAD SEGÚN SISTEMA]]-Tabla1[[#This Row],[CANTIDAD SEGÚN CONTEO]]</f>
        <v>-2</v>
      </c>
      <c r="I1616" s="13">
        <f>1-ABS((Tabla1[[#This Row],[CANTIDAD SEGÚN SISTEMA]]-Tabla1[[#This Row],[CANTIDAD SEGÚN CONTEO]])/Tabla1[[#This Row],[CANTIDAD SEGÚN SISTEMA]])</f>
        <v>0.94117647058823528</v>
      </c>
      <c r="J161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16" s="13" t="str">
        <f>VLOOKUP(Tabla1[[#This Row],[COD MATERIAL]],Tabla1345[#All],3,0)</f>
        <v>07 - PEDALES Y POSAPIES</v>
      </c>
      <c r="L1616" s="2" t="str">
        <f>VLOOKUP(MONTH(Tabla1[[#This Row],[FECHA DE CONTEO INVENTARIO]]),Tabla2[],2,0)</f>
        <v>Ene</v>
      </c>
      <c r="M1616" s="1">
        <f>YEAR(Tabla1[[#This Row],[FECHA DE CONTEO INVENTARIO]])</f>
        <v>2018</v>
      </c>
    </row>
    <row r="1617" spans="1:13" x14ac:dyDescent="0.2">
      <c r="A1617" s="1">
        <v>347771</v>
      </c>
      <c r="B1617" s="1" t="s">
        <v>594</v>
      </c>
      <c r="C1617" s="1" t="s">
        <v>890</v>
      </c>
      <c r="D1617" s="1" t="s">
        <v>861</v>
      </c>
      <c r="E1617" s="2">
        <v>43552</v>
      </c>
      <c r="F1617" s="1">
        <v>99</v>
      </c>
      <c r="G1617" s="1">
        <v>99</v>
      </c>
      <c r="H1617" s="1">
        <f>Tabla1[[#This Row],[CANTIDAD SEGÚN SISTEMA]]-Tabla1[[#This Row],[CANTIDAD SEGÚN CONTEO]]</f>
        <v>0</v>
      </c>
      <c r="I1617" s="13">
        <f>1-ABS((Tabla1[[#This Row],[CANTIDAD SEGÚN SISTEMA]]-Tabla1[[#This Row],[CANTIDAD SEGÚN CONTEO]])/Tabla1[[#This Row],[CANTIDAD SEGÚN SISTEMA]])</f>
        <v>1</v>
      </c>
      <c r="J161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17" s="13" t="str">
        <f>VLOOKUP(Tabla1[[#This Row],[COD MATERIAL]],Tabla1345[#All],3,0)</f>
        <v>09 - PARTES DE MOTOR</v>
      </c>
      <c r="L1617" s="2" t="str">
        <f>VLOOKUP(MONTH(Tabla1[[#This Row],[FECHA DE CONTEO INVENTARIO]]),Tabla2[],2,0)</f>
        <v>Mar</v>
      </c>
      <c r="M1617" s="1">
        <f>YEAR(Tabla1[[#This Row],[FECHA DE CONTEO INVENTARIO]])</f>
        <v>2019</v>
      </c>
    </row>
    <row r="1618" spans="1:13" x14ac:dyDescent="0.2">
      <c r="A1618" s="1">
        <v>362830</v>
      </c>
      <c r="B1618" s="1" t="s">
        <v>137</v>
      </c>
      <c r="C1618" s="1" t="s">
        <v>889</v>
      </c>
      <c r="D1618" s="1" t="s">
        <v>860</v>
      </c>
      <c r="E1618" s="2">
        <v>43538</v>
      </c>
      <c r="F1618" s="1">
        <v>56</v>
      </c>
      <c r="G1618" s="1">
        <v>62</v>
      </c>
      <c r="H1618" s="1">
        <f>Tabla1[[#This Row],[CANTIDAD SEGÚN SISTEMA]]-Tabla1[[#This Row],[CANTIDAD SEGÚN CONTEO]]</f>
        <v>-6</v>
      </c>
      <c r="I1618" s="13">
        <f>1-ABS((Tabla1[[#This Row],[CANTIDAD SEGÚN SISTEMA]]-Tabla1[[#This Row],[CANTIDAD SEGÚN CONTEO]])/Tabla1[[#This Row],[CANTIDAD SEGÚN SISTEMA]])</f>
        <v>0.8928571428571429</v>
      </c>
      <c r="J161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18" s="13" t="str">
        <f>VLOOKUP(Tabla1[[#This Row],[COD MATERIAL]],Tabla1345[#All],3,0)</f>
        <v>05 - COLISION</v>
      </c>
      <c r="L1618" s="2" t="str">
        <f>VLOOKUP(MONTH(Tabla1[[#This Row],[FECHA DE CONTEO INVENTARIO]]),Tabla2[],2,0)</f>
        <v>Mar</v>
      </c>
      <c r="M1618" s="1">
        <f>YEAR(Tabla1[[#This Row],[FECHA DE CONTEO INVENTARIO]])</f>
        <v>2019</v>
      </c>
    </row>
    <row r="1619" spans="1:13" x14ac:dyDescent="0.2">
      <c r="A1619" s="1">
        <v>347649</v>
      </c>
      <c r="B1619" s="1" t="s">
        <v>204</v>
      </c>
      <c r="C1619" s="1" t="s">
        <v>891</v>
      </c>
      <c r="D1619" s="1" t="s">
        <v>862</v>
      </c>
      <c r="E1619" s="2">
        <v>43208</v>
      </c>
      <c r="F1619" s="1">
        <v>168</v>
      </c>
      <c r="G1619" s="1">
        <v>186</v>
      </c>
      <c r="H1619" s="1">
        <f>Tabla1[[#This Row],[CANTIDAD SEGÚN SISTEMA]]-Tabla1[[#This Row],[CANTIDAD SEGÚN CONTEO]]</f>
        <v>-18</v>
      </c>
      <c r="I1619" s="13">
        <f>1-ABS((Tabla1[[#This Row],[CANTIDAD SEGÚN SISTEMA]]-Tabla1[[#This Row],[CANTIDAD SEGÚN CONTEO]])/Tabla1[[#This Row],[CANTIDAD SEGÚN SISTEMA]])</f>
        <v>0.8928571428571429</v>
      </c>
      <c r="J161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19" s="13" t="str">
        <f>VLOOKUP(Tabla1[[#This Row],[COD MATERIAL]],Tabla1345[#All],3,0)</f>
        <v>09 - PARTES DE MOTOR</v>
      </c>
      <c r="L1619" s="2" t="str">
        <f>VLOOKUP(MONTH(Tabla1[[#This Row],[FECHA DE CONTEO INVENTARIO]]),Tabla2[],2,0)</f>
        <v>Abr</v>
      </c>
      <c r="M1619" s="1">
        <f>YEAR(Tabla1[[#This Row],[FECHA DE CONTEO INVENTARIO]])</f>
        <v>2018</v>
      </c>
    </row>
    <row r="1620" spans="1:13" x14ac:dyDescent="0.2">
      <c r="A1620" s="1">
        <v>348450</v>
      </c>
      <c r="B1620" s="1" t="s">
        <v>542</v>
      </c>
      <c r="C1620" s="1" t="s">
        <v>889</v>
      </c>
      <c r="D1620" s="1" t="s">
        <v>860</v>
      </c>
      <c r="E1620" s="2">
        <v>43474</v>
      </c>
      <c r="F1620" s="1">
        <v>194</v>
      </c>
      <c r="G1620" s="1">
        <v>194</v>
      </c>
      <c r="H1620" s="1">
        <f>Tabla1[[#This Row],[CANTIDAD SEGÚN SISTEMA]]-Tabla1[[#This Row],[CANTIDAD SEGÚN CONTEO]]</f>
        <v>0</v>
      </c>
      <c r="I1620" s="13">
        <f>1-ABS((Tabla1[[#This Row],[CANTIDAD SEGÚN SISTEMA]]-Tabla1[[#This Row],[CANTIDAD SEGÚN CONTEO]])/Tabla1[[#This Row],[CANTIDAD SEGÚN SISTEMA]])</f>
        <v>1</v>
      </c>
      <c r="J162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20" s="13" t="str">
        <f>VLOOKUP(Tabla1[[#This Row],[COD MATERIAL]],Tabla1345[#All],3,0)</f>
        <v>07 - PEDALES Y POSAPIES</v>
      </c>
      <c r="L1620" s="2" t="str">
        <f>VLOOKUP(MONTH(Tabla1[[#This Row],[FECHA DE CONTEO INVENTARIO]]),Tabla2[],2,0)</f>
        <v>Ene</v>
      </c>
      <c r="M1620" s="1">
        <f>YEAR(Tabla1[[#This Row],[FECHA DE CONTEO INVENTARIO]])</f>
        <v>2019</v>
      </c>
    </row>
    <row r="1621" spans="1:13" x14ac:dyDescent="0.2">
      <c r="A1621" s="1">
        <v>362712</v>
      </c>
      <c r="B1621" s="1" t="s">
        <v>429</v>
      </c>
      <c r="C1621" s="1" t="s">
        <v>893</v>
      </c>
      <c r="D1621" s="1" t="s">
        <v>864</v>
      </c>
      <c r="E1621" s="2">
        <v>43449</v>
      </c>
      <c r="F1621" s="1">
        <v>179</v>
      </c>
      <c r="G1621" s="1">
        <v>162</v>
      </c>
      <c r="H1621" s="1">
        <f>Tabla1[[#This Row],[CANTIDAD SEGÚN SISTEMA]]-Tabla1[[#This Row],[CANTIDAD SEGÚN CONTEO]]</f>
        <v>17</v>
      </c>
      <c r="I1621" s="13">
        <f>1-ABS((Tabla1[[#This Row],[CANTIDAD SEGÚN SISTEMA]]-Tabla1[[#This Row],[CANTIDAD SEGÚN CONTEO]])/Tabla1[[#This Row],[CANTIDAD SEGÚN SISTEMA]])</f>
        <v>0.9050279329608939</v>
      </c>
      <c r="J1621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621" s="13" t="str">
        <f>VLOOKUP(Tabla1[[#This Row],[COD MATERIAL]],Tabla1345[#All],3,0)</f>
        <v>05 - COLISION</v>
      </c>
      <c r="L1621" s="2" t="str">
        <f>VLOOKUP(MONTH(Tabla1[[#This Row],[FECHA DE CONTEO INVENTARIO]]),Tabla2[],2,0)</f>
        <v>Dic</v>
      </c>
      <c r="M1621" s="1">
        <f>YEAR(Tabla1[[#This Row],[FECHA DE CONTEO INVENTARIO]])</f>
        <v>2018</v>
      </c>
    </row>
    <row r="1622" spans="1:13" x14ac:dyDescent="0.2">
      <c r="A1622" s="1">
        <v>347621</v>
      </c>
      <c r="B1622" s="1" t="s">
        <v>742</v>
      </c>
      <c r="C1622" s="1" t="s">
        <v>886</v>
      </c>
      <c r="D1622" s="1" t="s">
        <v>857</v>
      </c>
      <c r="E1622" s="2">
        <v>43360</v>
      </c>
      <c r="F1622" s="1">
        <v>71</v>
      </c>
      <c r="G1622" s="1">
        <v>66</v>
      </c>
      <c r="H1622" s="1">
        <f>Tabla1[[#This Row],[CANTIDAD SEGÚN SISTEMA]]-Tabla1[[#This Row],[CANTIDAD SEGÚN CONTEO]]</f>
        <v>5</v>
      </c>
      <c r="I1622" s="13">
        <f>1-ABS((Tabla1[[#This Row],[CANTIDAD SEGÚN SISTEMA]]-Tabla1[[#This Row],[CANTIDAD SEGÚN CONTEO]])/Tabla1[[#This Row],[CANTIDAD SEGÚN SISTEMA]])</f>
        <v>0.92957746478873238</v>
      </c>
      <c r="J1622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622" s="13" t="str">
        <f>VLOOKUP(Tabla1[[#This Row],[COD MATERIAL]],Tabla1345[#All],3,0)</f>
        <v>09 - PARTES DE MOTOR</v>
      </c>
      <c r="L1622" s="2" t="str">
        <f>VLOOKUP(MONTH(Tabla1[[#This Row],[FECHA DE CONTEO INVENTARIO]]),Tabla2[],2,0)</f>
        <v>Set</v>
      </c>
      <c r="M1622" s="1">
        <f>YEAR(Tabla1[[#This Row],[FECHA DE CONTEO INVENTARIO]])</f>
        <v>2018</v>
      </c>
    </row>
    <row r="1623" spans="1:13" x14ac:dyDescent="0.2">
      <c r="A1623" s="1">
        <v>367979</v>
      </c>
      <c r="B1623" s="1" t="s">
        <v>753</v>
      </c>
      <c r="C1623" s="1" t="s">
        <v>885</v>
      </c>
      <c r="D1623" s="1" t="s">
        <v>865</v>
      </c>
      <c r="E1623" s="2">
        <v>43601</v>
      </c>
      <c r="F1623" s="1">
        <v>118</v>
      </c>
      <c r="G1623" s="1">
        <v>133</v>
      </c>
      <c r="H1623" s="1">
        <f>Tabla1[[#This Row],[CANTIDAD SEGÚN SISTEMA]]-Tabla1[[#This Row],[CANTIDAD SEGÚN CONTEO]]</f>
        <v>-15</v>
      </c>
      <c r="I1623" s="13">
        <f>1-ABS((Tabla1[[#This Row],[CANTIDAD SEGÚN SISTEMA]]-Tabla1[[#This Row],[CANTIDAD SEGÚN CONTEO]])/Tabla1[[#This Row],[CANTIDAD SEGÚN SISTEMA]])</f>
        <v>0.8728813559322034</v>
      </c>
      <c r="J162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23" s="13" t="str">
        <f>VLOOKUP(Tabla1[[#This Row],[COD MATERIAL]],Tabla1345[#All],3,0)</f>
        <v>05 - COLISION</v>
      </c>
      <c r="L1623" s="2" t="str">
        <f>VLOOKUP(MONTH(Tabla1[[#This Row],[FECHA DE CONTEO INVENTARIO]]),Tabla2[],2,0)</f>
        <v>May</v>
      </c>
      <c r="M1623" s="1">
        <f>YEAR(Tabla1[[#This Row],[FECHA DE CONTEO INVENTARIO]])</f>
        <v>2019</v>
      </c>
    </row>
    <row r="1624" spans="1:13" x14ac:dyDescent="0.2">
      <c r="A1624" s="1">
        <v>348816</v>
      </c>
      <c r="B1624" s="1" t="s">
        <v>256</v>
      </c>
      <c r="C1624" s="1" t="s">
        <v>887</v>
      </c>
      <c r="D1624" s="1" t="s">
        <v>858</v>
      </c>
      <c r="E1624" s="2">
        <v>43152</v>
      </c>
      <c r="F1624" s="1">
        <v>84</v>
      </c>
      <c r="G1624" s="1">
        <v>78</v>
      </c>
      <c r="H1624" s="1">
        <f>Tabla1[[#This Row],[CANTIDAD SEGÚN SISTEMA]]-Tabla1[[#This Row],[CANTIDAD SEGÚN CONTEO]]</f>
        <v>6</v>
      </c>
      <c r="I1624" s="13">
        <f>1-ABS((Tabla1[[#This Row],[CANTIDAD SEGÚN SISTEMA]]-Tabla1[[#This Row],[CANTIDAD SEGÚN CONTEO]])/Tabla1[[#This Row],[CANTIDAD SEGÚN SISTEMA]])</f>
        <v>0.9285714285714286</v>
      </c>
      <c r="J162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624" s="13" t="str">
        <f>VLOOKUP(Tabla1[[#This Row],[COD MATERIAL]],Tabla1345[#All],3,0)</f>
        <v>05 - COLISION</v>
      </c>
      <c r="L1624" s="2" t="str">
        <f>VLOOKUP(MONTH(Tabla1[[#This Row],[FECHA DE CONTEO INVENTARIO]]),Tabla2[],2,0)</f>
        <v>Feb</v>
      </c>
      <c r="M1624" s="1">
        <f>YEAR(Tabla1[[#This Row],[FECHA DE CONTEO INVENTARIO]])</f>
        <v>2018</v>
      </c>
    </row>
    <row r="1625" spans="1:13" x14ac:dyDescent="0.2">
      <c r="A1625" s="1">
        <v>348141</v>
      </c>
      <c r="B1625" s="1" t="s">
        <v>95</v>
      </c>
      <c r="C1625" s="1" t="s">
        <v>890</v>
      </c>
      <c r="D1625" s="1" t="s">
        <v>861</v>
      </c>
      <c r="E1625" s="2">
        <v>43303</v>
      </c>
      <c r="F1625" s="1">
        <v>112</v>
      </c>
      <c r="G1625" s="1">
        <v>112</v>
      </c>
      <c r="H1625" s="1">
        <f>Tabla1[[#This Row],[CANTIDAD SEGÚN SISTEMA]]-Tabla1[[#This Row],[CANTIDAD SEGÚN CONTEO]]</f>
        <v>0</v>
      </c>
      <c r="I1625" s="13">
        <f>1-ABS((Tabla1[[#This Row],[CANTIDAD SEGÚN SISTEMA]]-Tabla1[[#This Row],[CANTIDAD SEGÚN CONTEO]])/Tabla1[[#This Row],[CANTIDAD SEGÚN SISTEMA]])</f>
        <v>1</v>
      </c>
      <c r="J162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25" s="13" t="str">
        <f>VLOOKUP(Tabla1[[#This Row],[COD MATERIAL]],Tabla1345[#All],3,0)</f>
        <v>04 - FRENOS Y EMBRAGUES</v>
      </c>
      <c r="L1625" s="2" t="str">
        <f>VLOOKUP(MONTH(Tabla1[[#This Row],[FECHA DE CONTEO INVENTARIO]]),Tabla2[],2,0)</f>
        <v>Jul</v>
      </c>
      <c r="M1625" s="1">
        <f>YEAR(Tabla1[[#This Row],[FECHA DE CONTEO INVENTARIO]])</f>
        <v>2018</v>
      </c>
    </row>
    <row r="1626" spans="1:13" x14ac:dyDescent="0.2">
      <c r="A1626" s="1">
        <v>348643</v>
      </c>
      <c r="B1626" s="1" t="s">
        <v>371</v>
      </c>
      <c r="C1626" s="1" t="s">
        <v>890</v>
      </c>
      <c r="D1626" s="1" t="s">
        <v>861</v>
      </c>
      <c r="E1626" s="2">
        <v>43328</v>
      </c>
      <c r="F1626" s="1">
        <v>80</v>
      </c>
      <c r="G1626" s="1">
        <v>95</v>
      </c>
      <c r="H1626" s="1">
        <f>Tabla1[[#This Row],[CANTIDAD SEGÚN SISTEMA]]-Tabla1[[#This Row],[CANTIDAD SEGÚN CONTEO]]</f>
        <v>-15</v>
      </c>
      <c r="I1626" s="13">
        <f>1-ABS((Tabla1[[#This Row],[CANTIDAD SEGÚN SISTEMA]]-Tabla1[[#This Row],[CANTIDAD SEGÚN CONTEO]])/Tabla1[[#This Row],[CANTIDAD SEGÚN SISTEMA]])</f>
        <v>0.8125</v>
      </c>
      <c r="J162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26" s="13" t="str">
        <f>VLOOKUP(Tabla1[[#This Row],[COD MATERIAL]],Tabla1345[#All],3,0)</f>
        <v>09 - PARTES DE MOTOR</v>
      </c>
      <c r="L1626" s="2" t="str">
        <f>VLOOKUP(MONTH(Tabla1[[#This Row],[FECHA DE CONTEO INVENTARIO]]),Tabla2[],2,0)</f>
        <v>Ago</v>
      </c>
      <c r="M1626" s="1">
        <f>YEAR(Tabla1[[#This Row],[FECHA DE CONTEO INVENTARIO]])</f>
        <v>2018</v>
      </c>
    </row>
    <row r="1627" spans="1:13" x14ac:dyDescent="0.2">
      <c r="A1627" s="1">
        <v>348358</v>
      </c>
      <c r="B1627" s="1" t="s">
        <v>471</v>
      </c>
      <c r="C1627" s="1" t="s">
        <v>885</v>
      </c>
      <c r="D1627" s="1" t="s">
        <v>865</v>
      </c>
      <c r="E1627" s="2">
        <v>43418</v>
      </c>
      <c r="F1627" s="1">
        <v>172</v>
      </c>
      <c r="G1627" s="1">
        <v>170</v>
      </c>
      <c r="H1627" s="1">
        <f>Tabla1[[#This Row],[CANTIDAD SEGÚN SISTEMA]]-Tabla1[[#This Row],[CANTIDAD SEGÚN CONTEO]]</f>
        <v>2</v>
      </c>
      <c r="I1627" s="13">
        <f>1-ABS((Tabla1[[#This Row],[CANTIDAD SEGÚN SISTEMA]]-Tabla1[[#This Row],[CANTIDAD SEGÚN CONTEO]])/Tabla1[[#This Row],[CANTIDAD SEGÚN SISTEMA]])</f>
        <v>0.98837209302325579</v>
      </c>
      <c r="J1627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627" s="13" t="str">
        <f>VLOOKUP(Tabla1[[#This Row],[COD MATERIAL]],Tabla1345[#All],3,0)</f>
        <v>05 - COLISION</v>
      </c>
      <c r="L1627" s="2" t="str">
        <f>VLOOKUP(MONTH(Tabla1[[#This Row],[FECHA DE CONTEO INVENTARIO]]),Tabla2[],2,0)</f>
        <v>Nov</v>
      </c>
      <c r="M1627" s="1">
        <f>YEAR(Tabla1[[#This Row],[FECHA DE CONTEO INVENTARIO]])</f>
        <v>2018</v>
      </c>
    </row>
    <row r="1628" spans="1:13" x14ac:dyDescent="0.2">
      <c r="A1628" s="1">
        <v>347889</v>
      </c>
      <c r="B1628" s="1" t="s">
        <v>182</v>
      </c>
      <c r="C1628" s="1" t="s">
        <v>884</v>
      </c>
      <c r="D1628" s="1" t="s">
        <v>856</v>
      </c>
      <c r="E1628" s="2">
        <v>43397</v>
      </c>
      <c r="F1628" s="1">
        <v>86</v>
      </c>
      <c r="G1628" s="1">
        <v>86</v>
      </c>
      <c r="H1628" s="1">
        <f>Tabla1[[#This Row],[CANTIDAD SEGÚN SISTEMA]]-Tabla1[[#This Row],[CANTIDAD SEGÚN CONTEO]]</f>
        <v>0</v>
      </c>
      <c r="I1628" s="13">
        <f>1-ABS((Tabla1[[#This Row],[CANTIDAD SEGÚN SISTEMA]]-Tabla1[[#This Row],[CANTIDAD SEGÚN CONTEO]])/Tabla1[[#This Row],[CANTIDAD SEGÚN SISTEMA]])</f>
        <v>1</v>
      </c>
      <c r="J162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28" s="13" t="str">
        <f>VLOOKUP(Tabla1[[#This Row],[COD MATERIAL]],Tabla1345[#All],3,0)</f>
        <v>08 - ELECTRICO</v>
      </c>
      <c r="L1628" s="2" t="str">
        <f>VLOOKUP(MONTH(Tabla1[[#This Row],[FECHA DE CONTEO INVENTARIO]]),Tabla2[],2,0)</f>
        <v>Oct</v>
      </c>
      <c r="M1628" s="1">
        <f>YEAR(Tabla1[[#This Row],[FECHA DE CONTEO INVENTARIO]])</f>
        <v>2018</v>
      </c>
    </row>
    <row r="1629" spans="1:13" x14ac:dyDescent="0.2">
      <c r="A1629" s="1">
        <v>347885</v>
      </c>
      <c r="B1629" s="1" t="s">
        <v>444</v>
      </c>
      <c r="C1629" s="1" t="s">
        <v>887</v>
      </c>
      <c r="D1629" s="1" t="s">
        <v>858</v>
      </c>
      <c r="E1629" s="2">
        <v>43127</v>
      </c>
      <c r="F1629" s="1">
        <v>145</v>
      </c>
      <c r="G1629" s="1">
        <v>145</v>
      </c>
      <c r="H1629" s="1">
        <f>Tabla1[[#This Row],[CANTIDAD SEGÚN SISTEMA]]-Tabla1[[#This Row],[CANTIDAD SEGÚN CONTEO]]</f>
        <v>0</v>
      </c>
      <c r="I1629" s="13">
        <f>1-ABS((Tabla1[[#This Row],[CANTIDAD SEGÚN SISTEMA]]-Tabla1[[#This Row],[CANTIDAD SEGÚN CONTEO]])/Tabla1[[#This Row],[CANTIDAD SEGÚN SISTEMA]])</f>
        <v>1</v>
      </c>
      <c r="J1629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29" s="13" t="str">
        <f>VLOOKUP(Tabla1[[#This Row],[COD MATERIAL]],Tabla1345[#All],3,0)</f>
        <v>08 - ELECTRICO</v>
      </c>
      <c r="L1629" s="2" t="str">
        <f>VLOOKUP(MONTH(Tabla1[[#This Row],[FECHA DE CONTEO INVENTARIO]]),Tabla2[],2,0)</f>
        <v>Ene</v>
      </c>
      <c r="M1629" s="1">
        <f>YEAR(Tabla1[[#This Row],[FECHA DE CONTEO INVENTARIO]])</f>
        <v>2018</v>
      </c>
    </row>
    <row r="1630" spans="1:13" x14ac:dyDescent="0.2">
      <c r="A1630" s="1">
        <v>365172</v>
      </c>
      <c r="B1630" s="1" t="s">
        <v>493</v>
      </c>
      <c r="C1630" s="1" t="s">
        <v>890</v>
      </c>
      <c r="D1630" s="1" t="s">
        <v>861</v>
      </c>
      <c r="E1630" s="2">
        <v>43388</v>
      </c>
      <c r="F1630" s="1">
        <v>110</v>
      </c>
      <c r="G1630" s="1">
        <v>110</v>
      </c>
      <c r="H1630" s="1">
        <f>Tabla1[[#This Row],[CANTIDAD SEGÚN SISTEMA]]-Tabla1[[#This Row],[CANTIDAD SEGÚN CONTEO]]</f>
        <v>0</v>
      </c>
      <c r="I1630" s="13">
        <f>1-ABS((Tabla1[[#This Row],[CANTIDAD SEGÚN SISTEMA]]-Tabla1[[#This Row],[CANTIDAD SEGÚN CONTEO]])/Tabla1[[#This Row],[CANTIDAD SEGÚN SISTEMA]])</f>
        <v>1</v>
      </c>
      <c r="J163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30" s="13" t="str">
        <f>VLOOKUP(Tabla1[[#This Row],[COD MATERIAL]],Tabla1345[#All],3,0)</f>
        <v>01 - BATERIAS</v>
      </c>
      <c r="L1630" s="2" t="str">
        <f>VLOOKUP(MONTH(Tabla1[[#This Row],[FECHA DE CONTEO INVENTARIO]]),Tabla2[],2,0)</f>
        <v>Oct</v>
      </c>
      <c r="M1630" s="1">
        <f>YEAR(Tabla1[[#This Row],[FECHA DE CONTEO INVENTARIO]])</f>
        <v>2018</v>
      </c>
    </row>
    <row r="1631" spans="1:13" x14ac:dyDescent="0.2">
      <c r="A1631" s="1">
        <v>347587</v>
      </c>
      <c r="B1631" s="1" t="s">
        <v>533</v>
      </c>
      <c r="C1631" s="1" t="s">
        <v>886</v>
      </c>
      <c r="D1631" s="1" t="s">
        <v>857</v>
      </c>
      <c r="E1631" s="2">
        <v>43229</v>
      </c>
      <c r="F1631" s="1">
        <v>69</v>
      </c>
      <c r="G1631" s="1">
        <v>79</v>
      </c>
      <c r="H1631" s="1">
        <f>Tabla1[[#This Row],[CANTIDAD SEGÚN SISTEMA]]-Tabla1[[#This Row],[CANTIDAD SEGÚN CONTEO]]</f>
        <v>-10</v>
      </c>
      <c r="I1631" s="13">
        <f>1-ABS((Tabla1[[#This Row],[CANTIDAD SEGÚN SISTEMA]]-Tabla1[[#This Row],[CANTIDAD SEGÚN CONTEO]])/Tabla1[[#This Row],[CANTIDAD SEGÚN SISTEMA]])</f>
        <v>0.85507246376811596</v>
      </c>
      <c r="J163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31" s="13" t="str">
        <f>VLOOKUP(Tabla1[[#This Row],[COD MATERIAL]],Tabla1345[#All],3,0)</f>
        <v>15 - MISCELANEOS</v>
      </c>
      <c r="L1631" s="2" t="str">
        <f>VLOOKUP(MONTH(Tabla1[[#This Row],[FECHA DE CONTEO INVENTARIO]]),Tabla2[],2,0)</f>
        <v>May</v>
      </c>
      <c r="M1631" s="1">
        <f>YEAR(Tabla1[[#This Row],[FECHA DE CONTEO INVENTARIO]])</f>
        <v>2018</v>
      </c>
    </row>
    <row r="1632" spans="1:13" x14ac:dyDescent="0.2">
      <c r="A1632" s="1">
        <v>348159</v>
      </c>
      <c r="B1632" s="1" t="s">
        <v>751</v>
      </c>
      <c r="C1632" s="1" t="s">
        <v>891</v>
      </c>
      <c r="D1632" s="1" t="s">
        <v>862</v>
      </c>
      <c r="E1632" s="2">
        <v>43261</v>
      </c>
      <c r="F1632" s="1">
        <v>40</v>
      </c>
      <c r="G1632" s="1">
        <v>45</v>
      </c>
      <c r="H1632" s="1">
        <f>Tabla1[[#This Row],[CANTIDAD SEGÚN SISTEMA]]-Tabla1[[#This Row],[CANTIDAD SEGÚN CONTEO]]</f>
        <v>-5</v>
      </c>
      <c r="I1632" s="13">
        <f>1-ABS((Tabla1[[#This Row],[CANTIDAD SEGÚN SISTEMA]]-Tabla1[[#This Row],[CANTIDAD SEGÚN CONTEO]])/Tabla1[[#This Row],[CANTIDAD SEGÚN SISTEMA]])</f>
        <v>0.875</v>
      </c>
      <c r="J163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32" s="13" t="str">
        <f>VLOOKUP(Tabla1[[#This Row],[COD MATERIAL]],Tabla1345[#All],3,0)</f>
        <v>15 - MISCELANEOS</v>
      </c>
      <c r="L1632" s="2" t="str">
        <f>VLOOKUP(MONTH(Tabla1[[#This Row],[FECHA DE CONTEO INVENTARIO]]),Tabla2[],2,0)</f>
        <v>Jun</v>
      </c>
      <c r="M1632" s="1">
        <f>YEAR(Tabla1[[#This Row],[FECHA DE CONTEO INVENTARIO]])</f>
        <v>2018</v>
      </c>
    </row>
    <row r="1633" spans="1:13" x14ac:dyDescent="0.2">
      <c r="A1633" s="1">
        <v>348534</v>
      </c>
      <c r="B1633" s="1" t="s">
        <v>71</v>
      </c>
      <c r="C1633" s="1" t="s">
        <v>892</v>
      </c>
      <c r="D1633" s="1" t="s">
        <v>863</v>
      </c>
      <c r="E1633" s="2">
        <v>43216</v>
      </c>
      <c r="F1633" s="1">
        <v>22</v>
      </c>
      <c r="G1633" s="1">
        <v>25</v>
      </c>
      <c r="H1633" s="1">
        <f>Tabla1[[#This Row],[CANTIDAD SEGÚN SISTEMA]]-Tabla1[[#This Row],[CANTIDAD SEGÚN CONTEO]]</f>
        <v>-3</v>
      </c>
      <c r="I1633" s="13">
        <f>1-ABS((Tabla1[[#This Row],[CANTIDAD SEGÚN SISTEMA]]-Tabla1[[#This Row],[CANTIDAD SEGÚN CONTEO]])/Tabla1[[#This Row],[CANTIDAD SEGÚN SISTEMA]])</f>
        <v>0.86363636363636365</v>
      </c>
      <c r="J1633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33" s="13" t="str">
        <f>VLOOKUP(Tabla1[[#This Row],[COD MATERIAL]],Tabla1345[#All],3,0)</f>
        <v>09 - PARTES DE MOTOR</v>
      </c>
      <c r="L1633" s="2" t="str">
        <f>VLOOKUP(MONTH(Tabla1[[#This Row],[FECHA DE CONTEO INVENTARIO]]),Tabla2[],2,0)</f>
        <v>Abr</v>
      </c>
      <c r="M1633" s="1">
        <f>YEAR(Tabla1[[#This Row],[FECHA DE CONTEO INVENTARIO]])</f>
        <v>2018</v>
      </c>
    </row>
    <row r="1634" spans="1:13" x14ac:dyDescent="0.2">
      <c r="A1634" s="1">
        <v>347945</v>
      </c>
      <c r="B1634" s="1" t="s">
        <v>631</v>
      </c>
      <c r="C1634" s="1" t="s">
        <v>891</v>
      </c>
      <c r="D1634" s="1" t="s">
        <v>862</v>
      </c>
      <c r="E1634" s="2">
        <v>43286</v>
      </c>
      <c r="F1634" s="1">
        <v>14</v>
      </c>
      <c r="G1634" s="1">
        <v>13</v>
      </c>
      <c r="H1634" s="1">
        <f>Tabla1[[#This Row],[CANTIDAD SEGÚN SISTEMA]]-Tabla1[[#This Row],[CANTIDAD SEGÚN CONTEO]]</f>
        <v>1</v>
      </c>
      <c r="I1634" s="13">
        <f>1-ABS((Tabla1[[#This Row],[CANTIDAD SEGÚN SISTEMA]]-Tabla1[[#This Row],[CANTIDAD SEGÚN CONTEO]])/Tabla1[[#This Row],[CANTIDAD SEGÚN SISTEMA]])</f>
        <v>0.9285714285714286</v>
      </c>
      <c r="J163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634" s="13" t="str">
        <f>VLOOKUP(Tabla1[[#This Row],[COD MATERIAL]],Tabla1345[#All],3,0)</f>
        <v>14 - LUCES</v>
      </c>
      <c r="L1634" s="2" t="str">
        <f>VLOOKUP(MONTH(Tabla1[[#This Row],[FECHA DE CONTEO INVENTARIO]]),Tabla2[],2,0)</f>
        <v>Jul</v>
      </c>
      <c r="M1634" s="1">
        <f>YEAR(Tabla1[[#This Row],[FECHA DE CONTEO INVENTARIO]])</f>
        <v>2018</v>
      </c>
    </row>
    <row r="1635" spans="1:13" x14ac:dyDescent="0.2">
      <c r="A1635" s="1">
        <v>348603</v>
      </c>
      <c r="B1635" s="1" t="s">
        <v>415</v>
      </c>
      <c r="C1635" s="1" t="s">
        <v>888</v>
      </c>
      <c r="D1635" s="1" t="s">
        <v>859</v>
      </c>
      <c r="E1635" s="2">
        <v>43187</v>
      </c>
      <c r="F1635" s="1">
        <v>135</v>
      </c>
      <c r="G1635" s="1">
        <v>135</v>
      </c>
      <c r="H1635" s="1">
        <f>Tabla1[[#This Row],[CANTIDAD SEGÚN SISTEMA]]-Tabla1[[#This Row],[CANTIDAD SEGÚN CONTEO]]</f>
        <v>0</v>
      </c>
      <c r="I1635" s="13">
        <f>1-ABS((Tabla1[[#This Row],[CANTIDAD SEGÚN SISTEMA]]-Tabla1[[#This Row],[CANTIDAD SEGÚN CONTEO]])/Tabla1[[#This Row],[CANTIDAD SEGÚN SISTEMA]])</f>
        <v>1</v>
      </c>
      <c r="J163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35" s="13" t="str">
        <f>VLOOKUP(Tabla1[[#This Row],[COD MATERIAL]],Tabla1345[#All],3,0)</f>
        <v>15 - MISCELANEOS</v>
      </c>
      <c r="L1635" s="2" t="str">
        <f>VLOOKUP(MONTH(Tabla1[[#This Row],[FECHA DE CONTEO INVENTARIO]]),Tabla2[],2,0)</f>
        <v>Mar</v>
      </c>
      <c r="M1635" s="1">
        <f>YEAR(Tabla1[[#This Row],[FECHA DE CONTEO INVENTARIO]])</f>
        <v>2018</v>
      </c>
    </row>
    <row r="1636" spans="1:13" x14ac:dyDescent="0.2">
      <c r="A1636" s="1">
        <v>348539</v>
      </c>
      <c r="B1636" s="1" t="s">
        <v>393</v>
      </c>
      <c r="C1636" s="1" t="s">
        <v>886</v>
      </c>
      <c r="D1636" s="1" t="s">
        <v>857</v>
      </c>
      <c r="E1636" s="2">
        <v>43218</v>
      </c>
      <c r="F1636" s="1">
        <v>161</v>
      </c>
      <c r="G1636" s="1">
        <v>148</v>
      </c>
      <c r="H1636" s="1">
        <f>Tabla1[[#This Row],[CANTIDAD SEGÚN SISTEMA]]-Tabla1[[#This Row],[CANTIDAD SEGÚN CONTEO]]</f>
        <v>13</v>
      </c>
      <c r="I1636" s="13">
        <f>1-ABS((Tabla1[[#This Row],[CANTIDAD SEGÚN SISTEMA]]-Tabla1[[#This Row],[CANTIDAD SEGÚN CONTEO]])/Tabla1[[#This Row],[CANTIDAD SEGÚN SISTEMA]])</f>
        <v>0.91925465838509313</v>
      </c>
      <c r="J1636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636" s="13" t="str">
        <f>VLOOKUP(Tabla1[[#This Row],[COD MATERIAL]],Tabla1345[#All],3,0)</f>
        <v>15 - MISCELANEOS</v>
      </c>
      <c r="L1636" s="2" t="str">
        <f>VLOOKUP(MONTH(Tabla1[[#This Row],[FECHA DE CONTEO INVENTARIO]]),Tabla2[],2,0)</f>
        <v>Abr</v>
      </c>
      <c r="M1636" s="1">
        <f>YEAR(Tabla1[[#This Row],[FECHA DE CONTEO INVENTARIO]])</f>
        <v>2018</v>
      </c>
    </row>
    <row r="1637" spans="1:13" x14ac:dyDescent="0.2">
      <c r="A1637" s="1">
        <v>365175</v>
      </c>
      <c r="B1637" s="1" t="s">
        <v>493</v>
      </c>
      <c r="C1637" s="1" t="s">
        <v>889</v>
      </c>
      <c r="D1637" s="1" t="s">
        <v>860</v>
      </c>
      <c r="E1637" s="2">
        <v>43578</v>
      </c>
      <c r="F1637" s="1">
        <v>124</v>
      </c>
      <c r="G1637" s="1">
        <v>133</v>
      </c>
      <c r="H1637" s="1">
        <f>Tabla1[[#This Row],[CANTIDAD SEGÚN SISTEMA]]-Tabla1[[#This Row],[CANTIDAD SEGÚN CONTEO]]</f>
        <v>-9</v>
      </c>
      <c r="I1637" s="13">
        <f>1-ABS((Tabla1[[#This Row],[CANTIDAD SEGÚN SISTEMA]]-Tabla1[[#This Row],[CANTIDAD SEGÚN CONTEO]])/Tabla1[[#This Row],[CANTIDAD SEGÚN SISTEMA]])</f>
        <v>0.92741935483870963</v>
      </c>
      <c r="J1637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37" s="13" t="str">
        <f>VLOOKUP(Tabla1[[#This Row],[COD MATERIAL]],Tabla1345[#All],3,0)</f>
        <v>01 - BATERIAS</v>
      </c>
      <c r="L1637" s="2" t="str">
        <f>VLOOKUP(MONTH(Tabla1[[#This Row],[FECHA DE CONTEO INVENTARIO]]),Tabla2[],2,0)</f>
        <v>Abr</v>
      </c>
      <c r="M1637" s="1">
        <f>YEAR(Tabla1[[#This Row],[FECHA DE CONTEO INVENTARIO]])</f>
        <v>2019</v>
      </c>
    </row>
    <row r="1638" spans="1:13" x14ac:dyDescent="0.2">
      <c r="A1638" s="1">
        <v>348264</v>
      </c>
      <c r="B1638" s="1" t="s">
        <v>507</v>
      </c>
      <c r="C1638" s="1" t="s">
        <v>884</v>
      </c>
      <c r="D1638" s="1" t="s">
        <v>856</v>
      </c>
      <c r="E1638" s="2">
        <v>43449</v>
      </c>
      <c r="F1638" s="1">
        <v>180</v>
      </c>
      <c r="G1638" s="1">
        <v>194</v>
      </c>
      <c r="H1638" s="1">
        <f>Tabla1[[#This Row],[CANTIDAD SEGÚN SISTEMA]]-Tabla1[[#This Row],[CANTIDAD SEGÚN CONTEO]]</f>
        <v>-14</v>
      </c>
      <c r="I1638" s="13">
        <f>1-ABS((Tabla1[[#This Row],[CANTIDAD SEGÚN SISTEMA]]-Tabla1[[#This Row],[CANTIDAD SEGÚN CONTEO]])/Tabla1[[#This Row],[CANTIDAD SEGÚN SISTEMA]])</f>
        <v>0.92222222222222228</v>
      </c>
      <c r="J163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38" s="13" t="str">
        <f>VLOOKUP(Tabla1[[#This Row],[COD MATERIAL]],Tabla1345[#All],3,0)</f>
        <v>07 - PEDALES Y POSAPIES</v>
      </c>
      <c r="L1638" s="2" t="str">
        <f>VLOOKUP(MONTH(Tabla1[[#This Row],[FECHA DE CONTEO INVENTARIO]]),Tabla2[],2,0)</f>
        <v>Dic</v>
      </c>
      <c r="M1638" s="1">
        <f>YEAR(Tabla1[[#This Row],[FECHA DE CONTEO INVENTARIO]])</f>
        <v>2018</v>
      </c>
    </row>
    <row r="1639" spans="1:13" x14ac:dyDescent="0.2">
      <c r="A1639" s="1">
        <v>364434</v>
      </c>
      <c r="B1639" s="1" t="s">
        <v>505</v>
      </c>
      <c r="C1639" s="1" t="s">
        <v>891</v>
      </c>
      <c r="D1639" s="1" t="s">
        <v>862</v>
      </c>
      <c r="E1639" s="2">
        <v>43558</v>
      </c>
      <c r="F1639" s="1">
        <v>116</v>
      </c>
      <c r="G1639" s="1">
        <v>131</v>
      </c>
      <c r="H1639" s="1">
        <f>Tabla1[[#This Row],[CANTIDAD SEGÚN SISTEMA]]-Tabla1[[#This Row],[CANTIDAD SEGÚN CONTEO]]</f>
        <v>-15</v>
      </c>
      <c r="I1639" s="13">
        <f>1-ABS((Tabla1[[#This Row],[CANTIDAD SEGÚN SISTEMA]]-Tabla1[[#This Row],[CANTIDAD SEGÚN CONTEO]])/Tabla1[[#This Row],[CANTIDAD SEGÚN SISTEMA]])</f>
        <v>0.87068965517241381</v>
      </c>
      <c r="J163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39" s="13" t="str">
        <f>VLOOKUP(Tabla1[[#This Row],[COD MATERIAL]],Tabla1345[#All],3,0)</f>
        <v>05 - COLISION</v>
      </c>
      <c r="L1639" s="2" t="str">
        <f>VLOOKUP(MONTH(Tabla1[[#This Row],[FECHA DE CONTEO INVENTARIO]]),Tabla2[],2,0)</f>
        <v>Abr</v>
      </c>
      <c r="M1639" s="1">
        <f>YEAR(Tabla1[[#This Row],[FECHA DE CONTEO INVENTARIO]])</f>
        <v>2019</v>
      </c>
    </row>
    <row r="1640" spans="1:13" x14ac:dyDescent="0.2">
      <c r="A1640" s="1">
        <v>367776</v>
      </c>
      <c r="B1640" s="1" t="s">
        <v>658</v>
      </c>
      <c r="C1640" s="1" t="s">
        <v>889</v>
      </c>
      <c r="D1640" s="1" t="s">
        <v>860</v>
      </c>
      <c r="E1640" s="2">
        <v>43476</v>
      </c>
      <c r="F1640" s="1">
        <v>103</v>
      </c>
      <c r="G1640" s="1">
        <v>103</v>
      </c>
      <c r="H1640" s="1">
        <f>Tabla1[[#This Row],[CANTIDAD SEGÚN SISTEMA]]-Tabla1[[#This Row],[CANTIDAD SEGÚN CONTEO]]</f>
        <v>0</v>
      </c>
      <c r="I1640" s="13">
        <f>1-ABS((Tabla1[[#This Row],[CANTIDAD SEGÚN SISTEMA]]-Tabla1[[#This Row],[CANTIDAD SEGÚN CONTEO]])/Tabla1[[#This Row],[CANTIDAD SEGÚN SISTEMA]])</f>
        <v>1</v>
      </c>
      <c r="J1640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40" s="13" t="str">
        <f>VLOOKUP(Tabla1[[#This Row],[COD MATERIAL]],Tabla1345[#All],3,0)</f>
        <v>11 - LLANTAS Y HULES</v>
      </c>
      <c r="L1640" s="2" t="str">
        <f>VLOOKUP(MONTH(Tabla1[[#This Row],[FECHA DE CONTEO INVENTARIO]]),Tabla2[],2,0)</f>
        <v>Ene</v>
      </c>
      <c r="M1640" s="1">
        <f>YEAR(Tabla1[[#This Row],[FECHA DE CONTEO INVENTARIO]])</f>
        <v>2019</v>
      </c>
    </row>
    <row r="1641" spans="1:13" x14ac:dyDescent="0.2">
      <c r="A1641" s="1">
        <v>347763</v>
      </c>
      <c r="B1641" s="1" t="s">
        <v>123</v>
      </c>
      <c r="C1641" s="1" t="s">
        <v>886</v>
      </c>
      <c r="D1641" s="1" t="s">
        <v>857</v>
      </c>
      <c r="E1641" s="2">
        <v>43402</v>
      </c>
      <c r="F1641" s="1">
        <v>170</v>
      </c>
      <c r="G1641" s="1">
        <v>178</v>
      </c>
      <c r="H1641" s="1">
        <f>Tabla1[[#This Row],[CANTIDAD SEGÚN SISTEMA]]-Tabla1[[#This Row],[CANTIDAD SEGÚN CONTEO]]</f>
        <v>-8</v>
      </c>
      <c r="I1641" s="13">
        <f>1-ABS((Tabla1[[#This Row],[CANTIDAD SEGÚN SISTEMA]]-Tabla1[[#This Row],[CANTIDAD SEGÚN CONTEO]])/Tabla1[[#This Row],[CANTIDAD SEGÚN SISTEMA]])</f>
        <v>0.95294117647058818</v>
      </c>
      <c r="J164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41" s="13" t="str">
        <f>VLOOKUP(Tabla1[[#This Row],[COD MATERIAL]],Tabla1345[#All],3,0)</f>
        <v>09 - PARTES DE MOTOR</v>
      </c>
      <c r="L1641" s="2" t="str">
        <f>VLOOKUP(MONTH(Tabla1[[#This Row],[FECHA DE CONTEO INVENTARIO]]),Tabla2[],2,0)</f>
        <v>Oct</v>
      </c>
      <c r="M1641" s="1">
        <f>YEAR(Tabla1[[#This Row],[FECHA DE CONTEO INVENTARIO]])</f>
        <v>2018</v>
      </c>
    </row>
    <row r="1642" spans="1:13" x14ac:dyDescent="0.2">
      <c r="A1642" s="1">
        <v>348899</v>
      </c>
      <c r="B1642" s="1" t="s">
        <v>143</v>
      </c>
      <c r="C1642" s="1" t="s">
        <v>888</v>
      </c>
      <c r="D1642" s="1" t="s">
        <v>859</v>
      </c>
      <c r="E1642" s="2">
        <v>43512</v>
      </c>
      <c r="F1642" s="1">
        <v>53</v>
      </c>
      <c r="G1642" s="1">
        <v>53</v>
      </c>
      <c r="H1642" s="1">
        <f>Tabla1[[#This Row],[CANTIDAD SEGÚN SISTEMA]]-Tabla1[[#This Row],[CANTIDAD SEGÚN CONTEO]]</f>
        <v>0</v>
      </c>
      <c r="I1642" s="13">
        <f>1-ABS((Tabla1[[#This Row],[CANTIDAD SEGÚN SISTEMA]]-Tabla1[[#This Row],[CANTIDAD SEGÚN CONTEO]])/Tabla1[[#This Row],[CANTIDAD SEGÚN SISTEMA]])</f>
        <v>1</v>
      </c>
      <c r="J1642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42" s="13" t="str">
        <f>VLOOKUP(Tabla1[[#This Row],[COD MATERIAL]],Tabla1345[#All],3,0)</f>
        <v>05 - COLISION</v>
      </c>
      <c r="L1642" s="2" t="str">
        <f>VLOOKUP(MONTH(Tabla1[[#This Row],[FECHA DE CONTEO INVENTARIO]]),Tabla2[],2,0)</f>
        <v>Feb</v>
      </c>
      <c r="M1642" s="1">
        <f>YEAR(Tabla1[[#This Row],[FECHA DE CONTEO INVENTARIO]])</f>
        <v>2019</v>
      </c>
    </row>
    <row r="1643" spans="1:13" x14ac:dyDescent="0.2">
      <c r="A1643" s="1">
        <v>348025</v>
      </c>
      <c r="B1643" s="1" t="s">
        <v>709</v>
      </c>
      <c r="C1643" s="1" t="s">
        <v>891</v>
      </c>
      <c r="D1643" s="1" t="s">
        <v>862</v>
      </c>
      <c r="E1643" s="2">
        <v>43441</v>
      </c>
      <c r="F1643" s="1">
        <v>30</v>
      </c>
      <c r="G1643" s="1">
        <v>30</v>
      </c>
      <c r="H1643" s="1">
        <f>Tabla1[[#This Row],[CANTIDAD SEGÚN SISTEMA]]-Tabla1[[#This Row],[CANTIDAD SEGÚN CONTEO]]</f>
        <v>0</v>
      </c>
      <c r="I1643" s="13">
        <f>1-ABS((Tabla1[[#This Row],[CANTIDAD SEGÚN SISTEMA]]-Tabla1[[#This Row],[CANTIDAD SEGÚN CONTEO]])/Tabla1[[#This Row],[CANTIDAD SEGÚN SISTEMA]])</f>
        <v>1</v>
      </c>
      <c r="J1643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43" s="13" t="str">
        <f>VLOOKUP(Tabla1[[#This Row],[COD MATERIAL]],Tabla1345[#All],3,0)</f>
        <v>13 - TRACCION</v>
      </c>
      <c r="L1643" s="2" t="str">
        <f>VLOOKUP(MONTH(Tabla1[[#This Row],[FECHA DE CONTEO INVENTARIO]]),Tabla2[],2,0)</f>
        <v>Dic</v>
      </c>
      <c r="M1643" s="1">
        <f>YEAR(Tabla1[[#This Row],[FECHA DE CONTEO INVENTARIO]])</f>
        <v>2018</v>
      </c>
    </row>
    <row r="1644" spans="1:13" x14ac:dyDescent="0.2">
      <c r="A1644" s="1">
        <v>362724</v>
      </c>
      <c r="B1644" s="1" t="s">
        <v>470</v>
      </c>
      <c r="C1644" s="1" t="s">
        <v>884</v>
      </c>
      <c r="D1644" s="1" t="s">
        <v>856</v>
      </c>
      <c r="E1644" s="2">
        <v>43116</v>
      </c>
      <c r="F1644" s="1">
        <v>81</v>
      </c>
      <c r="G1644" s="1">
        <v>93</v>
      </c>
      <c r="H1644" s="1">
        <f>Tabla1[[#This Row],[CANTIDAD SEGÚN SISTEMA]]-Tabla1[[#This Row],[CANTIDAD SEGÚN CONTEO]]</f>
        <v>-12</v>
      </c>
      <c r="I1644" s="13">
        <f>1-ABS((Tabla1[[#This Row],[CANTIDAD SEGÚN SISTEMA]]-Tabla1[[#This Row],[CANTIDAD SEGÚN CONTEO]])/Tabla1[[#This Row],[CANTIDAD SEGÚN SISTEMA]])</f>
        <v>0.85185185185185186</v>
      </c>
      <c r="J1644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44" s="13" t="str">
        <f>VLOOKUP(Tabla1[[#This Row],[COD MATERIAL]],Tabla1345[#All],3,0)</f>
        <v>05 - COLISION</v>
      </c>
      <c r="L1644" s="2" t="str">
        <f>VLOOKUP(MONTH(Tabla1[[#This Row],[FECHA DE CONTEO INVENTARIO]]),Tabla2[],2,0)</f>
        <v>Ene</v>
      </c>
      <c r="M1644" s="1">
        <f>YEAR(Tabla1[[#This Row],[FECHA DE CONTEO INVENTARIO]])</f>
        <v>2018</v>
      </c>
    </row>
    <row r="1645" spans="1:13" x14ac:dyDescent="0.2">
      <c r="A1645" s="1">
        <v>364435</v>
      </c>
      <c r="B1645" s="1" t="s">
        <v>564</v>
      </c>
      <c r="C1645" s="1" t="s">
        <v>890</v>
      </c>
      <c r="D1645" s="1" t="s">
        <v>861</v>
      </c>
      <c r="E1645" s="2">
        <v>43238</v>
      </c>
      <c r="F1645" s="1">
        <v>93</v>
      </c>
      <c r="G1645" s="1">
        <v>93</v>
      </c>
      <c r="H1645" s="1">
        <f>Tabla1[[#This Row],[CANTIDAD SEGÚN SISTEMA]]-Tabla1[[#This Row],[CANTIDAD SEGÚN CONTEO]]</f>
        <v>0</v>
      </c>
      <c r="I1645" s="13">
        <f>1-ABS((Tabla1[[#This Row],[CANTIDAD SEGÚN SISTEMA]]-Tabla1[[#This Row],[CANTIDAD SEGÚN CONTEO]])/Tabla1[[#This Row],[CANTIDAD SEGÚN SISTEMA]])</f>
        <v>1</v>
      </c>
      <c r="J164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45" s="13" t="str">
        <f>VLOOKUP(Tabla1[[#This Row],[COD MATERIAL]],Tabla1345[#All],3,0)</f>
        <v>05 - COLISION</v>
      </c>
      <c r="L1645" s="2" t="str">
        <f>VLOOKUP(MONTH(Tabla1[[#This Row],[FECHA DE CONTEO INVENTARIO]]),Tabla2[],2,0)</f>
        <v>May</v>
      </c>
      <c r="M1645" s="1">
        <f>YEAR(Tabla1[[#This Row],[FECHA DE CONTEO INVENTARIO]])</f>
        <v>2018</v>
      </c>
    </row>
    <row r="1646" spans="1:13" x14ac:dyDescent="0.2">
      <c r="A1646" s="1">
        <v>365175</v>
      </c>
      <c r="B1646" s="1" t="s">
        <v>493</v>
      </c>
      <c r="C1646" s="1" t="s">
        <v>890</v>
      </c>
      <c r="D1646" s="1" t="s">
        <v>861</v>
      </c>
      <c r="E1646" s="2">
        <v>43499</v>
      </c>
      <c r="F1646" s="1">
        <v>160</v>
      </c>
      <c r="G1646" s="1">
        <v>160</v>
      </c>
      <c r="H1646" s="1">
        <f>Tabla1[[#This Row],[CANTIDAD SEGÚN SISTEMA]]-Tabla1[[#This Row],[CANTIDAD SEGÚN CONTEO]]</f>
        <v>0</v>
      </c>
      <c r="I1646" s="13">
        <f>1-ABS((Tabla1[[#This Row],[CANTIDAD SEGÚN SISTEMA]]-Tabla1[[#This Row],[CANTIDAD SEGÚN CONTEO]])/Tabla1[[#This Row],[CANTIDAD SEGÚN SISTEMA]])</f>
        <v>1</v>
      </c>
      <c r="J1646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46" s="13" t="str">
        <f>VLOOKUP(Tabla1[[#This Row],[COD MATERIAL]],Tabla1345[#All],3,0)</f>
        <v>01 - BATERIAS</v>
      </c>
      <c r="L1646" s="2" t="str">
        <f>VLOOKUP(MONTH(Tabla1[[#This Row],[FECHA DE CONTEO INVENTARIO]]),Tabla2[],2,0)</f>
        <v>Feb</v>
      </c>
      <c r="M1646" s="1">
        <f>YEAR(Tabla1[[#This Row],[FECHA DE CONTEO INVENTARIO]])</f>
        <v>2019</v>
      </c>
    </row>
    <row r="1647" spans="1:13" x14ac:dyDescent="0.2">
      <c r="A1647" s="1">
        <v>348497</v>
      </c>
      <c r="B1647" s="1" t="s">
        <v>484</v>
      </c>
      <c r="C1647" s="1" t="s">
        <v>893</v>
      </c>
      <c r="D1647" s="1" t="s">
        <v>864</v>
      </c>
      <c r="E1647" s="2">
        <v>43264</v>
      </c>
      <c r="F1647" s="1">
        <v>122</v>
      </c>
      <c r="G1647" s="1">
        <v>122</v>
      </c>
      <c r="H1647" s="1">
        <f>Tabla1[[#This Row],[CANTIDAD SEGÚN SISTEMA]]-Tabla1[[#This Row],[CANTIDAD SEGÚN CONTEO]]</f>
        <v>0</v>
      </c>
      <c r="I1647" s="13">
        <f>1-ABS((Tabla1[[#This Row],[CANTIDAD SEGÚN SISTEMA]]-Tabla1[[#This Row],[CANTIDAD SEGÚN CONTEO]])/Tabla1[[#This Row],[CANTIDAD SEGÚN SISTEMA]])</f>
        <v>1</v>
      </c>
      <c r="J164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47" s="13" t="str">
        <f>VLOOKUP(Tabla1[[#This Row],[COD MATERIAL]],Tabla1345[#All],3,0)</f>
        <v>09 - PARTES DE MOTOR</v>
      </c>
      <c r="L1647" s="2" t="str">
        <f>VLOOKUP(MONTH(Tabla1[[#This Row],[FECHA DE CONTEO INVENTARIO]]),Tabla2[],2,0)</f>
        <v>Jun</v>
      </c>
      <c r="M1647" s="1">
        <f>YEAR(Tabla1[[#This Row],[FECHA DE CONTEO INVENTARIO]])</f>
        <v>2018</v>
      </c>
    </row>
    <row r="1648" spans="1:13" x14ac:dyDescent="0.2">
      <c r="A1648" s="1">
        <v>348773</v>
      </c>
      <c r="B1648" s="1" t="s">
        <v>363</v>
      </c>
      <c r="C1648" s="1" t="s">
        <v>893</v>
      </c>
      <c r="D1648" s="1" t="s">
        <v>864</v>
      </c>
      <c r="E1648" s="2">
        <v>43340</v>
      </c>
      <c r="F1648" s="1">
        <v>83</v>
      </c>
      <c r="G1648" s="1">
        <v>83</v>
      </c>
      <c r="H1648" s="1">
        <f>Tabla1[[#This Row],[CANTIDAD SEGÚN SISTEMA]]-Tabla1[[#This Row],[CANTIDAD SEGÚN CONTEO]]</f>
        <v>0</v>
      </c>
      <c r="I1648" s="13">
        <f>1-ABS((Tabla1[[#This Row],[CANTIDAD SEGÚN SISTEMA]]-Tabla1[[#This Row],[CANTIDAD SEGÚN CONTEO]])/Tabla1[[#This Row],[CANTIDAD SEGÚN SISTEMA]])</f>
        <v>1</v>
      </c>
      <c r="J1648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48" s="13" t="str">
        <f>VLOOKUP(Tabla1[[#This Row],[COD MATERIAL]],Tabla1345[#All],3,0)</f>
        <v>05 - COLISION</v>
      </c>
      <c r="L1648" s="2" t="str">
        <f>VLOOKUP(MONTH(Tabla1[[#This Row],[FECHA DE CONTEO INVENTARIO]]),Tabla2[],2,0)</f>
        <v>Ago</v>
      </c>
      <c r="M1648" s="1">
        <f>YEAR(Tabla1[[#This Row],[FECHA DE CONTEO INVENTARIO]])</f>
        <v>2018</v>
      </c>
    </row>
    <row r="1649" spans="1:13" x14ac:dyDescent="0.2">
      <c r="A1649" s="1">
        <v>348354</v>
      </c>
      <c r="B1649" s="1" t="s">
        <v>538</v>
      </c>
      <c r="C1649" s="1" t="s">
        <v>888</v>
      </c>
      <c r="D1649" s="1" t="s">
        <v>859</v>
      </c>
      <c r="E1649" s="2">
        <v>43177</v>
      </c>
      <c r="F1649" s="1">
        <v>140</v>
      </c>
      <c r="G1649" s="1">
        <v>163</v>
      </c>
      <c r="H1649" s="1">
        <f>Tabla1[[#This Row],[CANTIDAD SEGÚN SISTEMA]]-Tabla1[[#This Row],[CANTIDAD SEGÚN CONTEO]]</f>
        <v>-23</v>
      </c>
      <c r="I1649" s="13">
        <f>1-ABS((Tabla1[[#This Row],[CANTIDAD SEGÚN SISTEMA]]-Tabla1[[#This Row],[CANTIDAD SEGÚN CONTEO]])/Tabla1[[#This Row],[CANTIDAD SEGÚN SISTEMA]])</f>
        <v>0.83571428571428574</v>
      </c>
      <c r="J1649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49" s="13" t="str">
        <f>VLOOKUP(Tabla1[[#This Row],[COD MATERIAL]],Tabla1345[#All],3,0)</f>
        <v>05 - COLISION</v>
      </c>
      <c r="L1649" s="2" t="str">
        <f>VLOOKUP(MONTH(Tabla1[[#This Row],[FECHA DE CONTEO INVENTARIO]]),Tabla2[],2,0)</f>
        <v>Mar</v>
      </c>
      <c r="M1649" s="1">
        <f>YEAR(Tabla1[[#This Row],[FECHA DE CONTEO INVENTARIO]])</f>
        <v>2018</v>
      </c>
    </row>
    <row r="1650" spans="1:13" x14ac:dyDescent="0.2">
      <c r="A1650" s="1">
        <v>348568</v>
      </c>
      <c r="B1650" s="1" t="s">
        <v>211</v>
      </c>
      <c r="C1650" s="1" t="s">
        <v>890</v>
      </c>
      <c r="D1650" s="1" t="s">
        <v>861</v>
      </c>
      <c r="E1650" s="2">
        <v>43514</v>
      </c>
      <c r="F1650" s="1">
        <v>72</v>
      </c>
      <c r="G1650" s="1">
        <v>74</v>
      </c>
      <c r="H1650" s="1">
        <f>Tabla1[[#This Row],[CANTIDAD SEGÚN SISTEMA]]-Tabla1[[#This Row],[CANTIDAD SEGÚN CONTEO]]</f>
        <v>-2</v>
      </c>
      <c r="I1650" s="13">
        <f>1-ABS((Tabla1[[#This Row],[CANTIDAD SEGÚN SISTEMA]]-Tabla1[[#This Row],[CANTIDAD SEGÚN CONTEO]])/Tabla1[[#This Row],[CANTIDAD SEGÚN SISTEMA]])</f>
        <v>0.97222222222222221</v>
      </c>
      <c r="J1650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50" s="13" t="str">
        <f>VLOOKUP(Tabla1[[#This Row],[COD MATERIAL]],Tabla1345[#All],3,0)</f>
        <v>04 - FRENOS Y EMBRAGUES</v>
      </c>
      <c r="L1650" s="2" t="str">
        <f>VLOOKUP(MONTH(Tabla1[[#This Row],[FECHA DE CONTEO INVENTARIO]]),Tabla2[],2,0)</f>
        <v>Feb</v>
      </c>
      <c r="M1650" s="1">
        <f>YEAR(Tabla1[[#This Row],[FECHA DE CONTEO INVENTARIO]])</f>
        <v>2019</v>
      </c>
    </row>
    <row r="1651" spans="1:13" x14ac:dyDescent="0.2">
      <c r="A1651" s="1">
        <v>367756</v>
      </c>
      <c r="B1651" s="1" t="s">
        <v>771</v>
      </c>
      <c r="C1651" s="1" t="s">
        <v>893</v>
      </c>
      <c r="D1651" s="1" t="s">
        <v>864</v>
      </c>
      <c r="E1651" s="2">
        <v>43304</v>
      </c>
      <c r="F1651" s="1">
        <v>176</v>
      </c>
      <c r="G1651" s="1">
        <v>202</v>
      </c>
      <c r="H1651" s="1">
        <f>Tabla1[[#This Row],[CANTIDAD SEGÚN SISTEMA]]-Tabla1[[#This Row],[CANTIDAD SEGÚN CONTEO]]</f>
        <v>-26</v>
      </c>
      <c r="I1651" s="13">
        <f>1-ABS((Tabla1[[#This Row],[CANTIDAD SEGÚN SISTEMA]]-Tabla1[[#This Row],[CANTIDAD SEGÚN CONTEO]])/Tabla1[[#This Row],[CANTIDAD SEGÚN SISTEMA]])</f>
        <v>0.85227272727272729</v>
      </c>
      <c r="J1651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51" s="13" t="str">
        <f>VLOOKUP(Tabla1[[#This Row],[COD MATERIAL]],Tabla1345[#All],3,0)</f>
        <v>06 - AMORTIGUADORES</v>
      </c>
      <c r="L1651" s="2" t="str">
        <f>VLOOKUP(MONTH(Tabla1[[#This Row],[FECHA DE CONTEO INVENTARIO]]),Tabla2[],2,0)</f>
        <v>Jul</v>
      </c>
      <c r="M1651" s="1">
        <f>YEAR(Tabla1[[#This Row],[FECHA DE CONTEO INVENTARIO]])</f>
        <v>2018</v>
      </c>
    </row>
    <row r="1652" spans="1:13" x14ac:dyDescent="0.2">
      <c r="A1652" s="1">
        <v>348399</v>
      </c>
      <c r="B1652" s="1" t="s">
        <v>234</v>
      </c>
      <c r="C1652" s="1" t="s">
        <v>889</v>
      </c>
      <c r="D1652" s="1" t="s">
        <v>860</v>
      </c>
      <c r="E1652" s="2">
        <v>43274</v>
      </c>
      <c r="F1652" s="1">
        <v>89</v>
      </c>
      <c r="G1652" s="1">
        <v>98</v>
      </c>
      <c r="H1652" s="1">
        <f>Tabla1[[#This Row],[CANTIDAD SEGÚN SISTEMA]]-Tabla1[[#This Row],[CANTIDAD SEGÚN CONTEO]]</f>
        <v>-9</v>
      </c>
      <c r="I1652" s="13">
        <f>1-ABS((Tabla1[[#This Row],[CANTIDAD SEGÚN SISTEMA]]-Tabla1[[#This Row],[CANTIDAD SEGÚN CONTEO]])/Tabla1[[#This Row],[CANTIDAD SEGÚN SISTEMA]])</f>
        <v>0.898876404494382</v>
      </c>
      <c r="J1652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52" s="13" t="str">
        <f>VLOOKUP(Tabla1[[#This Row],[COD MATERIAL]],Tabla1345[#All],3,0)</f>
        <v>05 - COLISION</v>
      </c>
      <c r="L1652" s="2" t="str">
        <f>VLOOKUP(MONTH(Tabla1[[#This Row],[FECHA DE CONTEO INVENTARIO]]),Tabla2[],2,0)</f>
        <v>Jun</v>
      </c>
      <c r="M1652" s="1">
        <f>YEAR(Tabla1[[#This Row],[FECHA DE CONTEO INVENTARIO]])</f>
        <v>2018</v>
      </c>
    </row>
    <row r="1653" spans="1:13" x14ac:dyDescent="0.2">
      <c r="A1653" s="1">
        <v>347626</v>
      </c>
      <c r="B1653" s="1" t="s">
        <v>159</v>
      </c>
      <c r="C1653" s="1" t="s">
        <v>893</v>
      </c>
      <c r="D1653" s="1" t="s">
        <v>864</v>
      </c>
      <c r="E1653" s="2">
        <v>43207</v>
      </c>
      <c r="F1653" s="1">
        <v>128</v>
      </c>
      <c r="G1653" s="1">
        <v>115</v>
      </c>
      <c r="H1653" s="1">
        <f>Tabla1[[#This Row],[CANTIDAD SEGÚN SISTEMA]]-Tabla1[[#This Row],[CANTIDAD SEGÚN CONTEO]]</f>
        <v>13</v>
      </c>
      <c r="I1653" s="13">
        <f>1-ABS((Tabla1[[#This Row],[CANTIDAD SEGÚN SISTEMA]]-Tabla1[[#This Row],[CANTIDAD SEGÚN CONTEO]])/Tabla1[[#This Row],[CANTIDAD SEGÚN SISTEMA]])</f>
        <v>0.8984375</v>
      </c>
      <c r="J1653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653" s="13" t="str">
        <f>VLOOKUP(Tabla1[[#This Row],[COD MATERIAL]],Tabla1345[#All],3,0)</f>
        <v>09 - PARTES DE MOTOR</v>
      </c>
      <c r="L1653" s="2" t="str">
        <f>VLOOKUP(MONTH(Tabla1[[#This Row],[FECHA DE CONTEO INVENTARIO]]),Tabla2[],2,0)</f>
        <v>Abr</v>
      </c>
      <c r="M1653" s="1">
        <f>YEAR(Tabla1[[#This Row],[FECHA DE CONTEO INVENTARIO]])</f>
        <v>2018</v>
      </c>
    </row>
    <row r="1654" spans="1:13" x14ac:dyDescent="0.2">
      <c r="A1654" s="1">
        <v>362736</v>
      </c>
      <c r="B1654" s="1" t="s">
        <v>374</v>
      </c>
      <c r="C1654" s="1" t="s">
        <v>884</v>
      </c>
      <c r="D1654" s="1" t="s">
        <v>856</v>
      </c>
      <c r="E1654" s="2">
        <v>43412</v>
      </c>
      <c r="F1654" s="1">
        <v>118</v>
      </c>
      <c r="G1654" s="1">
        <v>110</v>
      </c>
      <c r="H1654" s="1">
        <f>Tabla1[[#This Row],[CANTIDAD SEGÚN SISTEMA]]-Tabla1[[#This Row],[CANTIDAD SEGÚN CONTEO]]</f>
        <v>8</v>
      </c>
      <c r="I1654" s="13">
        <f>1-ABS((Tabla1[[#This Row],[CANTIDAD SEGÚN SISTEMA]]-Tabla1[[#This Row],[CANTIDAD SEGÚN CONTEO]])/Tabla1[[#This Row],[CANTIDAD SEGÚN SISTEMA]])</f>
        <v>0.93220338983050843</v>
      </c>
      <c r="J1654" s="13" t="str">
        <f>IF(Tabla1[[#This Row],[CANTIDAD SEGÚN SISTEMA]]=Tabla1[[#This Row],[CANTIDAD SEGÚN CONTEO]],"CUADRADO",IF(Tabla1[[#This Row],[CANTIDAD SEGÚN SISTEMA]]&gt;Tabla1[[#This Row],[CANTIDAD SEGÚN CONTEO]],"FALTANTE","SOBRANTE"))</f>
        <v>FALTANTE</v>
      </c>
      <c r="K1654" s="13" t="str">
        <f>VLOOKUP(Tabla1[[#This Row],[COD MATERIAL]],Tabla1345[#All],3,0)</f>
        <v>13 - TRACCION</v>
      </c>
      <c r="L1654" s="2" t="str">
        <f>VLOOKUP(MONTH(Tabla1[[#This Row],[FECHA DE CONTEO INVENTARIO]]),Tabla2[],2,0)</f>
        <v>Nov</v>
      </c>
      <c r="M1654" s="1">
        <f>YEAR(Tabla1[[#This Row],[FECHA DE CONTEO INVENTARIO]])</f>
        <v>2018</v>
      </c>
    </row>
    <row r="1655" spans="1:13" x14ac:dyDescent="0.2">
      <c r="A1655" s="1">
        <v>347977</v>
      </c>
      <c r="B1655" s="1" t="s">
        <v>133</v>
      </c>
      <c r="C1655" s="1" t="s">
        <v>892</v>
      </c>
      <c r="D1655" s="1" t="s">
        <v>863</v>
      </c>
      <c r="E1655" s="2">
        <v>43612</v>
      </c>
      <c r="F1655" s="1">
        <v>164</v>
      </c>
      <c r="G1655" s="1">
        <v>164</v>
      </c>
      <c r="H1655" s="1">
        <f>Tabla1[[#This Row],[CANTIDAD SEGÚN SISTEMA]]-Tabla1[[#This Row],[CANTIDAD SEGÚN CONTEO]]</f>
        <v>0</v>
      </c>
      <c r="I1655" s="13">
        <f>1-ABS((Tabla1[[#This Row],[CANTIDAD SEGÚN SISTEMA]]-Tabla1[[#This Row],[CANTIDAD SEGÚN CONTEO]])/Tabla1[[#This Row],[CANTIDAD SEGÚN SISTEMA]])</f>
        <v>1</v>
      </c>
      <c r="J1655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55" s="13" t="str">
        <f>VLOOKUP(Tabla1[[#This Row],[COD MATERIAL]],Tabla1345[#All],3,0)</f>
        <v>10 - PALANCAS Y CHICOTES</v>
      </c>
      <c r="L1655" s="2" t="str">
        <f>VLOOKUP(MONTH(Tabla1[[#This Row],[FECHA DE CONTEO INVENTARIO]]),Tabla2[],2,0)</f>
        <v>May</v>
      </c>
      <c r="M1655" s="1">
        <f>YEAR(Tabla1[[#This Row],[FECHA DE CONTEO INVENTARIO]])</f>
        <v>2019</v>
      </c>
    </row>
    <row r="1656" spans="1:13" x14ac:dyDescent="0.2">
      <c r="A1656" s="1">
        <v>348611</v>
      </c>
      <c r="B1656" s="1" t="s">
        <v>348</v>
      </c>
      <c r="C1656" s="1" t="s">
        <v>886</v>
      </c>
      <c r="D1656" s="1" t="s">
        <v>857</v>
      </c>
      <c r="E1656" s="2">
        <v>43527</v>
      </c>
      <c r="F1656" s="1">
        <v>161</v>
      </c>
      <c r="G1656" s="1">
        <v>183</v>
      </c>
      <c r="H1656" s="1">
        <f>Tabla1[[#This Row],[CANTIDAD SEGÚN SISTEMA]]-Tabla1[[#This Row],[CANTIDAD SEGÚN CONTEO]]</f>
        <v>-22</v>
      </c>
      <c r="I1656" s="13">
        <f>1-ABS((Tabla1[[#This Row],[CANTIDAD SEGÚN SISTEMA]]-Tabla1[[#This Row],[CANTIDAD SEGÚN CONTEO]])/Tabla1[[#This Row],[CANTIDAD SEGÚN SISTEMA]])</f>
        <v>0.86335403726708071</v>
      </c>
      <c r="J1656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56" s="13" t="str">
        <f>VLOOKUP(Tabla1[[#This Row],[COD MATERIAL]],Tabla1345[#All],3,0)</f>
        <v>08 - ELECTRICO</v>
      </c>
      <c r="L1656" s="2" t="str">
        <f>VLOOKUP(MONTH(Tabla1[[#This Row],[FECHA DE CONTEO INVENTARIO]]),Tabla2[],2,0)</f>
        <v>Mar</v>
      </c>
      <c r="M1656" s="1">
        <f>YEAR(Tabla1[[#This Row],[FECHA DE CONTEO INVENTARIO]])</f>
        <v>2019</v>
      </c>
    </row>
    <row r="1657" spans="1:13" x14ac:dyDescent="0.2">
      <c r="A1657" s="1">
        <v>348816</v>
      </c>
      <c r="B1657" s="1" t="s">
        <v>256</v>
      </c>
      <c r="C1657" s="1" t="s">
        <v>886</v>
      </c>
      <c r="D1657" s="1" t="s">
        <v>857</v>
      </c>
      <c r="E1657" s="2">
        <v>43540</v>
      </c>
      <c r="F1657" s="1">
        <v>4</v>
      </c>
      <c r="G1657" s="1">
        <v>4</v>
      </c>
      <c r="H1657" s="1">
        <f>Tabla1[[#This Row],[CANTIDAD SEGÚN SISTEMA]]-Tabla1[[#This Row],[CANTIDAD SEGÚN CONTEO]]</f>
        <v>0</v>
      </c>
      <c r="I1657" s="13">
        <f>1-ABS((Tabla1[[#This Row],[CANTIDAD SEGÚN SISTEMA]]-Tabla1[[#This Row],[CANTIDAD SEGÚN CONTEO]])/Tabla1[[#This Row],[CANTIDAD SEGÚN SISTEMA]])</f>
        <v>1</v>
      </c>
      <c r="J1657" s="13" t="str">
        <f>IF(Tabla1[[#This Row],[CANTIDAD SEGÚN SISTEMA]]=Tabla1[[#This Row],[CANTIDAD SEGÚN CONTEO]],"CUADRADO",IF(Tabla1[[#This Row],[CANTIDAD SEGÚN SISTEMA]]&gt;Tabla1[[#This Row],[CANTIDAD SEGÚN CONTEO]],"FALTANTE","SOBRANTE"))</f>
        <v>CUADRADO</v>
      </c>
      <c r="K1657" s="13" t="str">
        <f>VLOOKUP(Tabla1[[#This Row],[COD MATERIAL]],Tabla1345[#All],3,0)</f>
        <v>05 - COLISION</v>
      </c>
      <c r="L1657" s="2" t="str">
        <f>VLOOKUP(MONTH(Tabla1[[#This Row],[FECHA DE CONTEO INVENTARIO]]),Tabla2[],2,0)</f>
        <v>Mar</v>
      </c>
      <c r="M1657" s="1">
        <f>YEAR(Tabla1[[#This Row],[FECHA DE CONTEO INVENTARIO]])</f>
        <v>2019</v>
      </c>
    </row>
    <row r="1658" spans="1:13" x14ac:dyDescent="0.2">
      <c r="A1658" s="1">
        <v>367826</v>
      </c>
      <c r="B1658" s="1" t="s">
        <v>774</v>
      </c>
      <c r="C1658" s="1" t="s">
        <v>887</v>
      </c>
      <c r="D1658" s="1" t="s">
        <v>858</v>
      </c>
      <c r="E1658" s="2">
        <v>43221</v>
      </c>
      <c r="F1658" s="1">
        <v>101</v>
      </c>
      <c r="G1658" s="1">
        <v>110</v>
      </c>
      <c r="H1658" s="1">
        <f>Tabla1[[#This Row],[CANTIDAD SEGÚN SISTEMA]]-Tabla1[[#This Row],[CANTIDAD SEGÚN CONTEO]]</f>
        <v>-9</v>
      </c>
      <c r="I1658" s="13">
        <f>1-ABS((Tabla1[[#This Row],[CANTIDAD SEGÚN SISTEMA]]-Tabla1[[#This Row],[CANTIDAD SEGÚN CONTEO]])/Tabla1[[#This Row],[CANTIDAD SEGÚN SISTEMA]])</f>
        <v>0.91089108910891092</v>
      </c>
      <c r="J1658" s="13" t="str">
        <f>IF(Tabla1[[#This Row],[CANTIDAD SEGÚN SISTEMA]]=Tabla1[[#This Row],[CANTIDAD SEGÚN CONTEO]],"CUADRADO",IF(Tabla1[[#This Row],[CANTIDAD SEGÚN SISTEMA]]&gt;Tabla1[[#This Row],[CANTIDAD SEGÚN CONTEO]],"FALTANTE","SOBRANTE"))</f>
        <v>SOBRANTE</v>
      </c>
      <c r="K1658" s="13" t="str">
        <f>VLOOKUP(Tabla1[[#This Row],[COD MATERIAL]],Tabla1345[#All],3,0)</f>
        <v>05 - COLISION</v>
      </c>
      <c r="L1658" s="2" t="str">
        <f>VLOOKUP(MONTH(Tabla1[[#This Row],[FECHA DE CONTEO INVENTARIO]]),Tabla2[],2,0)</f>
        <v>May</v>
      </c>
      <c r="M1658" s="1">
        <f>YEAR(Tabla1[[#This Row],[FECHA DE CONTEO INVENTARIO]])</f>
        <v>2018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0E0B6-F720-4940-9C84-7EFA8F60D4A4}">
  <dimension ref="A1:Q1658"/>
  <sheetViews>
    <sheetView showGridLines="0" workbookViewId="0">
      <pane xSplit="3" ySplit="1" topLeftCell="H2" activePane="bottomRight" state="frozen"/>
      <selection pane="topRight" activeCell="D1" sqref="D1"/>
      <selection pane="bottomLeft" activeCell="A2" sqref="A2"/>
      <selection pane="bottomRight" activeCell="P1" sqref="P1:Q1"/>
    </sheetView>
  </sheetViews>
  <sheetFormatPr baseColWidth="10" defaultColWidth="11.42578125" defaultRowHeight="11.25" x14ac:dyDescent="0.2"/>
  <cols>
    <col min="1" max="1" width="12" style="2" bestFit="1" customWidth="1"/>
    <col min="2" max="2" width="15.5703125" style="1" bestFit="1" customWidth="1"/>
    <col min="3" max="3" width="29.5703125" style="1" customWidth="1"/>
    <col min="4" max="4" width="12.28515625" style="1" bestFit="1" customWidth="1"/>
    <col min="5" max="5" width="15.85546875" style="1" bestFit="1" customWidth="1"/>
    <col min="6" max="6" width="12.28515625" style="1" customWidth="1"/>
    <col min="7" max="7" width="12.28515625" style="16" customWidth="1"/>
    <col min="8" max="9" width="12.28515625" style="23" customWidth="1"/>
    <col min="10" max="10" width="12.28515625" style="1" customWidth="1"/>
    <col min="11" max="11" width="18.140625" style="1" bestFit="1" customWidth="1"/>
    <col min="12" max="12" width="12" style="13" customWidth="1"/>
    <col min="13" max="16384" width="11.42578125" style="1"/>
  </cols>
  <sheetData>
    <row r="1" spans="1:17" s="8" customFormat="1" ht="22.5" x14ac:dyDescent="0.25">
      <c r="A1" s="9" t="s">
        <v>850</v>
      </c>
      <c r="B1" s="8" t="s">
        <v>840</v>
      </c>
      <c r="C1" s="8" t="s">
        <v>841</v>
      </c>
      <c r="D1" s="8" t="s">
        <v>849</v>
      </c>
      <c r="E1" s="8" t="s">
        <v>855</v>
      </c>
      <c r="F1" s="8" t="s">
        <v>851</v>
      </c>
      <c r="G1" s="8" t="s">
        <v>874</v>
      </c>
      <c r="H1" s="22" t="s">
        <v>852</v>
      </c>
      <c r="I1" s="22" t="s">
        <v>853</v>
      </c>
      <c r="J1" s="18" t="s">
        <v>854</v>
      </c>
      <c r="K1" s="18" t="s">
        <v>842</v>
      </c>
      <c r="L1" s="18" t="s">
        <v>17</v>
      </c>
      <c r="M1" s="18" t="s">
        <v>18</v>
      </c>
      <c r="P1" s="30"/>
      <c r="Q1" s="31" t="s">
        <v>1168</v>
      </c>
    </row>
    <row r="2" spans="1:17" x14ac:dyDescent="0.2">
      <c r="A2" s="2">
        <v>43213</v>
      </c>
      <c r="B2" s="1">
        <v>347910</v>
      </c>
      <c r="C2" s="1" t="s">
        <v>691</v>
      </c>
      <c r="D2" s="1" t="s">
        <v>884</v>
      </c>
      <c r="E2" s="1" t="s">
        <v>856</v>
      </c>
      <c r="F2" s="1">
        <v>22</v>
      </c>
      <c r="G2" s="16" t="s">
        <v>872</v>
      </c>
      <c r="H2" s="23">
        <v>0.63888888888888895</v>
      </c>
      <c r="I2" s="23">
        <v>0.72222222222222221</v>
      </c>
      <c r="J2" s="1">
        <f>HOUR(Tabla110[[#This Row],[HORA FIN PICKING]]-Tabla110[[#This Row],[HORA INICIO PICKING]])*60+MINUTE(Tabla110[[#This Row],[HORA FIN PICKING]]-Tabla110[[#This Row],[HORA INICIO PICKING]])</f>
        <v>120</v>
      </c>
      <c r="K2" s="1" t="str">
        <f>VLOOKUP(Tabla110[[#This Row],[COD MATERIAL]],Tabla1345[#All],3,0)</f>
        <v>14 - LUCES</v>
      </c>
      <c r="L2" s="2" t="str">
        <f>VLOOKUP(MONTH(Tabla110[[#This Row],[FECHA PICKING]]),Tabla2[],2,0)</f>
        <v>Abr</v>
      </c>
      <c r="M2" s="1">
        <f>YEAR(Tabla110[[#This Row],[FECHA PICKING]])</f>
        <v>2018</v>
      </c>
    </row>
    <row r="3" spans="1:17" x14ac:dyDescent="0.2">
      <c r="A3" s="2">
        <v>43258</v>
      </c>
      <c r="B3" s="1">
        <v>348008</v>
      </c>
      <c r="C3" s="1" t="s">
        <v>45</v>
      </c>
      <c r="D3" s="1" t="s">
        <v>893</v>
      </c>
      <c r="E3" s="1" t="s">
        <v>857</v>
      </c>
      <c r="F3" s="1">
        <v>24</v>
      </c>
      <c r="G3" s="16" t="s">
        <v>872</v>
      </c>
      <c r="H3" s="23">
        <v>0.63750000000000007</v>
      </c>
      <c r="I3" s="23">
        <v>0.74097222222222214</v>
      </c>
      <c r="J3" s="1">
        <f>HOUR(Tabla110[[#This Row],[HORA FIN PICKING]]-Tabla110[[#This Row],[HORA INICIO PICKING]])*60+MINUTE(Tabla110[[#This Row],[HORA FIN PICKING]]-Tabla110[[#This Row],[HORA INICIO PICKING]])</f>
        <v>149</v>
      </c>
      <c r="K3" s="1" t="str">
        <f>VLOOKUP(Tabla110[[#This Row],[COD MATERIAL]],Tabla1345[#All],3,0)</f>
        <v>08 - ELECTRICO</v>
      </c>
      <c r="L3" s="2" t="str">
        <f>VLOOKUP(MONTH(Tabla110[[#This Row],[FECHA PICKING]]),Tabla2[],2,0)</f>
        <v>Jun</v>
      </c>
      <c r="M3" s="1">
        <f>YEAR(Tabla110[[#This Row],[FECHA PICKING]])</f>
        <v>2018</v>
      </c>
    </row>
    <row r="4" spans="1:17" x14ac:dyDescent="0.2">
      <c r="A4" s="2">
        <v>43484</v>
      </c>
      <c r="B4" s="1">
        <v>347995</v>
      </c>
      <c r="C4" s="1" t="s">
        <v>142</v>
      </c>
      <c r="D4" s="1" t="s">
        <v>891</v>
      </c>
      <c r="E4" s="1" t="s">
        <v>858</v>
      </c>
      <c r="F4" s="1">
        <v>33</v>
      </c>
      <c r="G4" s="16" t="s">
        <v>872</v>
      </c>
      <c r="H4" s="23">
        <v>0.68263888888888891</v>
      </c>
      <c r="I4" s="23">
        <v>0.77847222222222223</v>
      </c>
      <c r="J4" s="1">
        <f>HOUR(Tabla110[[#This Row],[HORA FIN PICKING]]-Tabla110[[#This Row],[HORA INICIO PICKING]])*60+MINUTE(Tabla110[[#This Row],[HORA FIN PICKING]]-Tabla110[[#This Row],[HORA INICIO PICKING]])</f>
        <v>138</v>
      </c>
      <c r="K4" s="1" t="str">
        <f>VLOOKUP(Tabla110[[#This Row],[COD MATERIAL]],Tabla1345[#All],3,0)</f>
        <v>10 - PALANCAS Y CHICOTES</v>
      </c>
      <c r="L4" s="2" t="str">
        <f>VLOOKUP(MONTH(Tabla110[[#This Row],[FECHA PICKING]]),Tabla2[],2,0)</f>
        <v>Ene</v>
      </c>
      <c r="M4" s="1">
        <f>YEAR(Tabla110[[#This Row],[FECHA PICKING]])</f>
        <v>2019</v>
      </c>
    </row>
    <row r="5" spans="1:17" x14ac:dyDescent="0.2">
      <c r="A5" s="2">
        <v>43584</v>
      </c>
      <c r="B5" s="1">
        <v>362722</v>
      </c>
      <c r="C5" s="1" t="s">
        <v>469</v>
      </c>
      <c r="D5" s="1" t="s">
        <v>885</v>
      </c>
      <c r="E5" s="1" t="s">
        <v>859</v>
      </c>
      <c r="F5" s="1">
        <v>91</v>
      </c>
      <c r="G5" s="16" t="s">
        <v>873</v>
      </c>
      <c r="H5" s="23">
        <v>0.37986111111111115</v>
      </c>
      <c r="I5" s="23">
        <v>0.39444444444444443</v>
      </c>
      <c r="J5" s="1">
        <f>HOUR(Tabla110[[#This Row],[HORA FIN PICKING]]-Tabla110[[#This Row],[HORA INICIO PICKING]])*60+MINUTE(Tabla110[[#This Row],[HORA FIN PICKING]]-Tabla110[[#This Row],[HORA INICIO PICKING]])</f>
        <v>21</v>
      </c>
      <c r="K5" s="1" t="str">
        <f>VLOOKUP(Tabla110[[#This Row],[COD MATERIAL]],Tabla1345[#All],3,0)</f>
        <v>05 - COLISION</v>
      </c>
      <c r="L5" s="2" t="str">
        <f>VLOOKUP(MONTH(Tabla110[[#This Row],[FECHA PICKING]]),Tabla2[],2,0)</f>
        <v>Abr</v>
      </c>
      <c r="M5" s="1">
        <f>YEAR(Tabla110[[#This Row],[FECHA PICKING]])</f>
        <v>2019</v>
      </c>
    </row>
    <row r="6" spans="1:17" x14ac:dyDescent="0.2">
      <c r="A6" s="2">
        <v>43374</v>
      </c>
      <c r="B6" s="1">
        <v>348252</v>
      </c>
      <c r="C6" s="1" t="s">
        <v>62</v>
      </c>
      <c r="D6" s="1" t="s">
        <v>890</v>
      </c>
      <c r="E6" s="1" t="s">
        <v>860</v>
      </c>
      <c r="F6" s="1">
        <v>48</v>
      </c>
      <c r="G6" s="16" t="s">
        <v>872</v>
      </c>
      <c r="H6" s="23">
        <v>0.46736111111111112</v>
      </c>
      <c r="I6" s="23">
        <v>0.49861111111111112</v>
      </c>
      <c r="J6" s="1">
        <f>HOUR(Tabla110[[#This Row],[HORA FIN PICKING]]-Tabla110[[#This Row],[HORA INICIO PICKING]])*60+MINUTE(Tabla110[[#This Row],[HORA FIN PICKING]]-Tabla110[[#This Row],[HORA INICIO PICKING]])</f>
        <v>45</v>
      </c>
      <c r="K6" s="1" t="str">
        <f>VLOOKUP(Tabla110[[#This Row],[COD MATERIAL]],Tabla1345[#All],3,0)</f>
        <v>07 - PEDALES Y POSAPIES</v>
      </c>
      <c r="L6" s="2" t="str">
        <f>VLOOKUP(MONTH(Tabla110[[#This Row],[FECHA PICKING]]),Tabla2[],2,0)</f>
        <v>Oct</v>
      </c>
      <c r="M6" s="1">
        <f>YEAR(Tabla110[[#This Row],[FECHA PICKING]])</f>
        <v>2018</v>
      </c>
    </row>
    <row r="7" spans="1:17" x14ac:dyDescent="0.2">
      <c r="A7" s="2">
        <v>43276</v>
      </c>
      <c r="B7" s="1">
        <v>347906</v>
      </c>
      <c r="C7" s="1" t="s">
        <v>303</v>
      </c>
      <c r="D7" s="1" t="s">
        <v>889</v>
      </c>
      <c r="E7" s="1" t="s">
        <v>861</v>
      </c>
      <c r="F7" s="1">
        <v>78</v>
      </c>
      <c r="G7" s="16" t="s">
        <v>872</v>
      </c>
      <c r="H7" s="23">
        <v>0.64166666666666672</v>
      </c>
      <c r="I7" s="23">
        <v>0.65694444444444444</v>
      </c>
      <c r="J7" s="1">
        <f>HOUR(Tabla110[[#This Row],[HORA FIN PICKING]]-Tabla110[[#This Row],[HORA INICIO PICKING]])*60+MINUTE(Tabla110[[#This Row],[HORA FIN PICKING]]-Tabla110[[#This Row],[HORA INICIO PICKING]])</f>
        <v>22</v>
      </c>
      <c r="K7" s="1" t="str">
        <f>VLOOKUP(Tabla110[[#This Row],[COD MATERIAL]],Tabla1345[#All],3,0)</f>
        <v>14 - LUCES</v>
      </c>
      <c r="L7" s="2" t="str">
        <f>VLOOKUP(MONTH(Tabla110[[#This Row],[FECHA PICKING]]),Tabla2[],2,0)</f>
        <v>Jun</v>
      </c>
      <c r="M7" s="1">
        <f>YEAR(Tabla110[[#This Row],[FECHA PICKING]])</f>
        <v>2018</v>
      </c>
    </row>
    <row r="8" spans="1:17" x14ac:dyDescent="0.2">
      <c r="A8" s="2">
        <v>43207</v>
      </c>
      <c r="B8" s="1">
        <v>348306</v>
      </c>
      <c r="C8" s="1" t="s">
        <v>765</v>
      </c>
      <c r="D8" s="1" t="s">
        <v>892</v>
      </c>
      <c r="E8" s="1" t="s">
        <v>862</v>
      </c>
      <c r="F8" s="1">
        <v>62</v>
      </c>
      <c r="G8" s="16" t="s">
        <v>872</v>
      </c>
      <c r="H8" s="23">
        <v>0.73472222222222217</v>
      </c>
      <c r="I8" s="23">
        <v>0.78541666666666676</v>
      </c>
      <c r="J8" s="1">
        <f>HOUR(Tabla110[[#This Row],[HORA FIN PICKING]]-Tabla110[[#This Row],[HORA INICIO PICKING]])*60+MINUTE(Tabla110[[#This Row],[HORA FIN PICKING]]-Tabla110[[#This Row],[HORA INICIO PICKING]])</f>
        <v>73</v>
      </c>
      <c r="K8" s="1" t="str">
        <f>VLOOKUP(Tabla110[[#This Row],[COD MATERIAL]],Tabla1345[#All],3,0)</f>
        <v>10 - PALANCAS Y CHICOTES</v>
      </c>
      <c r="L8" s="2" t="str">
        <f>VLOOKUP(MONTH(Tabla110[[#This Row],[FECHA PICKING]]),Tabla2[],2,0)</f>
        <v>Abr</v>
      </c>
      <c r="M8" s="1">
        <f>YEAR(Tabla110[[#This Row],[FECHA PICKING]])</f>
        <v>2018</v>
      </c>
    </row>
    <row r="9" spans="1:17" x14ac:dyDescent="0.2">
      <c r="A9" s="2">
        <v>43537</v>
      </c>
      <c r="B9" s="1">
        <v>348349</v>
      </c>
      <c r="C9" s="1" t="s">
        <v>217</v>
      </c>
      <c r="D9" s="1" t="s">
        <v>887</v>
      </c>
      <c r="E9" s="1" t="s">
        <v>863</v>
      </c>
      <c r="F9" s="1">
        <v>92</v>
      </c>
      <c r="G9" s="16" t="s">
        <v>872</v>
      </c>
      <c r="H9" s="23">
        <v>0.57013888888888886</v>
      </c>
      <c r="I9" s="23">
        <v>0.6479166666666667</v>
      </c>
      <c r="J9" s="1">
        <f>HOUR(Tabla110[[#This Row],[HORA FIN PICKING]]-Tabla110[[#This Row],[HORA INICIO PICKING]])*60+MINUTE(Tabla110[[#This Row],[HORA FIN PICKING]]-Tabla110[[#This Row],[HORA INICIO PICKING]])</f>
        <v>112</v>
      </c>
      <c r="K9" s="1" t="str">
        <f>VLOOKUP(Tabla110[[#This Row],[COD MATERIAL]],Tabla1345[#All],3,0)</f>
        <v>15 - MISCELANEOS</v>
      </c>
      <c r="L9" s="2" t="str">
        <f>VLOOKUP(MONTH(Tabla110[[#This Row],[FECHA PICKING]]),Tabla2[],2,0)</f>
        <v>Mar</v>
      </c>
      <c r="M9" s="1">
        <f>YEAR(Tabla110[[#This Row],[FECHA PICKING]])</f>
        <v>2019</v>
      </c>
    </row>
    <row r="10" spans="1:17" x14ac:dyDescent="0.2">
      <c r="A10" s="2">
        <v>43261</v>
      </c>
      <c r="B10" s="1">
        <v>348422</v>
      </c>
      <c r="C10" s="1" t="s">
        <v>294</v>
      </c>
      <c r="D10" s="1" t="s">
        <v>885</v>
      </c>
      <c r="E10" s="1" t="s">
        <v>864</v>
      </c>
      <c r="F10" s="1">
        <v>50</v>
      </c>
      <c r="G10" s="16" t="s">
        <v>872</v>
      </c>
      <c r="H10" s="23">
        <v>0.48333333333333334</v>
      </c>
      <c r="I10" s="23">
        <v>0.5131944444444444</v>
      </c>
      <c r="J10" s="1">
        <f>HOUR(Tabla110[[#This Row],[HORA FIN PICKING]]-Tabla110[[#This Row],[HORA INICIO PICKING]])*60+MINUTE(Tabla110[[#This Row],[HORA FIN PICKING]]-Tabla110[[#This Row],[HORA INICIO PICKING]])</f>
        <v>43</v>
      </c>
      <c r="K10" s="1" t="str">
        <f>VLOOKUP(Tabla110[[#This Row],[COD MATERIAL]],Tabla1345[#All],3,0)</f>
        <v>11 - LLANTAS Y HULES</v>
      </c>
      <c r="L10" s="2" t="str">
        <f>VLOOKUP(MONTH(Tabla110[[#This Row],[FECHA PICKING]]),Tabla2[],2,0)</f>
        <v>Jun</v>
      </c>
      <c r="M10" s="1">
        <f>YEAR(Tabla110[[#This Row],[FECHA PICKING]])</f>
        <v>2018</v>
      </c>
    </row>
    <row r="11" spans="1:17" x14ac:dyDescent="0.2">
      <c r="A11" s="2">
        <v>43605</v>
      </c>
      <c r="B11" s="1">
        <v>362737</v>
      </c>
      <c r="C11" s="1" t="s">
        <v>502</v>
      </c>
      <c r="D11" s="1" t="s">
        <v>884</v>
      </c>
      <c r="E11" s="1" t="s">
        <v>864</v>
      </c>
      <c r="F11" s="1">
        <v>33</v>
      </c>
      <c r="G11" s="16" t="s">
        <v>872</v>
      </c>
      <c r="H11" s="23">
        <v>0.71388888888888891</v>
      </c>
      <c r="I11" s="23">
        <v>0.75347222222222221</v>
      </c>
      <c r="J11" s="1">
        <f>HOUR(Tabla110[[#This Row],[HORA FIN PICKING]]-Tabla110[[#This Row],[HORA INICIO PICKING]])*60+MINUTE(Tabla110[[#This Row],[HORA FIN PICKING]]-Tabla110[[#This Row],[HORA INICIO PICKING]])</f>
        <v>57</v>
      </c>
      <c r="K11" s="1" t="str">
        <f>VLOOKUP(Tabla110[[#This Row],[COD MATERIAL]],Tabla1345[#All],3,0)</f>
        <v>13 - TRACCION</v>
      </c>
      <c r="L11" s="2" t="str">
        <f>VLOOKUP(MONTH(Tabla110[[#This Row],[FECHA PICKING]]),Tabla2[],2,0)</f>
        <v>May</v>
      </c>
      <c r="M11" s="1">
        <f>YEAR(Tabla110[[#This Row],[FECHA PICKING]])</f>
        <v>2019</v>
      </c>
    </row>
    <row r="12" spans="1:17" x14ac:dyDescent="0.2">
      <c r="A12" s="2">
        <v>43198</v>
      </c>
      <c r="B12" s="1">
        <v>348593</v>
      </c>
      <c r="C12" s="1" t="s">
        <v>335</v>
      </c>
      <c r="D12" s="1" t="s">
        <v>890</v>
      </c>
      <c r="E12" s="1" t="s">
        <v>857</v>
      </c>
      <c r="F12" s="1">
        <v>99</v>
      </c>
      <c r="G12" s="16" t="s">
        <v>872</v>
      </c>
      <c r="H12" s="23">
        <v>0.36527777777777781</v>
      </c>
      <c r="I12" s="23">
        <v>0.45347222222222222</v>
      </c>
      <c r="J12" s="1">
        <f>HOUR(Tabla110[[#This Row],[HORA FIN PICKING]]-Tabla110[[#This Row],[HORA INICIO PICKING]])*60+MINUTE(Tabla110[[#This Row],[HORA FIN PICKING]]-Tabla110[[#This Row],[HORA INICIO PICKING]])</f>
        <v>127</v>
      </c>
      <c r="K12" s="1" t="str">
        <f>VLOOKUP(Tabla110[[#This Row],[COD MATERIAL]],Tabla1345[#All],3,0)</f>
        <v>15 - MISCELANEOS</v>
      </c>
      <c r="L12" s="2" t="str">
        <f>VLOOKUP(MONTH(Tabla110[[#This Row],[FECHA PICKING]]),Tabla2[],2,0)</f>
        <v>Abr</v>
      </c>
      <c r="M12" s="1">
        <f>YEAR(Tabla110[[#This Row],[FECHA PICKING]])</f>
        <v>2018</v>
      </c>
    </row>
    <row r="13" spans="1:17" x14ac:dyDescent="0.2">
      <c r="A13" s="2">
        <v>43201</v>
      </c>
      <c r="B13" s="1">
        <v>348544</v>
      </c>
      <c r="C13" s="1" t="s">
        <v>793</v>
      </c>
      <c r="D13" s="1" t="s">
        <v>888</v>
      </c>
      <c r="E13" s="1" t="s">
        <v>864</v>
      </c>
      <c r="F13" s="1">
        <v>55</v>
      </c>
      <c r="G13" s="16" t="s">
        <v>872</v>
      </c>
      <c r="H13" s="23">
        <v>0.42222222222222222</v>
      </c>
      <c r="I13" s="23">
        <v>0.48888888888888893</v>
      </c>
      <c r="J13" s="1">
        <f>HOUR(Tabla110[[#This Row],[HORA FIN PICKING]]-Tabla110[[#This Row],[HORA INICIO PICKING]])*60+MINUTE(Tabla110[[#This Row],[HORA FIN PICKING]]-Tabla110[[#This Row],[HORA INICIO PICKING]])</f>
        <v>96</v>
      </c>
      <c r="K13" s="1" t="str">
        <f>VLOOKUP(Tabla110[[#This Row],[COD MATERIAL]],Tabla1345[#All],3,0)</f>
        <v>15 - MISCELANEOS</v>
      </c>
      <c r="L13" s="2" t="str">
        <f>VLOOKUP(MONTH(Tabla110[[#This Row],[FECHA PICKING]]),Tabla2[],2,0)</f>
        <v>Abr</v>
      </c>
      <c r="M13" s="1">
        <f>YEAR(Tabla110[[#This Row],[FECHA PICKING]])</f>
        <v>2018</v>
      </c>
    </row>
    <row r="14" spans="1:17" x14ac:dyDescent="0.2">
      <c r="A14" s="2">
        <v>43152</v>
      </c>
      <c r="B14" s="1">
        <v>362720</v>
      </c>
      <c r="C14" s="1" t="s">
        <v>494</v>
      </c>
      <c r="D14" s="1" t="s">
        <v>890</v>
      </c>
      <c r="E14" s="1" t="s">
        <v>865</v>
      </c>
      <c r="F14" s="1">
        <v>12</v>
      </c>
      <c r="G14" s="16" t="s">
        <v>872</v>
      </c>
      <c r="H14" s="23">
        <v>0.4916666666666667</v>
      </c>
      <c r="I14" s="23">
        <v>0.54652777777777783</v>
      </c>
      <c r="J14" s="1">
        <f>HOUR(Tabla110[[#This Row],[HORA FIN PICKING]]-Tabla110[[#This Row],[HORA INICIO PICKING]])*60+MINUTE(Tabla110[[#This Row],[HORA FIN PICKING]]-Tabla110[[#This Row],[HORA INICIO PICKING]])</f>
        <v>79</v>
      </c>
      <c r="K14" s="1" t="str">
        <f>VLOOKUP(Tabla110[[#This Row],[COD MATERIAL]],Tabla1345[#All],3,0)</f>
        <v>05 - COLISION</v>
      </c>
      <c r="L14" s="2" t="str">
        <f>VLOOKUP(MONTH(Tabla110[[#This Row],[FECHA PICKING]]),Tabla2[],2,0)</f>
        <v>Feb</v>
      </c>
      <c r="M14" s="1">
        <f>YEAR(Tabla110[[#This Row],[FECHA PICKING]])</f>
        <v>2018</v>
      </c>
    </row>
    <row r="15" spans="1:17" x14ac:dyDescent="0.2">
      <c r="A15" s="2">
        <v>43233</v>
      </c>
      <c r="B15" s="1">
        <v>348040</v>
      </c>
      <c r="C15" s="1" t="s">
        <v>90</v>
      </c>
      <c r="D15" s="1" t="s">
        <v>886</v>
      </c>
      <c r="E15" s="1" t="s">
        <v>857</v>
      </c>
      <c r="F15" s="1">
        <v>67</v>
      </c>
      <c r="G15" s="16" t="s">
        <v>872</v>
      </c>
      <c r="H15" s="23">
        <v>0.43194444444444446</v>
      </c>
      <c r="I15" s="23">
        <v>0.53125</v>
      </c>
      <c r="J15" s="1">
        <f>HOUR(Tabla110[[#This Row],[HORA FIN PICKING]]-Tabla110[[#This Row],[HORA INICIO PICKING]])*60+MINUTE(Tabla110[[#This Row],[HORA FIN PICKING]]-Tabla110[[#This Row],[HORA INICIO PICKING]])</f>
        <v>143</v>
      </c>
      <c r="K15" s="1" t="str">
        <f>VLOOKUP(Tabla110[[#This Row],[COD MATERIAL]],Tabla1345[#All],3,0)</f>
        <v>11 - LLANTAS Y HULES</v>
      </c>
      <c r="L15" s="2" t="str">
        <f>VLOOKUP(MONTH(Tabla110[[#This Row],[FECHA PICKING]]),Tabla2[],2,0)</f>
        <v>May</v>
      </c>
      <c r="M15" s="1">
        <f>YEAR(Tabla110[[#This Row],[FECHA PICKING]])</f>
        <v>2018</v>
      </c>
    </row>
    <row r="16" spans="1:17" x14ac:dyDescent="0.2">
      <c r="A16" s="2">
        <v>43283</v>
      </c>
      <c r="B16" s="1">
        <v>348388</v>
      </c>
      <c r="C16" s="1" t="s">
        <v>178</v>
      </c>
      <c r="D16" s="1" t="s">
        <v>892</v>
      </c>
      <c r="E16" s="1" t="s">
        <v>859</v>
      </c>
      <c r="F16" s="1">
        <v>21</v>
      </c>
      <c r="G16" s="16" t="s">
        <v>873</v>
      </c>
      <c r="H16" s="23">
        <v>0.47083333333333338</v>
      </c>
      <c r="I16" s="23">
        <v>0.5229166666666667</v>
      </c>
      <c r="J16" s="1">
        <f>HOUR(Tabla110[[#This Row],[HORA FIN PICKING]]-Tabla110[[#This Row],[HORA INICIO PICKING]])*60+MINUTE(Tabla110[[#This Row],[HORA FIN PICKING]]-Tabla110[[#This Row],[HORA INICIO PICKING]])</f>
        <v>75</v>
      </c>
      <c r="K16" s="1" t="str">
        <f>VLOOKUP(Tabla110[[#This Row],[COD MATERIAL]],Tabla1345[#All],3,0)</f>
        <v>05 - COLISION</v>
      </c>
      <c r="L16" s="2" t="str">
        <f>VLOOKUP(MONTH(Tabla110[[#This Row],[FECHA PICKING]]),Tabla2[],2,0)</f>
        <v>Jul</v>
      </c>
      <c r="M16" s="1">
        <f>YEAR(Tabla110[[#This Row],[FECHA PICKING]])</f>
        <v>2018</v>
      </c>
    </row>
    <row r="17" spans="1:13" x14ac:dyDescent="0.2">
      <c r="A17" s="2">
        <v>43434</v>
      </c>
      <c r="B17" s="1">
        <v>348468</v>
      </c>
      <c r="C17" s="1" t="s">
        <v>321</v>
      </c>
      <c r="D17" s="1" t="s">
        <v>891</v>
      </c>
      <c r="E17" s="1" t="s">
        <v>862</v>
      </c>
      <c r="F17" s="1">
        <v>83</v>
      </c>
      <c r="G17" s="16" t="s">
        <v>872</v>
      </c>
      <c r="H17" s="23">
        <v>0.65416666666666667</v>
      </c>
      <c r="I17" s="23">
        <v>0.75416666666666676</v>
      </c>
      <c r="J17" s="1">
        <f>HOUR(Tabla110[[#This Row],[HORA FIN PICKING]]-Tabla110[[#This Row],[HORA INICIO PICKING]])*60+MINUTE(Tabla110[[#This Row],[HORA FIN PICKING]]-Tabla110[[#This Row],[HORA INICIO PICKING]])</f>
        <v>144</v>
      </c>
      <c r="K17" s="1" t="str">
        <f>VLOOKUP(Tabla110[[#This Row],[COD MATERIAL]],Tabla1345[#All],3,0)</f>
        <v>13 - TRACCION</v>
      </c>
      <c r="L17" s="2" t="str">
        <f>VLOOKUP(MONTH(Tabla110[[#This Row],[FECHA PICKING]]),Tabla2[],2,0)</f>
        <v>Nov</v>
      </c>
      <c r="M17" s="1">
        <f>YEAR(Tabla110[[#This Row],[FECHA PICKING]])</f>
        <v>2018</v>
      </c>
    </row>
    <row r="18" spans="1:13" x14ac:dyDescent="0.2">
      <c r="A18" s="2">
        <v>43458</v>
      </c>
      <c r="B18" s="1">
        <v>366809</v>
      </c>
      <c r="C18" s="1" t="s">
        <v>626</v>
      </c>
      <c r="D18" s="1" t="s">
        <v>890</v>
      </c>
      <c r="E18" s="1" t="s">
        <v>866</v>
      </c>
      <c r="F18" s="1">
        <v>55</v>
      </c>
      <c r="G18" s="16" t="s">
        <v>872</v>
      </c>
      <c r="H18" s="23">
        <v>0.73611111111111116</v>
      </c>
      <c r="I18" s="23">
        <v>0.76180555555555562</v>
      </c>
      <c r="J18" s="1">
        <f>HOUR(Tabla110[[#This Row],[HORA FIN PICKING]]-Tabla110[[#This Row],[HORA INICIO PICKING]])*60+MINUTE(Tabla110[[#This Row],[HORA FIN PICKING]]-Tabla110[[#This Row],[HORA INICIO PICKING]])</f>
        <v>37</v>
      </c>
      <c r="K18" s="1" t="str">
        <f>VLOOKUP(Tabla110[[#This Row],[COD MATERIAL]],Tabla1345[#All],3,0)</f>
        <v>14 - LUCES</v>
      </c>
      <c r="L18" s="2" t="str">
        <f>VLOOKUP(MONTH(Tabla110[[#This Row],[FECHA PICKING]]),Tabla2[],2,0)</f>
        <v>Dic</v>
      </c>
      <c r="M18" s="1">
        <f>YEAR(Tabla110[[#This Row],[FECHA PICKING]])</f>
        <v>2018</v>
      </c>
    </row>
    <row r="19" spans="1:13" x14ac:dyDescent="0.2">
      <c r="A19" s="2">
        <v>43549</v>
      </c>
      <c r="B19" s="1">
        <v>348047</v>
      </c>
      <c r="C19" s="1" t="s">
        <v>550</v>
      </c>
      <c r="D19" s="1" t="s">
        <v>885</v>
      </c>
      <c r="E19" s="1" t="s">
        <v>863</v>
      </c>
      <c r="F19" s="1">
        <v>35</v>
      </c>
      <c r="G19" s="16" t="s">
        <v>872</v>
      </c>
      <c r="H19" s="23">
        <v>0.7270833333333333</v>
      </c>
      <c r="I19" s="23">
        <v>0.79583333333333339</v>
      </c>
      <c r="J19" s="1">
        <f>HOUR(Tabla110[[#This Row],[HORA FIN PICKING]]-Tabla110[[#This Row],[HORA INICIO PICKING]])*60+MINUTE(Tabla110[[#This Row],[HORA FIN PICKING]]-Tabla110[[#This Row],[HORA INICIO PICKING]])</f>
        <v>99</v>
      </c>
      <c r="K19" s="1" t="str">
        <f>VLOOKUP(Tabla110[[#This Row],[COD MATERIAL]],Tabla1345[#All],3,0)</f>
        <v>11 - LLANTAS Y HULES</v>
      </c>
      <c r="L19" s="2" t="str">
        <f>VLOOKUP(MONTH(Tabla110[[#This Row],[FECHA PICKING]]),Tabla2[],2,0)</f>
        <v>Mar</v>
      </c>
      <c r="M19" s="1">
        <f>YEAR(Tabla110[[#This Row],[FECHA PICKING]])</f>
        <v>2019</v>
      </c>
    </row>
    <row r="20" spans="1:13" x14ac:dyDescent="0.2">
      <c r="A20" s="2">
        <v>43220</v>
      </c>
      <c r="B20" s="1">
        <v>362588</v>
      </c>
      <c r="C20" s="1" t="s">
        <v>629</v>
      </c>
      <c r="D20" s="1" t="s">
        <v>886</v>
      </c>
      <c r="E20" s="1" t="s">
        <v>863</v>
      </c>
      <c r="F20" s="1">
        <v>31</v>
      </c>
      <c r="G20" s="16" t="s">
        <v>872</v>
      </c>
      <c r="H20" s="23">
        <v>0.51944444444444449</v>
      </c>
      <c r="I20" s="23">
        <v>0.56736111111111109</v>
      </c>
      <c r="J20" s="1">
        <f>HOUR(Tabla110[[#This Row],[HORA FIN PICKING]]-Tabla110[[#This Row],[HORA INICIO PICKING]])*60+MINUTE(Tabla110[[#This Row],[HORA FIN PICKING]]-Tabla110[[#This Row],[HORA INICIO PICKING]])</f>
        <v>69</v>
      </c>
      <c r="K20" s="1" t="str">
        <f>VLOOKUP(Tabla110[[#This Row],[COD MATERIAL]],Tabla1345[#All],3,0)</f>
        <v>07 - PEDALES Y POSAPIES</v>
      </c>
      <c r="L20" s="2" t="str">
        <f>VLOOKUP(MONTH(Tabla110[[#This Row],[FECHA PICKING]]),Tabla2[],2,0)</f>
        <v>Abr</v>
      </c>
      <c r="M20" s="1">
        <f>YEAR(Tabla110[[#This Row],[FECHA PICKING]])</f>
        <v>2018</v>
      </c>
    </row>
    <row r="21" spans="1:13" x14ac:dyDescent="0.2">
      <c r="A21" s="2">
        <v>43187</v>
      </c>
      <c r="B21" s="1">
        <v>348373</v>
      </c>
      <c r="C21" s="1" t="s">
        <v>531</v>
      </c>
      <c r="D21" s="1" t="s">
        <v>887</v>
      </c>
      <c r="E21" s="1" t="s">
        <v>860</v>
      </c>
      <c r="F21" s="1">
        <v>71</v>
      </c>
      <c r="G21" s="16" t="s">
        <v>873</v>
      </c>
      <c r="H21" s="23">
        <v>0.7319444444444444</v>
      </c>
      <c r="I21" s="23">
        <v>0.74375000000000002</v>
      </c>
      <c r="J21" s="1">
        <f>HOUR(Tabla110[[#This Row],[HORA FIN PICKING]]-Tabla110[[#This Row],[HORA INICIO PICKING]])*60+MINUTE(Tabla110[[#This Row],[HORA FIN PICKING]]-Tabla110[[#This Row],[HORA INICIO PICKING]])</f>
        <v>17</v>
      </c>
      <c r="K21" s="1" t="str">
        <f>VLOOKUP(Tabla110[[#This Row],[COD MATERIAL]],Tabla1345[#All],3,0)</f>
        <v>05 - COLISION</v>
      </c>
      <c r="L21" s="2" t="str">
        <f>VLOOKUP(MONTH(Tabla110[[#This Row],[FECHA PICKING]]),Tabla2[],2,0)</f>
        <v>Mar</v>
      </c>
      <c r="M21" s="1">
        <f>YEAR(Tabla110[[#This Row],[FECHA PICKING]])</f>
        <v>2018</v>
      </c>
    </row>
    <row r="22" spans="1:13" x14ac:dyDescent="0.2">
      <c r="A22" s="2">
        <v>43567</v>
      </c>
      <c r="B22" s="1">
        <v>348000</v>
      </c>
      <c r="C22" s="1" t="s">
        <v>329</v>
      </c>
      <c r="D22" s="1" t="s">
        <v>887</v>
      </c>
      <c r="E22" s="1" t="s">
        <v>867</v>
      </c>
      <c r="F22" s="1">
        <v>63</v>
      </c>
      <c r="G22" s="16" t="s">
        <v>872</v>
      </c>
      <c r="H22" s="23">
        <v>0.69166666666666676</v>
      </c>
      <c r="I22" s="23">
        <v>0.76250000000000007</v>
      </c>
      <c r="J22" s="1">
        <f>HOUR(Tabla110[[#This Row],[HORA FIN PICKING]]-Tabla110[[#This Row],[HORA INICIO PICKING]])*60+MINUTE(Tabla110[[#This Row],[HORA FIN PICKING]]-Tabla110[[#This Row],[HORA INICIO PICKING]])</f>
        <v>102</v>
      </c>
      <c r="K22" s="1" t="str">
        <f>VLOOKUP(Tabla110[[#This Row],[COD MATERIAL]],Tabla1345[#All],3,0)</f>
        <v>04 - FRENOS Y EMBRAGUES</v>
      </c>
      <c r="L22" s="2" t="str">
        <f>VLOOKUP(MONTH(Tabla110[[#This Row],[FECHA PICKING]]),Tabla2[],2,0)</f>
        <v>Abr</v>
      </c>
      <c r="M22" s="1">
        <f>YEAR(Tabla110[[#This Row],[FECHA PICKING]])</f>
        <v>2019</v>
      </c>
    </row>
    <row r="23" spans="1:13" x14ac:dyDescent="0.2">
      <c r="A23" s="2">
        <v>43375</v>
      </c>
      <c r="B23" s="1">
        <v>348164</v>
      </c>
      <c r="C23" s="1" t="s">
        <v>251</v>
      </c>
      <c r="D23" s="1" t="s">
        <v>884</v>
      </c>
      <c r="E23" s="1" t="s">
        <v>867</v>
      </c>
      <c r="F23" s="1">
        <v>72</v>
      </c>
      <c r="G23" s="16" t="s">
        <v>873</v>
      </c>
      <c r="H23" s="23">
        <v>0.63263888888888886</v>
      </c>
      <c r="I23" s="23">
        <v>0.67986111111111114</v>
      </c>
      <c r="J23" s="1">
        <f>HOUR(Tabla110[[#This Row],[HORA FIN PICKING]]-Tabla110[[#This Row],[HORA INICIO PICKING]])*60+MINUTE(Tabla110[[#This Row],[HORA FIN PICKING]]-Tabla110[[#This Row],[HORA INICIO PICKING]])</f>
        <v>68</v>
      </c>
      <c r="K23" s="1" t="str">
        <f>VLOOKUP(Tabla110[[#This Row],[COD MATERIAL]],Tabla1345[#All],3,0)</f>
        <v>15 - MISCELANEOS</v>
      </c>
      <c r="L23" s="2" t="str">
        <f>VLOOKUP(MONTH(Tabla110[[#This Row],[FECHA PICKING]]),Tabla2[],2,0)</f>
        <v>Oct</v>
      </c>
      <c r="M23" s="1">
        <f>YEAR(Tabla110[[#This Row],[FECHA PICKING]])</f>
        <v>2018</v>
      </c>
    </row>
    <row r="24" spans="1:13" x14ac:dyDescent="0.2">
      <c r="A24" s="2">
        <v>43160</v>
      </c>
      <c r="B24" s="1">
        <v>348135</v>
      </c>
      <c r="C24" s="1" t="s">
        <v>148</v>
      </c>
      <c r="D24" s="1" t="s">
        <v>888</v>
      </c>
      <c r="E24" s="1" t="s">
        <v>866</v>
      </c>
      <c r="F24" s="1">
        <v>92</v>
      </c>
      <c r="G24" s="16" t="s">
        <v>873</v>
      </c>
      <c r="H24" s="23">
        <v>0.53194444444444444</v>
      </c>
      <c r="I24" s="23">
        <v>0.54305555555555551</v>
      </c>
      <c r="J24" s="1">
        <f>HOUR(Tabla110[[#This Row],[HORA FIN PICKING]]-Tabla110[[#This Row],[HORA INICIO PICKING]])*60+MINUTE(Tabla110[[#This Row],[HORA FIN PICKING]]-Tabla110[[#This Row],[HORA INICIO PICKING]])</f>
        <v>16</v>
      </c>
      <c r="K24" s="1" t="str">
        <f>VLOOKUP(Tabla110[[#This Row],[COD MATERIAL]],Tabla1345[#All],3,0)</f>
        <v>10 - PALANCAS Y CHICOTES</v>
      </c>
      <c r="L24" s="2" t="str">
        <f>VLOOKUP(MONTH(Tabla110[[#This Row],[FECHA PICKING]]),Tabla2[],2,0)</f>
        <v>Mar</v>
      </c>
      <c r="M24" s="1">
        <f>YEAR(Tabla110[[#This Row],[FECHA PICKING]])</f>
        <v>2018</v>
      </c>
    </row>
    <row r="25" spans="1:13" x14ac:dyDescent="0.2">
      <c r="A25" s="2">
        <v>43519</v>
      </c>
      <c r="B25" s="1">
        <v>347941</v>
      </c>
      <c r="C25" s="1" t="s">
        <v>84</v>
      </c>
      <c r="D25" s="1" t="s">
        <v>891</v>
      </c>
      <c r="E25" s="1" t="s">
        <v>868</v>
      </c>
      <c r="F25" s="1">
        <v>76</v>
      </c>
      <c r="G25" s="16" t="s">
        <v>872</v>
      </c>
      <c r="H25" s="23">
        <v>0.55138888888888882</v>
      </c>
      <c r="I25" s="23">
        <v>0.58611111111111114</v>
      </c>
      <c r="J25" s="1">
        <f>HOUR(Tabla110[[#This Row],[HORA FIN PICKING]]-Tabla110[[#This Row],[HORA INICIO PICKING]])*60+MINUTE(Tabla110[[#This Row],[HORA FIN PICKING]]-Tabla110[[#This Row],[HORA INICIO PICKING]])</f>
        <v>50</v>
      </c>
      <c r="K25" s="1" t="str">
        <f>VLOOKUP(Tabla110[[#This Row],[COD MATERIAL]],Tabla1345[#All],3,0)</f>
        <v>14 - LUCES</v>
      </c>
      <c r="L25" s="2" t="str">
        <f>VLOOKUP(MONTH(Tabla110[[#This Row],[FECHA PICKING]]),Tabla2[],2,0)</f>
        <v>Feb</v>
      </c>
      <c r="M25" s="1">
        <f>YEAR(Tabla110[[#This Row],[FECHA PICKING]])</f>
        <v>2019</v>
      </c>
    </row>
    <row r="26" spans="1:13" x14ac:dyDescent="0.2">
      <c r="A26" s="2">
        <v>43344</v>
      </c>
      <c r="B26" s="1">
        <v>348130</v>
      </c>
      <c r="C26" s="1" t="s">
        <v>173</v>
      </c>
      <c r="D26" s="1" t="s">
        <v>889</v>
      </c>
      <c r="E26" s="1" t="s">
        <v>859</v>
      </c>
      <c r="F26" s="1">
        <v>84</v>
      </c>
      <c r="G26" s="16" t="s">
        <v>873</v>
      </c>
      <c r="H26" s="23">
        <v>0.46666666666666662</v>
      </c>
      <c r="I26" s="23">
        <v>0.53333333333333333</v>
      </c>
      <c r="J26" s="1">
        <f>HOUR(Tabla110[[#This Row],[HORA FIN PICKING]]-Tabla110[[#This Row],[HORA INICIO PICKING]])*60+MINUTE(Tabla110[[#This Row],[HORA FIN PICKING]]-Tabla110[[#This Row],[HORA INICIO PICKING]])</f>
        <v>96</v>
      </c>
      <c r="K26" s="1" t="str">
        <f>VLOOKUP(Tabla110[[#This Row],[COD MATERIAL]],Tabla1345[#All],3,0)</f>
        <v>04 - FRENOS Y EMBRAGUES</v>
      </c>
      <c r="L26" s="2" t="str">
        <f>VLOOKUP(MONTH(Tabla110[[#This Row],[FECHA PICKING]]),Tabla2[],2,0)</f>
        <v>Set</v>
      </c>
      <c r="M26" s="1">
        <f>YEAR(Tabla110[[#This Row],[FECHA PICKING]])</f>
        <v>2018</v>
      </c>
    </row>
    <row r="27" spans="1:13" x14ac:dyDescent="0.2">
      <c r="A27" s="2">
        <v>43199</v>
      </c>
      <c r="B27" s="1">
        <v>347879</v>
      </c>
      <c r="C27" s="1" t="s">
        <v>103</v>
      </c>
      <c r="D27" s="1" t="s">
        <v>888</v>
      </c>
      <c r="E27" s="1" t="s">
        <v>865</v>
      </c>
      <c r="F27" s="1">
        <v>38</v>
      </c>
      <c r="G27" s="16" t="s">
        <v>872</v>
      </c>
      <c r="H27" s="23">
        <v>0.55833333333333335</v>
      </c>
      <c r="I27" s="23">
        <v>0.62152777777777779</v>
      </c>
      <c r="J27" s="1">
        <f>HOUR(Tabla110[[#This Row],[HORA FIN PICKING]]-Tabla110[[#This Row],[HORA INICIO PICKING]])*60+MINUTE(Tabla110[[#This Row],[HORA FIN PICKING]]-Tabla110[[#This Row],[HORA INICIO PICKING]])</f>
        <v>91</v>
      </c>
      <c r="K27" s="1" t="str">
        <f>VLOOKUP(Tabla110[[#This Row],[COD MATERIAL]],Tabla1345[#All],3,0)</f>
        <v>08 - ELECTRICO</v>
      </c>
      <c r="L27" s="2" t="str">
        <f>VLOOKUP(MONTH(Tabla110[[#This Row],[FECHA PICKING]]),Tabla2[],2,0)</f>
        <v>Abr</v>
      </c>
      <c r="M27" s="1">
        <f>YEAR(Tabla110[[#This Row],[FECHA PICKING]])</f>
        <v>2018</v>
      </c>
    </row>
    <row r="28" spans="1:13" x14ac:dyDescent="0.2">
      <c r="A28" s="2">
        <v>43210</v>
      </c>
      <c r="B28" s="1">
        <v>347590</v>
      </c>
      <c r="C28" s="1" t="s">
        <v>518</v>
      </c>
      <c r="D28" s="1" t="s">
        <v>887</v>
      </c>
      <c r="E28" s="1" t="s">
        <v>860</v>
      </c>
      <c r="F28" s="1">
        <v>80</v>
      </c>
      <c r="G28" s="16" t="s">
        <v>872</v>
      </c>
      <c r="H28" s="23">
        <v>0.60972222222222217</v>
      </c>
      <c r="I28" s="23">
        <v>0.6743055555555556</v>
      </c>
      <c r="J28" s="1">
        <f>HOUR(Tabla110[[#This Row],[HORA FIN PICKING]]-Tabla110[[#This Row],[HORA INICIO PICKING]])*60+MINUTE(Tabla110[[#This Row],[HORA FIN PICKING]]-Tabla110[[#This Row],[HORA INICIO PICKING]])</f>
        <v>93</v>
      </c>
      <c r="K28" s="1" t="str">
        <f>VLOOKUP(Tabla110[[#This Row],[COD MATERIAL]],Tabla1345[#All],3,0)</f>
        <v>09 - PARTES DE MOTOR</v>
      </c>
      <c r="L28" s="2" t="str">
        <f>VLOOKUP(MONTH(Tabla110[[#This Row],[FECHA PICKING]]),Tabla2[],2,0)</f>
        <v>Abr</v>
      </c>
      <c r="M28" s="1">
        <f>YEAR(Tabla110[[#This Row],[FECHA PICKING]])</f>
        <v>2018</v>
      </c>
    </row>
    <row r="29" spans="1:13" x14ac:dyDescent="0.2">
      <c r="A29" s="2">
        <v>43310</v>
      </c>
      <c r="B29" s="1">
        <v>348554</v>
      </c>
      <c r="C29" s="1" t="s">
        <v>398</v>
      </c>
      <c r="D29" s="1" t="s">
        <v>885</v>
      </c>
      <c r="E29" s="1" t="s">
        <v>869</v>
      </c>
      <c r="F29" s="1">
        <v>39</v>
      </c>
      <c r="G29" s="16" t="s">
        <v>872</v>
      </c>
      <c r="H29" s="23">
        <v>0.3659722222222222</v>
      </c>
      <c r="I29" s="23">
        <v>0.45694444444444443</v>
      </c>
      <c r="J29" s="1">
        <f>HOUR(Tabla110[[#This Row],[HORA FIN PICKING]]-Tabla110[[#This Row],[HORA INICIO PICKING]])*60+MINUTE(Tabla110[[#This Row],[HORA FIN PICKING]]-Tabla110[[#This Row],[HORA INICIO PICKING]])</f>
        <v>131</v>
      </c>
      <c r="K29" s="1" t="str">
        <f>VLOOKUP(Tabla110[[#This Row],[COD MATERIAL]],Tabla1345[#All],3,0)</f>
        <v>11 - LLANTAS Y HULES</v>
      </c>
      <c r="L29" s="2" t="str">
        <f>VLOOKUP(MONTH(Tabla110[[#This Row],[FECHA PICKING]]),Tabla2[],2,0)</f>
        <v>Jul</v>
      </c>
      <c r="M29" s="1">
        <f>YEAR(Tabla110[[#This Row],[FECHA PICKING]])</f>
        <v>2018</v>
      </c>
    </row>
    <row r="30" spans="1:13" x14ac:dyDescent="0.2">
      <c r="A30" s="2">
        <v>43240</v>
      </c>
      <c r="B30" s="1">
        <v>348640</v>
      </c>
      <c r="C30" s="1" t="s">
        <v>743</v>
      </c>
      <c r="D30" s="1" t="s">
        <v>889</v>
      </c>
      <c r="E30" s="1" t="s">
        <v>868</v>
      </c>
      <c r="F30" s="1">
        <v>90</v>
      </c>
      <c r="G30" s="16" t="s">
        <v>872</v>
      </c>
      <c r="H30" s="23">
        <v>0.60833333333333328</v>
      </c>
      <c r="I30" s="23">
        <v>0.6465277777777777</v>
      </c>
      <c r="J30" s="1">
        <f>HOUR(Tabla110[[#This Row],[HORA FIN PICKING]]-Tabla110[[#This Row],[HORA INICIO PICKING]])*60+MINUTE(Tabla110[[#This Row],[HORA FIN PICKING]]-Tabla110[[#This Row],[HORA INICIO PICKING]])</f>
        <v>55</v>
      </c>
      <c r="K30" s="1" t="str">
        <f>VLOOKUP(Tabla110[[#This Row],[COD MATERIAL]],Tabla1345[#All],3,0)</f>
        <v>15 - MISCELANEOS</v>
      </c>
      <c r="L30" s="2" t="str">
        <f>VLOOKUP(MONTH(Tabla110[[#This Row],[FECHA PICKING]]),Tabla2[],2,0)</f>
        <v>May</v>
      </c>
      <c r="M30" s="1">
        <f>YEAR(Tabla110[[#This Row],[FECHA PICKING]])</f>
        <v>2018</v>
      </c>
    </row>
    <row r="31" spans="1:13" x14ac:dyDescent="0.2">
      <c r="A31" s="2">
        <v>43335</v>
      </c>
      <c r="B31" s="1">
        <v>347920</v>
      </c>
      <c r="C31" s="1" t="s">
        <v>81</v>
      </c>
      <c r="D31" s="1" t="s">
        <v>890</v>
      </c>
      <c r="E31" s="1" t="s">
        <v>864</v>
      </c>
      <c r="F31" s="1">
        <v>49</v>
      </c>
      <c r="G31" s="16" t="s">
        <v>873</v>
      </c>
      <c r="H31" s="23">
        <v>0.59930555555555554</v>
      </c>
      <c r="I31" s="23">
        <v>0.70347222222222217</v>
      </c>
      <c r="J31" s="1">
        <f>HOUR(Tabla110[[#This Row],[HORA FIN PICKING]]-Tabla110[[#This Row],[HORA INICIO PICKING]])*60+MINUTE(Tabla110[[#This Row],[HORA FIN PICKING]]-Tabla110[[#This Row],[HORA INICIO PICKING]])</f>
        <v>150</v>
      </c>
      <c r="K31" s="1" t="str">
        <f>VLOOKUP(Tabla110[[#This Row],[COD MATERIAL]],Tabla1345[#All],3,0)</f>
        <v>14 - LUCES</v>
      </c>
      <c r="L31" s="2" t="str">
        <f>VLOOKUP(MONTH(Tabla110[[#This Row],[FECHA PICKING]]),Tabla2[],2,0)</f>
        <v>Ago</v>
      </c>
      <c r="M31" s="1">
        <f>YEAR(Tabla110[[#This Row],[FECHA PICKING]])</f>
        <v>2018</v>
      </c>
    </row>
    <row r="32" spans="1:13" x14ac:dyDescent="0.2">
      <c r="A32" s="2">
        <v>43350</v>
      </c>
      <c r="B32" s="1">
        <v>348613</v>
      </c>
      <c r="C32" s="1" t="s">
        <v>767</v>
      </c>
      <c r="D32" s="1" t="s">
        <v>892</v>
      </c>
      <c r="E32" s="1" t="s">
        <v>859</v>
      </c>
      <c r="F32" s="1">
        <v>35</v>
      </c>
      <c r="G32" s="16" t="s">
        <v>873</v>
      </c>
      <c r="H32" s="23">
        <v>0.64861111111111114</v>
      </c>
      <c r="I32" s="23">
        <v>0.68958333333333333</v>
      </c>
      <c r="J32" s="1">
        <f>HOUR(Tabla110[[#This Row],[HORA FIN PICKING]]-Tabla110[[#This Row],[HORA INICIO PICKING]])*60+MINUTE(Tabla110[[#This Row],[HORA FIN PICKING]]-Tabla110[[#This Row],[HORA INICIO PICKING]])</f>
        <v>59</v>
      </c>
      <c r="K32" s="1" t="str">
        <f>VLOOKUP(Tabla110[[#This Row],[COD MATERIAL]],Tabla1345[#All],3,0)</f>
        <v>08 - ELECTRICO</v>
      </c>
      <c r="L32" s="2" t="str">
        <f>VLOOKUP(MONTH(Tabla110[[#This Row],[FECHA PICKING]]),Tabla2[],2,0)</f>
        <v>Set</v>
      </c>
      <c r="M32" s="1">
        <f>YEAR(Tabla110[[#This Row],[FECHA PICKING]])</f>
        <v>2018</v>
      </c>
    </row>
    <row r="33" spans="1:13" x14ac:dyDescent="0.2">
      <c r="A33" s="2">
        <v>43102</v>
      </c>
      <c r="B33" s="1">
        <v>348567</v>
      </c>
      <c r="C33" s="1" t="s">
        <v>479</v>
      </c>
      <c r="D33" s="1" t="s">
        <v>888</v>
      </c>
      <c r="E33" s="1" t="s">
        <v>870</v>
      </c>
      <c r="F33" s="1">
        <v>71</v>
      </c>
      <c r="G33" s="16" t="s">
        <v>873</v>
      </c>
      <c r="H33" s="23">
        <v>0.37847222222222227</v>
      </c>
      <c r="I33" s="23">
        <v>0.40277777777777773</v>
      </c>
      <c r="J33" s="1">
        <f>HOUR(Tabla110[[#This Row],[HORA FIN PICKING]]-Tabla110[[#This Row],[HORA INICIO PICKING]])*60+MINUTE(Tabla110[[#This Row],[HORA FIN PICKING]]-Tabla110[[#This Row],[HORA INICIO PICKING]])</f>
        <v>35</v>
      </c>
      <c r="K33" s="1" t="str">
        <f>VLOOKUP(Tabla110[[#This Row],[COD MATERIAL]],Tabla1345[#All],3,0)</f>
        <v>04 - FRENOS Y EMBRAGUES</v>
      </c>
      <c r="L33" s="2" t="str">
        <f>VLOOKUP(MONTH(Tabla110[[#This Row],[FECHA PICKING]]),Tabla2[],2,0)</f>
        <v>Ene</v>
      </c>
      <c r="M33" s="1">
        <f>YEAR(Tabla110[[#This Row],[FECHA PICKING]])</f>
        <v>2018</v>
      </c>
    </row>
    <row r="34" spans="1:13" x14ac:dyDescent="0.2">
      <c r="A34" s="2">
        <v>43348</v>
      </c>
      <c r="B34" s="1">
        <v>347952</v>
      </c>
      <c r="C34" s="1" t="s">
        <v>172</v>
      </c>
      <c r="D34" s="1" t="s">
        <v>891</v>
      </c>
      <c r="E34" s="1" t="s">
        <v>865</v>
      </c>
      <c r="F34" s="1">
        <v>17</v>
      </c>
      <c r="G34" s="16" t="s">
        <v>873</v>
      </c>
      <c r="H34" s="23">
        <v>0.39583333333333331</v>
      </c>
      <c r="I34" s="23">
        <v>0.45833333333333331</v>
      </c>
      <c r="J34" s="1">
        <f>HOUR(Tabla110[[#This Row],[HORA FIN PICKING]]-Tabla110[[#This Row],[HORA INICIO PICKING]])*60+MINUTE(Tabla110[[#This Row],[HORA FIN PICKING]]-Tabla110[[#This Row],[HORA INICIO PICKING]])</f>
        <v>90</v>
      </c>
      <c r="K34" s="1" t="str">
        <f>VLOOKUP(Tabla110[[#This Row],[COD MATERIAL]],Tabla1345[#All],3,0)</f>
        <v>08 - ELECTRICO</v>
      </c>
      <c r="L34" s="2" t="str">
        <f>VLOOKUP(MONTH(Tabla110[[#This Row],[FECHA PICKING]]),Tabla2[],2,0)</f>
        <v>Set</v>
      </c>
      <c r="M34" s="1">
        <f>YEAR(Tabla110[[#This Row],[FECHA PICKING]])</f>
        <v>2018</v>
      </c>
    </row>
    <row r="35" spans="1:13" x14ac:dyDescent="0.2">
      <c r="A35" s="2">
        <v>43135</v>
      </c>
      <c r="B35" s="1">
        <v>362803</v>
      </c>
      <c r="C35" s="1" t="s">
        <v>457</v>
      </c>
      <c r="D35" s="1" t="s">
        <v>886</v>
      </c>
      <c r="E35" s="1" t="s">
        <v>866</v>
      </c>
      <c r="F35" s="1">
        <v>29</v>
      </c>
      <c r="G35" s="16" t="s">
        <v>872</v>
      </c>
      <c r="H35" s="23">
        <v>0.62847222222222221</v>
      </c>
      <c r="I35" s="23">
        <v>0.66875000000000007</v>
      </c>
      <c r="J35" s="1">
        <f>HOUR(Tabla110[[#This Row],[HORA FIN PICKING]]-Tabla110[[#This Row],[HORA INICIO PICKING]])*60+MINUTE(Tabla110[[#This Row],[HORA FIN PICKING]]-Tabla110[[#This Row],[HORA INICIO PICKING]])</f>
        <v>58</v>
      </c>
      <c r="K35" s="1" t="str">
        <f>VLOOKUP(Tabla110[[#This Row],[COD MATERIAL]],Tabla1345[#All],3,0)</f>
        <v>05 - COLISION</v>
      </c>
      <c r="L35" s="2" t="str">
        <f>VLOOKUP(MONTH(Tabla110[[#This Row],[FECHA PICKING]]),Tabla2[],2,0)</f>
        <v>Feb</v>
      </c>
      <c r="M35" s="1">
        <f>YEAR(Tabla110[[#This Row],[FECHA PICKING]])</f>
        <v>2018</v>
      </c>
    </row>
    <row r="36" spans="1:13" x14ac:dyDescent="0.2">
      <c r="A36" s="2">
        <v>43250</v>
      </c>
      <c r="B36" s="1">
        <v>348433</v>
      </c>
      <c r="C36" s="1" t="s">
        <v>299</v>
      </c>
      <c r="D36" s="1" t="s">
        <v>890</v>
      </c>
      <c r="E36" s="1" t="s">
        <v>865</v>
      </c>
      <c r="F36" s="1">
        <v>55</v>
      </c>
      <c r="G36" s="16" t="s">
        <v>872</v>
      </c>
      <c r="H36" s="23">
        <v>0.5708333333333333</v>
      </c>
      <c r="I36" s="23">
        <v>0.59027777777777779</v>
      </c>
      <c r="J36" s="1">
        <f>HOUR(Tabla110[[#This Row],[HORA FIN PICKING]]-Tabla110[[#This Row],[HORA INICIO PICKING]])*60+MINUTE(Tabla110[[#This Row],[HORA FIN PICKING]]-Tabla110[[#This Row],[HORA INICIO PICKING]])</f>
        <v>28</v>
      </c>
      <c r="K36" s="1" t="str">
        <f>VLOOKUP(Tabla110[[#This Row],[COD MATERIAL]],Tabla1345[#All],3,0)</f>
        <v>05 - COLISION</v>
      </c>
      <c r="L36" s="2" t="str">
        <f>VLOOKUP(MONTH(Tabla110[[#This Row],[FECHA PICKING]]),Tabla2[],2,0)</f>
        <v>May</v>
      </c>
      <c r="M36" s="1">
        <f>YEAR(Tabla110[[#This Row],[FECHA PICKING]])</f>
        <v>2018</v>
      </c>
    </row>
    <row r="37" spans="1:13" x14ac:dyDescent="0.2">
      <c r="A37" s="2">
        <v>43457</v>
      </c>
      <c r="B37" s="1">
        <v>362650</v>
      </c>
      <c r="C37" s="1" t="s">
        <v>524</v>
      </c>
      <c r="D37" s="1" t="s">
        <v>885</v>
      </c>
      <c r="E37" s="1" t="s">
        <v>858</v>
      </c>
      <c r="F37" s="1">
        <v>76</v>
      </c>
      <c r="G37" s="16" t="s">
        <v>872</v>
      </c>
      <c r="H37" s="23">
        <v>0.6777777777777777</v>
      </c>
      <c r="I37" s="23">
        <v>0.74583333333333324</v>
      </c>
      <c r="J37" s="1">
        <f>HOUR(Tabla110[[#This Row],[HORA FIN PICKING]]-Tabla110[[#This Row],[HORA INICIO PICKING]])*60+MINUTE(Tabla110[[#This Row],[HORA FIN PICKING]]-Tabla110[[#This Row],[HORA INICIO PICKING]])</f>
        <v>98</v>
      </c>
      <c r="K37" s="1" t="str">
        <f>VLOOKUP(Tabla110[[#This Row],[COD MATERIAL]],Tabla1345[#All],3,0)</f>
        <v>07 - PEDALES Y POSAPIES</v>
      </c>
      <c r="L37" s="2" t="str">
        <f>VLOOKUP(MONTH(Tabla110[[#This Row],[FECHA PICKING]]),Tabla2[],2,0)</f>
        <v>Dic</v>
      </c>
      <c r="M37" s="1">
        <f>YEAR(Tabla110[[#This Row],[FECHA PICKING]])</f>
        <v>2018</v>
      </c>
    </row>
    <row r="38" spans="1:13" x14ac:dyDescent="0.2">
      <c r="A38" s="2">
        <v>43534</v>
      </c>
      <c r="B38" s="1">
        <v>348497</v>
      </c>
      <c r="C38" s="1" t="s">
        <v>484</v>
      </c>
      <c r="D38" s="1" t="s">
        <v>884</v>
      </c>
      <c r="E38" s="1" t="s">
        <v>871</v>
      </c>
      <c r="F38" s="1">
        <v>53</v>
      </c>
      <c r="G38" s="16" t="s">
        <v>872</v>
      </c>
      <c r="H38" s="23">
        <v>0.51874999999999993</v>
      </c>
      <c r="I38" s="23">
        <v>0.54999999999999993</v>
      </c>
      <c r="J38" s="1">
        <f>HOUR(Tabla110[[#This Row],[HORA FIN PICKING]]-Tabla110[[#This Row],[HORA INICIO PICKING]])*60+MINUTE(Tabla110[[#This Row],[HORA FIN PICKING]]-Tabla110[[#This Row],[HORA INICIO PICKING]])</f>
        <v>45</v>
      </c>
      <c r="K38" s="1" t="str">
        <f>VLOOKUP(Tabla110[[#This Row],[COD MATERIAL]],Tabla1345[#All],3,0)</f>
        <v>09 - PARTES DE MOTOR</v>
      </c>
      <c r="L38" s="2" t="str">
        <f>VLOOKUP(MONTH(Tabla110[[#This Row],[FECHA PICKING]]),Tabla2[],2,0)</f>
        <v>Mar</v>
      </c>
      <c r="M38" s="1">
        <f>YEAR(Tabla110[[#This Row],[FECHA PICKING]])</f>
        <v>2019</v>
      </c>
    </row>
    <row r="39" spans="1:13" x14ac:dyDescent="0.2">
      <c r="A39" s="2">
        <v>43321</v>
      </c>
      <c r="B39" s="1">
        <v>347809</v>
      </c>
      <c r="C39" s="1" t="s">
        <v>620</v>
      </c>
      <c r="D39" s="1" t="s">
        <v>890</v>
      </c>
      <c r="E39" s="1" t="s">
        <v>865</v>
      </c>
      <c r="F39" s="1">
        <v>44</v>
      </c>
      <c r="G39" s="16" t="s">
        <v>872</v>
      </c>
      <c r="H39" s="23">
        <v>0.51527777777777783</v>
      </c>
      <c r="I39" s="23">
        <v>0.5840277777777777</v>
      </c>
      <c r="J39" s="1">
        <f>HOUR(Tabla110[[#This Row],[HORA FIN PICKING]]-Tabla110[[#This Row],[HORA INICIO PICKING]])*60+MINUTE(Tabla110[[#This Row],[HORA FIN PICKING]]-Tabla110[[#This Row],[HORA INICIO PICKING]])</f>
        <v>99</v>
      </c>
      <c r="K39" s="1" t="str">
        <f>VLOOKUP(Tabla110[[#This Row],[COD MATERIAL]],Tabla1345[#All],3,0)</f>
        <v>09 - PARTES DE MOTOR</v>
      </c>
      <c r="L39" s="2" t="str">
        <f>VLOOKUP(MONTH(Tabla110[[#This Row],[FECHA PICKING]]),Tabla2[],2,0)</f>
        <v>Ago</v>
      </c>
      <c r="M39" s="1">
        <f>YEAR(Tabla110[[#This Row],[FECHA PICKING]])</f>
        <v>2018</v>
      </c>
    </row>
    <row r="40" spans="1:13" x14ac:dyDescent="0.2">
      <c r="A40" s="2">
        <v>43608</v>
      </c>
      <c r="B40" s="1">
        <v>348480</v>
      </c>
      <c r="C40" s="1" t="s">
        <v>443</v>
      </c>
      <c r="D40" s="1" t="s">
        <v>886</v>
      </c>
      <c r="E40" s="1" t="s">
        <v>858</v>
      </c>
      <c r="F40" s="1">
        <v>89</v>
      </c>
      <c r="G40" s="16" t="s">
        <v>872</v>
      </c>
      <c r="H40" s="23">
        <v>0.7416666666666667</v>
      </c>
      <c r="I40" s="23">
        <v>0.77569444444444446</v>
      </c>
      <c r="J40" s="1">
        <f>HOUR(Tabla110[[#This Row],[HORA FIN PICKING]]-Tabla110[[#This Row],[HORA INICIO PICKING]])*60+MINUTE(Tabla110[[#This Row],[HORA FIN PICKING]]-Tabla110[[#This Row],[HORA INICIO PICKING]])</f>
        <v>49</v>
      </c>
      <c r="K40" s="1" t="str">
        <f>VLOOKUP(Tabla110[[#This Row],[COD MATERIAL]],Tabla1345[#All],3,0)</f>
        <v>05 - COLISION</v>
      </c>
      <c r="L40" s="2" t="str">
        <f>VLOOKUP(MONTH(Tabla110[[#This Row],[FECHA PICKING]]),Tabla2[],2,0)</f>
        <v>May</v>
      </c>
      <c r="M40" s="1">
        <f>YEAR(Tabla110[[#This Row],[FECHA PICKING]])</f>
        <v>2019</v>
      </c>
    </row>
    <row r="41" spans="1:13" x14ac:dyDescent="0.2">
      <c r="A41" s="2">
        <v>43534</v>
      </c>
      <c r="B41" s="1">
        <v>348680</v>
      </c>
      <c r="C41" s="1" t="s">
        <v>188</v>
      </c>
      <c r="D41" s="1" t="s">
        <v>890</v>
      </c>
      <c r="E41" s="1" t="s">
        <v>857</v>
      </c>
      <c r="F41" s="1">
        <v>62</v>
      </c>
      <c r="G41" s="16" t="s">
        <v>872</v>
      </c>
      <c r="H41" s="23">
        <v>0.73402777777777783</v>
      </c>
      <c r="I41" s="23">
        <v>0.8256944444444444</v>
      </c>
      <c r="J41" s="1">
        <f>HOUR(Tabla110[[#This Row],[HORA FIN PICKING]]-Tabla110[[#This Row],[HORA INICIO PICKING]])*60+MINUTE(Tabla110[[#This Row],[HORA FIN PICKING]]-Tabla110[[#This Row],[HORA INICIO PICKING]])</f>
        <v>132</v>
      </c>
      <c r="K41" s="1" t="str">
        <f>VLOOKUP(Tabla110[[#This Row],[COD MATERIAL]],Tabla1345[#All],3,0)</f>
        <v>09 - PARTES DE MOTOR</v>
      </c>
      <c r="L41" s="2" t="str">
        <f>VLOOKUP(MONTH(Tabla110[[#This Row],[FECHA PICKING]]),Tabla2[],2,0)</f>
        <v>Mar</v>
      </c>
      <c r="M41" s="1">
        <f>YEAR(Tabla110[[#This Row],[FECHA PICKING]])</f>
        <v>2019</v>
      </c>
    </row>
    <row r="42" spans="1:13" x14ac:dyDescent="0.2">
      <c r="A42" s="2">
        <v>43239</v>
      </c>
      <c r="B42" s="1">
        <v>348885</v>
      </c>
      <c r="C42" s="1" t="s">
        <v>214</v>
      </c>
      <c r="D42" s="1" t="s">
        <v>888</v>
      </c>
      <c r="E42" s="1" t="s">
        <v>862</v>
      </c>
      <c r="F42" s="1">
        <v>73</v>
      </c>
      <c r="G42" s="16" t="s">
        <v>873</v>
      </c>
      <c r="H42" s="23">
        <v>0.40277777777777773</v>
      </c>
      <c r="I42" s="23">
        <v>0.43541666666666662</v>
      </c>
      <c r="J42" s="1">
        <f>HOUR(Tabla110[[#This Row],[HORA FIN PICKING]]-Tabla110[[#This Row],[HORA INICIO PICKING]])*60+MINUTE(Tabla110[[#This Row],[HORA FIN PICKING]]-Tabla110[[#This Row],[HORA INICIO PICKING]])</f>
        <v>47</v>
      </c>
      <c r="K42" s="1" t="str">
        <f>VLOOKUP(Tabla110[[#This Row],[COD MATERIAL]],Tabla1345[#All],3,0)</f>
        <v>05 - COLISION</v>
      </c>
      <c r="L42" s="2" t="str">
        <f>VLOOKUP(MONTH(Tabla110[[#This Row],[FECHA PICKING]]),Tabla2[],2,0)</f>
        <v>May</v>
      </c>
      <c r="M42" s="1">
        <f>YEAR(Tabla110[[#This Row],[FECHA PICKING]])</f>
        <v>2018</v>
      </c>
    </row>
    <row r="43" spans="1:13" x14ac:dyDescent="0.2">
      <c r="A43" s="2">
        <v>43577</v>
      </c>
      <c r="B43" s="1">
        <v>348011</v>
      </c>
      <c r="C43" s="1" t="s">
        <v>54</v>
      </c>
      <c r="D43" s="1" t="s">
        <v>893</v>
      </c>
      <c r="E43" s="1" t="s">
        <v>857</v>
      </c>
      <c r="F43" s="1">
        <v>32</v>
      </c>
      <c r="G43" s="16" t="s">
        <v>872</v>
      </c>
      <c r="H43" s="23">
        <v>0.51458333333333328</v>
      </c>
      <c r="I43" s="23">
        <v>0.59652777777777777</v>
      </c>
      <c r="J43" s="1">
        <f>HOUR(Tabla110[[#This Row],[HORA FIN PICKING]]-Tabla110[[#This Row],[HORA INICIO PICKING]])*60+MINUTE(Tabla110[[#This Row],[HORA FIN PICKING]]-Tabla110[[#This Row],[HORA INICIO PICKING]])</f>
        <v>118</v>
      </c>
      <c r="K43" s="1" t="str">
        <f>VLOOKUP(Tabla110[[#This Row],[COD MATERIAL]],Tabla1345[#All],3,0)</f>
        <v>08 - ELECTRICO</v>
      </c>
      <c r="L43" s="2" t="str">
        <f>VLOOKUP(MONTH(Tabla110[[#This Row],[FECHA PICKING]]),Tabla2[],2,0)</f>
        <v>Abr</v>
      </c>
      <c r="M43" s="1">
        <f>YEAR(Tabla110[[#This Row],[FECHA PICKING]])</f>
        <v>2019</v>
      </c>
    </row>
    <row r="44" spans="1:13" x14ac:dyDescent="0.2">
      <c r="A44" s="2">
        <v>43353</v>
      </c>
      <c r="B44" s="1">
        <v>348592</v>
      </c>
      <c r="C44" s="1" t="s">
        <v>384</v>
      </c>
      <c r="D44" s="1" t="s">
        <v>893</v>
      </c>
      <c r="E44" s="1" t="s">
        <v>867</v>
      </c>
      <c r="F44" s="1">
        <v>50</v>
      </c>
      <c r="G44" s="16" t="s">
        <v>872</v>
      </c>
      <c r="H44" s="23">
        <v>0.70000000000000007</v>
      </c>
      <c r="I44" s="23">
        <v>0.74236111111111114</v>
      </c>
      <c r="J44" s="1">
        <f>HOUR(Tabla110[[#This Row],[HORA FIN PICKING]]-Tabla110[[#This Row],[HORA INICIO PICKING]])*60+MINUTE(Tabla110[[#This Row],[HORA FIN PICKING]]-Tabla110[[#This Row],[HORA INICIO PICKING]])</f>
        <v>61</v>
      </c>
      <c r="K44" s="1" t="str">
        <f>VLOOKUP(Tabla110[[#This Row],[COD MATERIAL]],Tabla1345[#All],3,0)</f>
        <v>09 - PARTES DE MOTOR</v>
      </c>
      <c r="L44" s="2" t="str">
        <f>VLOOKUP(MONTH(Tabla110[[#This Row],[FECHA PICKING]]),Tabla2[],2,0)</f>
        <v>Set</v>
      </c>
      <c r="M44" s="1">
        <f>YEAR(Tabla110[[#This Row],[FECHA PICKING]])</f>
        <v>2018</v>
      </c>
    </row>
    <row r="45" spans="1:13" x14ac:dyDescent="0.2">
      <c r="A45" s="2">
        <v>43472</v>
      </c>
      <c r="B45" s="1">
        <v>348887</v>
      </c>
      <c r="C45" s="1" t="s">
        <v>591</v>
      </c>
      <c r="D45" s="1" t="s">
        <v>890</v>
      </c>
      <c r="E45" s="1" t="s">
        <v>857</v>
      </c>
      <c r="F45" s="1">
        <v>44</v>
      </c>
      <c r="G45" s="16" t="s">
        <v>872</v>
      </c>
      <c r="H45" s="23">
        <v>0.51388888888888895</v>
      </c>
      <c r="I45" s="23">
        <v>0.60138888888888886</v>
      </c>
      <c r="J45" s="1">
        <f>HOUR(Tabla110[[#This Row],[HORA FIN PICKING]]-Tabla110[[#This Row],[HORA INICIO PICKING]])*60+MINUTE(Tabla110[[#This Row],[HORA FIN PICKING]]-Tabla110[[#This Row],[HORA INICIO PICKING]])</f>
        <v>126</v>
      </c>
      <c r="K45" s="1" t="str">
        <f>VLOOKUP(Tabla110[[#This Row],[COD MATERIAL]],Tabla1345[#All],3,0)</f>
        <v>05 - COLISION</v>
      </c>
      <c r="L45" s="2" t="str">
        <f>VLOOKUP(MONTH(Tabla110[[#This Row],[FECHA PICKING]]),Tabla2[],2,0)</f>
        <v>Ene</v>
      </c>
      <c r="M45" s="1">
        <f>YEAR(Tabla110[[#This Row],[FECHA PICKING]])</f>
        <v>2019</v>
      </c>
    </row>
    <row r="46" spans="1:13" x14ac:dyDescent="0.2">
      <c r="A46" s="2">
        <v>43412</v>
      </c>
      <c r="B46" s="1">
        <v>347920</v>
      </c>
      <c r="C46" s="1" t="s">
        <v>81</v>
      </c>
      <c r="D46" s="1" t="s">
        <v>889</v>
      </c>
      <c r="E46" s="1" t="s">
        <v>860</v>
      </c>
      <c r="F46" s="1">
        <v>47</v>
      </c>
      <c r="G46" s="16" t="s">
        <v>872</v>
      </c>
      <c r="H46" s="23">
        <v>0.58958333333333335</v>
      </c>
      <c r="I46" s="23">
        <v>0.60138888888888886</v>
      </c>
      <c r="J46" s="1">
        <f>HOUR(Tabla110[[#This Row],[HORA FIN PICKING]]-Tabla110[[#This Row],[HORA INICIO PICKING]])*60+MINUTE(Tabla110[[#This Row],[HORA FIN PICKING]]-Tabla110[[#This Row],[HORA INICIO PICKING]])</f>
        <v>17</v>
      </c>
      <c r="K46" s="1" t="str">
        <f>VLOOKUP(Tabla110[[#This Row],[COD MATERIAL]],Tabla1345[#All],3,0)</f>
        <v>14 - LUCES</v>
      </c>
      <c r="L46" s="2" t="str">
        <f>VLOOKUP(MONTH(Tabla110[[#This Row],[FECHA PICKING]]),Tabla2[],2,0)</f>
        <v>Nov</v>
      </c>
      <c r="M46" s="1">
        <f>YEAR(Tabla110[[#This Row],[FECHA PICKING]])</f>
        <v>2018</v>
      </c>
    </row>
    <row r="47" spans="1:13" x14ac:dyDescent="0.2">
      <c r="A47" s="2">
        <v>43366</v>
      </c>
      <c r="B47" s="1">
        <v>369672</v>
      </c>
      <c r="C47" s="1" t="s">
        <v>703</v>
      </c>
      <c r="D47" s="1" t="s">
        <v>884</v>
      </c>
      <c r="E47" s="1" t="s">
        <v>865</v>
      </c>
      <c r="F47" s="1">
        <v>10</v>
      </c>
      <c r="G47" s="16" t="s">
        <v>872</v>
      </c>
      <c r="H47" s="23">
        <v>0.54999999999999993</v>
      </c>
      <c r="I47" s="23">
        <v>0.5708333333333333</v>
      </c>
      <c r="J47" s="1">
        <f>HOUR(Tabla110[[#This Row],[HORA FIN PICKING]]-Tabla110[[#This Row],[HORA INICIO PICKING]])*60+MINUTE(Tabla110[[#This Row],[HORA FIN PICKING]]-Tabla110[[#This Row],[HORA INICIO PICKING]])</f>
        <v>30</v>
      </c>
      <c r="K47" s="1" t="str">
        <f>VLOOKUP(Tabla110[[#This Row],[COD MATERIAL]],Tabla1345[#All],3,0)</f>
        <v>05 - COLISION</v>
      </c>
      <c r="L47" s="2" t="str">
        <f>VLOOKUP(MONTH(Tabla110[[#This Row],[FECHA PICKING]]),Tabla2[],2,0)</f>
        <v>Set</v>
      </c>
      <c r="M47" s="1">
        <f>YEAR(Tabla110[[#This Row],[FECHA PICKING]])</f>
        <v>2018</v>
      </c>
    </row>
    <row r="48" spans="1:13" x14ac:dyDescent="0.2">
      <c r="A48" s="2">
        <v>43212</v>
      </c>
      <c r="B48" s="1">
        <v>347894</v>
      </c>
      <c r="C48" s="1" t="s">
        <v>290</v>
      </c>
      <c r="D48" s="1" t="s">
        <v>886</v>
      </c>
      <c r="E48" s="1" t="s">
        <v>863</v>
      </c>
      <c r="F48" s="1">
        <v>77</v>
      </c>
      <c r="G48" s="16" t="s">
        <v>873</v>
      </c>
      <c r="H48" s="23">
        <v>0.68125000000000002</v>
      </c>
      <c r="I48" s="23">
        <v>0.75902777777777786</v>
      </c>
      <c r="J48" s="1">
        <f>HOUR(Tabla110[[#This Row],[HORA FIN PICKING]]-Tabla110[[#This Row],[HORA INICIO PICKING]])*60+MINUTE(Tabla110[[#This Row],[HORA FIN PICKING]]-Tabla110[[#This Row],[HORA INICIO PICKING]])</f>
        <v>112</v>
      </c>
      <c r="K48" s="1" t="str">
        <f>VLOOKUP(Tabla110[[#This Row],[COD MATERIAL]],Tabla1345[#All],3,0)</f>
        <v>14 - LUCES</v>
      </c>
      <c r="L48" s="2" t="str">
        <f>VLOOKUP(MONTH(Tabla110[[#This Row],[FECHA PICKING]]),Tabla2[],2,0)</f>
        <v>Abr</v>
      </c>
      <c r="M48" s="1">
        <f>YEAR(Tabla110[[#This Row],[FECHA PICKING]])</f>
        <v>2018</v>
      </c>
    </row>
    <row r="49" spans="1:13" x14ac:dyDescent="0.2">
      <c r="A49" s="2">
        <v>43247</v>
      </c>
      <c r="B49" s="1">
        <v>348875</v>
      </c>
      <c r="C49" s="1" t="s">
        <v>276</v>
      </c>
      <c r="D49" s="1" t="s">
        <v>884</v>
      </c>
      <c r="E49" s="1" t="s">
        <v>856</v>
      </c>
      <c r="F49" s="1">
        <v>90</v>
      </c>
      <c r="G49" s="16" t="s">
        <v>872</v>
      </c>
      <c r="H49" s="23">
        <v>0.63888888888888895</v>
      </c>
      <c r="I49" s="23">
        <v>0.72222222222222221</v>
      </c>
      <c r="J49" s="1">
        <f>HOUR(Tabla110[[#This Row],[HORA FIN PICKING]]-Tabla110[[#This Row],[HORA INICIO PICKING]])*60+MINUTE(Tabla110[[#This Row],[HORA FIN PICKING]]-Tabla110[[#This Row],[HORA INICIO PICKING]])</f>
        <v>120</v>
      </c>
      <c r="K49" s="1" t="str">
        <f>VLOOKUP(Tabla110[[#This Row],[COD MATERIAL]],Tabla1345[#All],3,0)</f>
        <v>05 - COLISION</v>
      </c>
      <c r="L49" s="2" t="str">
        <f>VLOOKUP(MONTH(Tabla110[[#This Row],[FECHA PICKING]]),Tabla2[],2,0)</f>
        <v>May</v>
      </c>
      <c r="M49" s="1">
        <f>YEAR(Tabla110[[#This Row],[FECHA PICKING]])</f>
        <v>2018</v>
      </c>
    </row>
    <row r="50" spans="1:13" x14ac:dyDescent="0.2">
      <c r="A50" s="2">
        <v>43257</v>
      </c>
      <c r="B50" s="1">
        <v>367862</v>
      </c>
      <c r="C50" s="1" t="s">
        <v>723</v>
      </c>
      <c r="D50" s="1" t="s">
        <v>893</v>
      </c>
      <c r="E50" s="1" t="s">
        <v>857</v>
      </c>
      <c r="F50" s="1">
        <v>37</v>
      </c>
      <c r="G50" s="16" t="s">
        <v>872</v>
      </c>
      <c r="H50" s="23">
        <v>0.63750000000000007</v>
      </c>
      <c r="I50" s="23">
        <v>0.74097222222222214</v>
      </c>
      <c r="J50" s="1">
        <f>HOUR(Tabla110[[#This Row],[HORA FIN PICKING]]-Tabla110[[#This Row],[HORA INICIO PICKING]])*60+MINUTE(Tabla110[[#This Row],[HORA FIN PICKING]]-Tabla110[[#This Row],[HORA INICIO PICKING]])</f>
        <v>149</v>
      </c>
      <c r="K50" s="1" t="str">
        <f>VLOOKUP(Tabla110[[#This Row],[COD MATERIAL]],Tabla1345[#All],3,0)</f>
        <v>05 - COLISION</v>
      </c>
      <c r="L50" s="2" t="str">
        <f>VLOOKUP(MONTH(Tabla110[[#This Row],[FECHA PICKING]]),Tabla2[],2,0)</f>
        <v>Jun</v>
      </c>
      <c r="M50" s="1">
        <f>YEAR(Tabla110[[#This Row],[FECHA PICKING]])</f>
        <v>2018</v>
      </c>
    </row>
    <row r="51" spans="1:13" x14ac:dyDescent="0.2">
      <c r="A51" s="2">
        <v>43280</v>
      </c>
      <c r="B51" s="1">
        <v>347769</v>
      </c>
      <c r="C51" s="1" t="s">
        <v>592</v>
      </c>
      <c r="D51" s="1" t="s">
        <v>890</v>
      </c>
      <c r="E51" s="1" t="s">
        <v>858</v>
      </c>
      <c r="F51" s="1">
        <v>83</v>
      </c>
      <c r="G51" s="16" t="s">
        <v>873</v>
      </c>
      <c r="H51" s="23">
        <v>0.68263888888888891</v>
      </c>
      <c r="I51" s="23">
        <v>0.77847222222222223</v>
      </c>
      <c r="J51" s="1">
        <f>HOUR(Tabla110[[#This Row],[HORA FIN PICKING]]-Tabla110[[#This Row],[HORA INICIO PICKING]])*60+MINUTE(Tabla110[[#This Row],[HORA FIN PICKING]]-Tabla110[[#This Row],[HORA INICIO PICKING]])</f>
        <v>138</v>
      </c>
      <c r="K51" s="1" t="str">
        <f>VLOOKUP(Tabla110[[#This Row],[COD MATERIAL]],Tabla1345[#All],3,0)</f>
        <v>09 - PARTES DE MOTOR</v>
      </c>
      <c r="L51" s="2" t="str">
        <f>VLOOKUP(MONTH(Tabla110[[#This Row],[FECHA PICKING]]),Tabla2[],2,0)</f>
        <v>Jun</v>
      </c>
      <c r="M51" s="1">
        <f>YEAR(Tabla110[[#This Row],[FECHA PICKING]])</f>
        <v>2018</v>
      </c>
    </row>
    <row r="52" spans="1:13" x14ac:dyDescent="0.2">
      <c r="A52" s="2">
        <v>43360</v>
      </c>
      <c r="B52" s="1">
        <v>347641</v>
      </c>
      <c r="C52" s="1" t="s">
        <v>201</v>
      </c>
      <c r="D52" s="1" t="s">
        <v>888</v>
      </c>
      <c r="E52" s="1" t="s">
        <v>859</v>
      </c>
      <c r="F52" s="1">
        <v>83</v>
      </c>
      <c r="G52" s="16" t="s">
        <v>872</v>
      </c>
      <c r="H52" s="23">
        <v>0.37986111111111115</v>
      </c>
      <c r="I52" s="23">
        <v>0.39444444444444443</v>
      </c>
      <c r="J52" s="1">
        <f>HOUR(Tabla110[[#This Row],[HORA FIN PICKING]]-Tabla110[[#This Row],[HORA INICIO PICKING]])*60+MINUTE(Tabla110[[#This Row],[HORA FIN PICKING]]-Tabla110[[#This Row],[HORA INICIO PICKING]])</f>
        <v>21</v>
      </c>
      <c r="K52" s="1" t="str">
        <f>VLOOKUP(Tabla110[[#This Row],[COD MATERIAL]],Tabla1345[#All],3,0)</f>
        <v>09 - PARTES DE MOTOR</v>
      </c>
      <c r="L52" s="2" t="str">
        <f>VLOOKUP(MONTH(Tabla110[[#This Row],[FECHA PICKING]]),Tabla2[],2,0)</f>
        <v>Set</v>
      </c>
      <c r="M52" s="1">
        <f>YEAR(Tabla110[[#This Row],[FECHA PICKING]])</f>
        <v>2018</v>
      </c>
    </row>
    <row r="53" spans="1:13" x14ac:dyDescent="0.2">
      <c r="A53" s="2">
        <v>43311</v>
      </c>
      <c r="B53" s="1">
        <v>347629</v>
      </c>
      <c r="C53" s="1" t="s">
        <v>195</v>
      </c>
      <c r="D53" s="1" t="s">
        <v>889</v>
      </c>
      <c r="E53" s="1" t="s">
        <v>860</v>
      </c>
      <c r="F53" s="1">
        <v>65</v>
      </c>
      <c r="G53" s="16" t="s">
        <v>873</v>
      </c>
      <c r="H53" s="23">
        <v>0.46736111111111112</v>
      </c>
      <c r="I53" s="23">
        <v>0.49861111111111112</v>
      </c>
      <c r="J53" s="1">
        <f>HOUR(Tabla110[[#This Row],[HORA FIN PICKING]]-Tabla110[[#This Row],[HORA INICIO PICKING]])*60+MINUTE(Tabla110[[#This Row],[HORA FIN PICKING]]-Tabla110[[#This Row],[HORA INICIO PICKING]])</f>
        <v>45</v>
      </c>
      <c r="K53" s="1" t="str">
        <f>VLOOKUP(Tabla110[[#This Row],[COD MATERIAL]],Tabla1345[#All],3,0)</f>
        <v>09 - PARTES DE MOTOR</v>
      </c>
      <c r="L53" s="2" t="str">
        <f>VLOOKUP(MONTH(Tabla110[[#This Row],[FECHA PICKING]]),Tabla2[],2,0)</f>
        <v>Jul</v>
      </c>
      <c r="M53" s="1">
        <f>YEAR(Tabla110[[#This Row],[FECHA PICKING]])</f>
        <v>2018</v>
      </c>
    </row>
    <row r="54" spans="1:13" x14ac:dyDescent="0.2">
      <c r="A54" s="2">
        <v>43556</v>
      </c>
      <c r="B54" s="1">
        <v>365174</v>
      </c>
      <c r="C54" s="1" t="s">
        <v>493</v>
      </c>
      <c r="D54" s="1" t="s">
        <v>891</v>
      </c>
      <c r="E54" s="1" t="s">
        <v>861</v>
      </c>
      <c r="F54" s="1">
        <v>69</v>
      </c>
      <c r="G54" s="16" t="s">
        <v>872</v>
      </c>
      <c r="H54" s="23">
        <v>0.64166666666666672</v>
      </c>
      <c r="I54" s="23">
        <v>0.65694444444444444</v>
      </c>
      <c r="J54" s="1">
        <f>HOUR(Tabla110[[#This Row],[HORA FIN PICKING]]-Tabla110[[#This Row],[HORA INICIO PICKING]])*60+MINUTE(Tabla110[[#This Row],[HORA FIN PICKING]]-Tabla110[[#This Row],[HORA INICIO PICKING]])</f>
        <v>22</v>
      </c>
      <c r="K54" s="1" t="str">
        <f>VLOOKUP(Tabla110[[#This Row],[COD MATERIAL]],Tabla1345[#All],3,0)</f>
        <v>01 - BATERIAS</v>
      </c>
      <c r="L54" s="2" t="str">
        <f>VLOOKUP(MONTH(Tabla110[[#This Row],[FECHA PICKING]]),Tabla2[],2,0)</f>
        <v>Abr</v>
      </c>
      <c r="M54" s="1">
        <f>YEAR(Tabla110[[#This Row],[FECHA PICKING]])</f>
        <v>2019</v>
      </c>
    </row>
    <row r="55" spans="1:13" x14ac:dyDescent="0.2">
      <c r="A55" s="2">
        <v>43301</v>
      </c>
      <c r="B55" s="1">
        <v>348601</v>
      </c>
      <c r="C55" s="1" t="s">
        <v>671</v>
      </c>
      <c r="D55" s="1" t="s">
        <v>887</v>
      </c>
      <c r="E55" s="1" t="s">
        <v>862</v>
      </c>
      <c r="F55" s="1">
        <v>25</v>
      </c>
      <c r="G55" s="16" t="s">
        <v>872</v>
      </c>
      <c r="H55" s="23">
        <v>0.73472222222222217</v>
      </c>
      <c r="I55" s="23">
        <v>0.78541666666666676</v>
      </c>
      <c r="J55" s="1">
        <f>HOUR(Tabla110[[#This Row],[HORA FIN PICKING]]-Tabla110[[#This Row],[HORA INICIO PICKING]])*60+MINUTE(Tabla110[[#This Row],[HORA FIN PICKING]]-Tabla110[[#This Row],[HORA INICIO PICKING]])</f>
        <v>73</v>
      </c>
      <c r="K55" s="1" t="str">
        <f>VLOOKUP(Tabla110[[#This Row],[COD MATERIAL]],Tabla1345[#All],3,0)</f>
        <v>15 - MISCELANEOS</v>
      </c>
      <c r="L55" s="2" t="str">
        <f>VLOOKUP(MONTH(Tabla110[[#This Row],[FECHA PICKING]]),Tabla2[],2,0)</f>
        <v>Jul</v>
      </c>
      <c r="M55" s="1">
        <f>YEAR(Tabla110[[#This Row],[FECHA PICKING]])</f>
        <v>2018</v>
      </c>
    </row>
    <row r="56" spans="1:13" x14ac:dyDescent="0.2">
      <c r="A56" s="2">
        <v>43552</v>
      </c>
      <c r="B56" s="1">
        <v>348073</v>
      </c>
      <c r="C56" s="1" t="s">
        <v>265</v>
      </c>
      <c r="D56" s="1" t="s">
        <v>885</v>
      </c>
      <c r="E56" s="1" t="s">
        <v>863</v>
      </c>
      <c r="F56" s="1">
        <v>99</v>
      </c>
      <c r="G56" s="16" t="s">
        <v>872</v>
      </c>
      <c r="H56" s="23">
        <v>0.57013888888888886</v>
      </c>
      <c r="I56" s="23">
        <v>0.6479166666666667</v>
      </c>
      <c r="J56" s="1">
        <f>HOUR(Tabla110[[#This Row],[HORA FIN PICKING]]-Tabla110[[#This Row],[HORA INICIO PICKING]])*60+MINUTE(Tabla110[[#This Row],[HORA FIN PICKING]]-Tabla110[[#This Row],[HORA INICIO PICKING]])</f>
        <v>112</v>
      </c>
      <c r="K56" s="1" t="str">
        <f>VLOOKUP(Tabla110[[#This Row],[COD MATERIAL]],Tabla1345[#All],3,0)</f>
        <v>13 - TRACCION</v>
      </c>
      <c r="L56" s="2" t="str">
        <f>VLOOKUP(MONTH(Tabla110[[#This Row],[FECHA PICKING]]),Tabla2[],2,0)</f>
        <v>Mar</v>
      </c>
      <c r="M56" s="1">
        <f>YEAR(Tabla110[[#This Row],[FECHA PICKING]])</f>
        <v>2019</v>
      </c>
    </row>
    <row r="57" spans="1:13" x14ac:dyDescent="0.2">
      <c r="A57" s="2">
        <v>43578</v>
      </c>
      <c r="B57" s="1">
        <v>369628</v>
      </c>
      <c r="C57" s="1" t="s">
        <v>680</v>
      </c>
      <c r="D57" s="1" t="s">
        <v>886</v>
      </c>
      <c r="E57" s="1" t="s">
        <v>864</v>
      </c>
      <c r="F57" s="1">
        <v>76</v>
      </c>
      <c r="G57" s="16" t="s">
        <v>872</v>
      </c>
      <c r="H57" s="23">
        <v>0.48333333333333334</v>
      </c>
      <c r="I57" s="23">
        <v>0.5131944444444444</v>
      </c>
      <c r="J57" s="1">
        <f>HOUR(Tabla110[[#This Row],[HORA FIN PICKING]]-Tabla110[[#This Row],[HORA INICIO PICKING]])*60+MINUTE(Tabla110[[#This Row],[HORA FIN PICKING]]-Tabla110[[#This Row],[HORA INICIO PICKING]])</f>
        <v>43</v>
      </c>
      <c r="K57" s="1" t="str">
        <f>VLOOKUP(Tabla110[[#This Row],[COD MATERIAL]],Tabla1345[#All],3,0)</f>
        <v>14 - LUCES</v>
      </c>
      <c r="L57" s="2" t="str">
        <f>VLOOKUP(MONTH(Tabla110[[#This Row],[FECHA PICKING]]),Tabla2[],2,0)</f>
        <v>Abr</v>
      </c>
      <c r="M57" s="1">
        <f>YEAR(Tabla110[[#This Row],[FECHA PICKING]])</f>
        <v>2019</v>
      </c>
    </row>
    <row r="58" spans="1:13" x14ac:dyDescent="0.2">
      <c r="A58" s="2">
        <v>43307</v>
      </c>
      <c r="B58" s="1">
        <v>348643</v>
      </c>
      <c r="C58" s="1" t="s">
        <v>371</v>
      </c>
      <c r="D58" s="1" t="s">
        <v>887</v>
      </c>
      <c r="E58" s="1" t="s">
        <v>864</v>
      </c>
      <c r="F58" s="1">
        <v>70</v>
      </c>
      <c r="G58" s="16" t="s">
        <v>872</v>
      </c>
      <c r="H58" s="23">
        <v>0.71388888888888891</v>
      </c>
      <c r="I58" s="23">
        <v>0.75347222222222221</v>
      </c>
      <c r="J58" s="1">
        <f>HOUR(Tabla110[[#This Row],[HORA FIN PICKING]]-Tabla110[[#This Row],[HORA INICIO PICKING]])*60+MINUTE(Tabla110[[#This Row],[HORA FIN PICKING]]-Tabla110[[#This Row],[HORA INICIO PICKING]])</f>
        <v>57</v>
      </c>
      <c r="K58" s="1" t="str">
        <f>VLOOKUP(Tabla110[[#This Row],[COD MATERIAL]],Tabla1345[#All],3,0)</f>
        <v>09 - PARTES DE MOTOR</v>
      </c>
      <c r="L58" s="2" t="str">
        <f>VLOOKUP(MONTH(Tabla110[[#This Row],[FECHA PICKING]]),Tabla2[],2,0)</f>
        <v>Jul</v>
      </c>
      <c r="M58" s="1">
        <f>YEAR(Tabla110[[#This Row],[FECHA PICKING]])</f>
        <v>2018</v>
      </c>
    </row>
    <row r="59" spans="1:13" x14ac:dyDescent="0.2">
      <c r="A59" s="2">
        <v>43588</v>
      </c>
      <c r="B59" s="1">
        <v>348224</v>
      </c>
      <c r="C59" s="1" t="s">
        <v>732</v>
      </c>
      <c r="D59" s="1" t="s">
        <v>886</v>
      </c>
      <c r="E59" s="1" t="s">
        <v>857</v>
      </c>
      <c r="F59" s="1">
        <v>98</v>
      </c>
      <c r="G59" s="16" t="s">
        <v>872</v>
      </c>
      <c r="H59" s="23">
        <v>0.36527777777777781</v>
      </c>
      <c r="I59" s="23">
        <v>0.45347222222222222</v>
      </c>
      <c r="J59" s="1">
        <f>HOUR(Tabla110[[#This Row],[HORA FIN PICKING]]-Tabla110[[#This Row],[HORA INICIO PICKING]])*60+MINUTE(Tabla110[[#This Row],[HORA FIN PICKING]]-Tabla110[[#This Row],[HORA INICIO PICKING]])</f>
        <v>127</v>
      </c>
      <c r="K59" s="1" t="str">
        <f>VLOOKUP(Tabla110[[#This Row],[COD MATERIAL]],Tabla1345[#All],3,0)</f>
        <v>11 - LLANTAS Y HULES</v>
      </c>
      <c r="L59" s="2" t="str">
        <f>VLOOKUP(MONTH(Tabla110[[#This Row],[FECHA PICKING]]),Tabla2[],2,0)</f>
        <v>May</v>
      </c>
      <c r="M59" s="1">
        <f>YEAR(Tabla110[[#This Row],[FECHA PICKING]])</f>
        <v>2019</v>
      </c>
    </row>
    <row r="60" spans="1:13" x14ac:dyDescent="0.2">
      <c r="A60" s="2">
        <v>43304</v>
      </c>
      <c r="B60" s="1">
        <v>347827</v>
      </c>
      <c r="C60" s="1" t="s">
        <v>336</v>
      </c>
      <c r="D60" s="1" t="s">
        <v>893</v>
      </c>
      <c r="E60" s="1" t="s">
        <v>864</v>
      </c>
      <c r="F60" s="1">
        <v>71</v>
      </c>
      <c r="G60" s="16" t="s">
        <v>872</v>
      </c>
      <c r="H60" s="23">
        <v>0.42222222222222222</v>
      </c>
      <c r="I60" s="23">
        <v>0.48888888888888893</v>
      </c>
      <c r="J60" s="1">
        <f>HOUR(Tabla110[[#This Row],[HORA FIN PICKING]]-Tabla110[[#This Row],[HORA INICIO PICKING]])*60+MINUTE(Tabla110[[#This Row],[HORA FIN PICKING]]-Tabla110[[#This Row],[HORA INICIO PICKING]])</f>
        <v>96</v>
      </c>
      <c r="K60" s="1" t="str">
        <f>VLOOKUP(Tabla110[[#This Row],[COD MATERIAL]],Tabla1345[#All],3,0)</f>
        <v>03 - FILTROS</v>
      </c>
      <c r="L60" s="2" t="str">
        <f>VLOOKUP(MONTH(Tabla110[[#This Row],[FECHA PICKING]]),Tabla2[],2,0)</f>
        <v>Jul</v>
      </c>
      <c r="M60" s="1">
        <f>YEAR(Tabla110[[#This Row],[FECHA PICKING]])</f>
        <v>2018</v>
      </c>
    </row>
    <row r="61" spans="1:13" x14ac:dyDescent="0.2">
      <c r="A61" s="2">
        <v>43445</v>
      </c>
      <c r="B61" s="1">
        <v>347887</v>
      </c>
      <c r="C61" s="1" t="s">
        <v>181</v>
      </c>
      <c r="D61" s="1" t="s">
        <v>888</v>
      </c>
      <c r="E61" s="1" t="s">
        <v>865</v>
      </c>
      <c r="F61" s="1">
        <v>31</v>
      </c>
      <c r="G61" s="16" t="s">
        <v>873</v>
      </c>
      <c r="H61" s="23">
        <v>0.4916666666666667</v>
      </c>
      <c r="I61" s="23">
        <v>0.54652777777777783</v>
      </c>
      <c r="J61" s="1">
        <f>HOUR(Tabla110[[#This Row],[HORA FIN PICKING]]-Tabla110[[#This Row],[HORA INICIO PICKING]])*60+MINUTE(Tabla110[[#This Row],[HORA FIN PICKING]]-Tabla110[[#This Row],[HORA INICIO PICKING]])</f>
        <v>79</v>
      </c>
      <c r="K61" s="1" t="str">
        <f>VLOOKUP(Tabla110[[#This Row],[COD MATERIAL]],Tabla1345[#All],3,0)</f>
        <v>08 - ELECTRICO</v>
      </c>
      <c r="L61" s="2" t="str">
        <f>VLOOKUP(MONTH(Tabla110[[#This Row],[FECHA PICKING]]),Tabla2[],2,0)</f>
        <v>Dic</v>
      </c>
      <c r="M61" s="1">
        <f>YEAR(Tabla110[[#This Row],[FECHA PICKING]])</f>
        <v>2018</v>
      </c>
    </row>
    <row r="62" spans="1:13" x14ac:dyDescent="0.2">
      <c r="A62" s="2">
        <v>43175</v>
      </c>
      <c r="B62" s="1">
        <v>347752</v>
      </c>
      <c r="C62" s="1" t="s">
        <v>583</v>
      </c>
      <c r="D62" s="1" t="s">
        <v>893</v>
      </c>
      <c r="E62" s="1" t="s">
        <v>857</v>
      </c>
      <c r="F62" s="1">
        <v>63</v>
      </c>
      <c r="G62" s="16" t="s">
        <v>872</v>
      </c>
      <c r="H62" s="23">
        <v>0.43194444444444446</v>
      </c>
      <c r="I62" s="23">
        <v>0.53125</v>
      </c>
      <c r="J62" s="1">
        <f>HOUR(Tabla110[[#This Row],[HORA FIN PICKING]]-Tabla110[[#This Row],[HORA INICIO PICKING]])*60+MINUTE(Tabla110[[#This Row],[HORA FIN PICKING]]-Tabla110[[#This Row],[HORA INICIO PICKING]])</f>
        <v>143</v>
      </c>
      <c r="K62" s="1" t="str">
        <f>VLOOKUP(Tabla110[[#This Row],[COD MATERIAL]],Tabla1345[#All],3,0)</f>
        <v>09 - PARTES DE MOTOR</v>
      </c>
      <c r="L62" s="2" t="str">
        <f>VLOOKUP(MONTH(Tabla110[[#This Row],[FECHA PICKING]]),Tabla2[],2,0)</f>
        <v>Mar</v>
      </c>
      <c r="M62" s="1">
        <f>YEAR(Tabla110[[#This Row],[FECHA PICKING]])</f>
        <v>2018</v>
      </c>
    </row>
    <row r="63" spans="1:13" x14ac:dyDescent="0.2">
      <c r="A63" s="2">
        <v>43489</v>
      </c>
      <c r="B63" s="1">
        <v>364241</v>
      </c>
      <c r="C63" s="1" t="s">
        <v>649</v>
      </c>
      <c r="D63" s="1" t="s">
        <v>893</v>
      </c>
      <c r="E63" s="1" t="s">
        <v>859</v>
      </c>
      <c r="F63" s="1">
        <v>54</v>
      </c>
      <c r="G63" s="16" t="s">
        <v>872</v>
      </c>
      <c r="H63" s="23">
        <v>0.47083333333333338</v>
      </c>
      <c r="I63" s="23">
        <v>0.5229166666666667</v>
      </c>
      <c r="J63" s="1">
        <f>HOUR(Tabla110[[#This Row],[HORA FIN PICKING]]-Tabla110[[#This Row],[HORA INICIO PICKING]])*60+MINUTE(Tabla110[[#This Row],[HORA FIN PICKING]]-Tabla110[[#This Row],[HORA INICIO PICKING]])</f>
        <v>75</v>
      </c>
      <c r="K63" s="1" t="str">
        <f>VLOOKUP(Tabla110[[#This Row],[COD MATERIAL]],Tabla1345[#All],3,0)</f>
        <v>05 - COLISION</v>
      </c>
      <c r="L63" s="2" t="str">
        <f>VLOOKUP(MONTH(Tabla110[[#This Row],[FECHA PICKING]]),Tabla2[],2,0)</f>
        <v>Ene</v>
      </c>
      <c r="M63" s="1">
        <f>YEAR(Tabla110[[#This Row],[FECHA PICKING]])</f>
        <v>2019</v>
      </c>
    </row>
    <row r="64" spans="1:13" x14ac:dyDescent="0.2">
      <c r="A64" s="2">
        <v>43227</v>
      </c>
      <c r="B64" s="1">
        <v>348842</v>
      </c>
      <c r="C64" s="1" t="s">
        <v>240</v>
      </c>
      <c r="D64" s="1" t="s">
        <v>887</v>
      </c>
      <c r="E64" s="1" t="s">
        <v>862</v>
      </c>
      <c r="F64" s="1">
        <v>65</v>
      </c>
      <c r="G64" s="16" t="s">
        <v>872</v>
      </c>
      <c r="H64" s="23">
        <v>0.65416666666666667</v>
      </c>
      <c r="I64" s="23">
        <v>0.75416666666666676</v>
      </c>
      <c r="J64" s="1">
        <f>HOUR(Tabla110[[#This Row],[HORA FIN PICKING]]-Tabla110[[#This Row],[HORA INICIO PICKING]])*60+MINUTE(Tabla110[[#This Row],[HORA FIN PICKING]]-Tabla110[[#This Row],[HORA INICIO PICKING]])</f>
        <v>144</v>
      </c>
      <c r="K64" s="1" t="str">
        <f>VLOOKUP(Tabla110[[#This Row],[COD MATERIAL]],Tabla1345[#All],3,0)</f>
        <v>13 - TRACCION</v>
      </c>
      <c r="L64" s="2" t="str">
        <f>VLOOKUP(MONTH(Tabla110[[#This Row],[FECHA PICKING]]),Tabla2[],2,0)</f>
        <v>May</v>
      </c>
      <c r="M64" s="1">
        <f>YEAR(Tabla110[[#This Row],[FECHA PICKING]])</f>
        <v>2018</v>
      </c>
    </row>
    <row r="65" spans="1:13" x14ac:dyDescent="0.2">
      <c r="A65" s="2">
        <v>43239</v>
      </c>
      <c r="B65" s="1">
        <v>362786</v>
      </c>
      <c r="C65" s="1" t="s">
        <v>440</v>
      </c>
      <c r="D65" s="1" t="s">
        <v>890</v>
      </c>
      <c r="E65" s="1" t="s">
        <v>866</v>
      </c>
      <c r="F65" s="1">
        <v>96</v>
      </c>
      <c r="G65" s="16" t="s">
        <v>872</v>
      </c>
      <c r="H65" s="23">
        <v>0.73611111111111116</v>
      </c>
      <c r="I65" s="23">
        <v>0.76180555555555562</v>
      </c>
      <c r="J65" s="1">
        <f>HOUR(Tabla110[[#This Row],[HORA FIN PICKING]]-Tabla110[[#This Row],[HORA INICIO PICKING]])*60+MINUTE(Tabla110[[#This Row],[HORA FIN PICKING]]-Tabla110[[#This Row],[HORA INICIO PICKING]])</f>
        <v>37</v>
      </c>
      <c r="K65" s="1" t="str">
        <f>VLOOKUP(Tabla110[[#This Row],[COD MATERIAL]],Tabla1345[#All],3,0)</f>
        <v>05 - COLISION</v>
      </c>
      <c r="L65" s="2" t="str">
        <f>VLOOKUP(MONTH(Tabla110[[#This Row],[FECHA PICKING]]),Tabla2[],2,0)</f>
        <v>May</v>
      </c>
      <c r="M65" s="1">
        <f>YEAR(Tabla110[[#This Row],[FECHA PICKING]])</f>
        <v>2018</v>
      </c>
    </row>
    <row r="66" spans="1:13" x14ac:dyDescent="0.2">
      <c r="A66" s="2">
        <v>43162</v>
      </c>
      <c r="B66" s="1">
        <v>347668</v>
      </c>
      <c r="C66" s="1" t="s">
        <v>160</v>
      </c>
      <c r="D66" s="1" t="s">
        <v>893</v>
      </c>
      <c r="E66" s="1" t="s">
        <v>863</v>
      </c>
      <c r="F66" s="1">
        <v>48</v>
      </c>
      <c r="G66" s="16" t="s">
        <v>872</v>
      </c>
      <c r="H66" s="23">
        <v>0.7270833333333333</v>
      </c>
      <c r="I66" s="23">
        <v>0.79583333333333339</v>
      </c>
      <c r="J66" s="1">
        <f>HOUR(Tabla110[[#This Row],[HORA FIN PICKING]]-Tabla110[[#This Row],[HORA INICIO PICKING]])*60+MINUTE(Tabla110[[#This Row],[HORA FIN PICKING]]-Tabla110[[#This Row],[HORA INICIO PICKING]])</f>
        <v>99</v>
      </c>
      <c r="K66" s="1" t="str">
        <f>VLOOKUP(Tabla110[[#This Row],[COD MATERIAL]],Tabla1345[#All],3,0)</f>
        <v>09 - PARTES DE MOTOR</v>
      </c>
      <c r="L66" s="2" t="str">
        <f>VLOOKUP(MONTH(Tabla110[[#This Row],[FECHA PICKING]]),Tabla2[],2,0)</f>
        <v>Mar</v>
      </c>
      <c r="M66" s="1">
        <f>YEAR(Tabla110[[#This Row],[FECHA PICKING]])</f>
        <v>2018</v>
      </c>
    </row>
    <row r="67" spans="1:13" x14ac:dyDescent="0.2">
      <c r="A67" s="2">
        <v>43181</v>
      </c>
      <c r="B67" s="1">
        <v>348243</v>
      </c>
      <c r="C67" s="1" t="s">
        <v>32</v>
      </c>
      <c r="D67" s="1" t="s">
        <v>887</v>
      </c>
      <c r="E67" s="1" t="s">
        <v>863</v>
      </c>
      <c r="F67" s="1">
        <v>81</v>
      </c>
      <c r="G67" s="16" t="s">
        <v>872</v>
      </c>
      <c r="H67" s="23">
        <v>0.51944444444444449</v>
      </c>
      <c r="I67" s="23">
        <v>0.56736111111111109</v>
      </c>
      <c r="J67" s="1">
        <f>HOUR(Tabla110[[#This Row],[HORA FIN PICKING]]-Tabla110[[#This Row],[HORA INICIO PICKING]])*60+MINUTE(Tabla110[[#This Row],[HORA FIN PICKING]]-Tabla110[[#This Row],[HORA INICIO PICKING]])</f>
        <v>69</v>
      </c>
      <c r="K67" s="1" t="str">
        <f>VLOOKUP(Tabla110[[#This Row],[COD MATERIAL]],Tabla1345[#All],3,0)</f>
        <v>11 - LLANTAS Y HULES</v>
      </c>
      <c r="L67" s="2" t="str">
        <f>VLOOKUP(MONTH(Tabla110[[#This Row],[FECHA PICKING]]),Tabla2[],2,0)</f>
        <v>Mar</v>
      </c>
      <c r="M67" s="1">
        <f>YEAR(Tabla110[[#This Row],[FECHA PICKING]])</f>
        <v>2018</v>
      </c>
    </row>
    <row r="68" spans="1:13" x14ac:dyDescent="0.2">
      <c r="A68" s="2">
        <v>43553</v>
      </c>
      <c r="B68" s="1">
        <v>347932</v>
      </c>
      <c r="C68" s="1" t="s">
        <v>85</v>
      </c>
      <c r="D68" s="1" t="s">
        <v>893</v>
      </c>
      <c r="E68" s="1" t="s">
        <v>860</v>
      </c>
      <c r="F68" s="1">
        <v>25</v>
      </c>
      <c r="G68" s="16" t="s">
        <v>872</v>
      </c>
      <c r="H68" s="23">
        <v>0.7319444444444444</v>
      </c>
      <c r="I68" s="23">
        <v>0.74375000000000002</v>
      </c>
      <c r="J68" s="1">
        <f>HOUR(Tabla110[[#This Row],[HORA FIN PICKING]]-Tabla110[[#This Row],[HORA INICIO PICKING]])*60+MINUTE(Tabla110[[#This Row],[HORA FIN PICKING]]-Tabla110[[#This Row],[HORA INICIO PICKING]])</f>
        <v>17</v>
      </c>
      <c r="K68" s="1" t="str">
        <f>VLOOKUP(Tabla110[[#This Row],[COD MATERIAL]],Tabla1345[#All],3,0)</f>
        <v>14 - LUCES</v>
      </c>
      <c r="L68" s="2" t="str">
        <f>VLOOKUP(MONTH(Tabla110[[#This Row],[FECHA PICKING]]),Tabla2[],2,0)</f>
        <v>Mar</v>
      </c>
      <c r="M68" s="1">
        <f>YEAR(Tabla110[[#This Row],[FECHA PICKING]])</f>
        <v>2019</v>
      </c>
    </row>
    <row r="69" spans="1:13" x14ac:dyDescent="0.2">
      <c r="A69" s="2">
        <v>43533</v>
      </c>
      <c r="B69" s="1">
        <v>348555</v>
      </c>
      <c r="C69" s="1" t="s">
        <v>379</v>
      </c>
      <c r="D69" s="1" t="s">
        <v>886</v>
      </c>
      <c r="E69" s="1" t="s">
        <v>867</v>
      </c>
      <c r="F69" s="1">
        <v>20</v>
      </c>
      <c r="G69" s="16" t="s">
        <v>872</v>
      </c>
      <c r="H69" s="23">
        <v>0.69166666666666676</v>
      </c>
      <c r="I69" s="23">
        <v>0.76250000000000007</v>
      </c>
      <c r="J69" s="1">
        <f>HOUR(Tabla110[[#This Row],[HORA FIN PICKING]]-Tabla110[[#This Row],[HORA INICIO PICKING]])*60+MINUTE(Tabla110[[#This Row],[HORA FIN PICKING]]-Tabla110[[#This Row],[HORA INICIO PICKING]])</f>
        <v>102</v>
      </c>
      <c r="K69" s="1" t="str">
        <f>VLOOKUP(Tabla110[[#This Row],[COD MATERIAL]],Tabla1345[#All],3,0)</f>
        <v>15 - MISCELANEOS</v>
      </c>
      <c r="L69" s="2" t="str">
        <f>VLOOKUP(MONTH(Tabla110[[#This Row],[FECHA PICKING]]),Tabla2[],2,0)</f>
        <v>Mar</v>
      </c>
      <c r="M69" s="1">
        <f>YEAR(Tabla110[[#This Row],[FECHA PICKING]])</f>
        <v>2019</v>
      </c>
    </row>
    <row r="70" spans="1:13" x14ac:dyDescent="0.2">
      <c r="A70" s="2">
        <v>43513</v>
      </c>
      <c r="B70" s="1">
        <v>367756</v>
      </c>
      <c r="C70" s="1" t="s">
        <v>771</v>
      </c>
      <c r="D70" s="1" t="s">
        <v>888</v>
      </c>
      <c r="E70" s="1" t="s">
        <v>867</v>
      </c>
      <c r="F70" s="1">
        <v>50</v>
      </c>
      <c r="G70" s="16" t="s">
        <v>873</v>
      </c>
      <c r="H70" s="23">
        <v>0.63263888888888886</v>
      </c>
      <c r="I70" s="23">
        <v>0.67986111111111114</v>
      </c>
      <c r="J70" s="1">
        <f>HOUR(Tabla110[[#This Row],[HORA FIN PICKING]]-Tabla110[[#This Row],[HORA INICIO PICKING]])*60+MINUTE(Tabla110[[#This Row],[HORA FIN PICKING]]-Tabla110[[#This Row],[HORA INICIO PICKING]])</f>
        <v>68</v>
      </c>
      <c r="K70" s="1" t="str">
        <f>VLOOKUP(Tabla110[[#This Row],[COD MATERIAL]],Tabla1345[#All],3,0)</f>
        <v>06 - AMORTIGUADORES</v>
      </c>
      <c r="L70" s="2" t="str">
        <f>VLOOKUP(MONTH(Tabla110[[#This Row],[FECHA PICKING]]),Tabla2[],2,0)</f>
        <v>Feb</v>
      </c>
      <c r="M70" s="1">
        <f>YEAR(Tabla110[[#This Row],[FECHA PICKING]])</f>
        <v>2019</v>
      </c>
    </row>
    <row r="71" spans="1:13" x14ac:dyDescent="0.2">
      <c r="A71" s="2">
        <v>43480</v>
      </c>
      <c r="B71" s="1">
        <v>362714</v>
      </c>
      <c r="C71" s="1" t="s">
        <v>540</v>
      </c>
      <c r="D71" s="1" t="s">
        <v>890</v>
      </c>
      <c r="E71" s="1" t="s">
        <v>866</v>
      </c>
      <c r="F71" s="1">
        <v>15</v>
      </c>
      <c r="G71" s="16" t="s">
        <v>872</v>
      </c>
      <c r="H71" s="23">
        <v>0.53194444444444444</v>
      </c>
      <c r="I71" s="23">
        <v>0.54305555555555551</v>
      </c>
      <c r="J71" s="1">
        <f>HOUR(Tabla110[[#This Row],[HORA FIN PICKING]]-Tabla110[[#This Row],[HORA INICIO PICKING]])*60+MINUTE(Tabla110[[#This Row],[HORA FIN PICKING]]-Tabla110[[#This Row],[HORA INICIO PICKING]])</f>
        <v>16</v>
      </c>
      <c r="K71" s="1" t="str">
        <f>VLOOKUP(Tabla110[[#This Row],[COD MATERIAL]],Tabla1345[#All],3,0)</f>
        <v>05 - COLISION</v>
      </c>
      <c r="L71" s="2" t="str">
        <f>VLOOKUP(MONTH(Tabla110[[#This Row],[FECHA PICKING]]),Tabla2[],2,0)</f>
        <v>Ene</v>
      </c>
      <c r="M71" s="1">
        <f>YEAR(Tabla110[[#This Row],[FECHA PICKING]])</f>
        <v>2019</v>
      </c>
    </row>
    <row r="72" spans="1:13" x14ac:dyDescent="0.2">
      <c r="A72" s="2">
        <v>43217</v>
      </c>
      <c r="B72" s="1">
        <v>347794</v>
      </c>
      <c r="C72" s="1" t="s">
        <v>728</v>
      </c>
      <c r="D72" s="1" t="s">
        <v>892</v>
      </c>
      <c r="E72" s="1" t="s">
        <v>868</v>
      </c>
      <c r="F72" s="1">
        <v>48</v>
      </c>
      <c r="G72" s="16" t="s">
        <v>872</v>
      </c>
      <c r="H72" s="23">
        <v>0.55138888888888882</v>
      </c>
      <c r="I72" s="23">
        <v>0.58611111111111114</v>
      </c>
      <c r="J72" s="1">
        <f>HOUR(Tabla110[[#This Row],[HORA FIN PICKING]]-Tabla110[[#This Row],[HORA INICIO PICKING]])*60+MINUTE(Tabla110[[#This Row],[HORA FIN PICKING]]-Tabla110[[#This Row],[HORA INICIO PICKING]])</f>
        <v>50</v>
      </c>
      <c r="K72" s="1" t="str">
        <f>VLOOKUP(Tabla110[[#This Row],[COD MATERIAL]],Tabla1345[#All],3,0)</f>
        <v>15 - MISCELANEOS</v>
      </c>
      <c r="L72" s="2" t="str">
        <f>VLOOKUP(MONTH(Tabla110[[#This Row],[FECHA PICKING]]),Tabla2[],2,0)</f>
        <v>Abr</v>
      </c>
      <c r="M72" s="1">
        <f>YEAR(Tabla110[[#This Row],[FECHA PICKING]])</f>
        <v>2018</v>
      </c>
    </row>
    <row r="73" spans="1:13" x14ac:dyDescent="0.2">
      <c r="A73" s="2">
        <v>43435</v>
      </c>
      <c r="B73" s="1">
        <v>367902</v>
      </c>
      <c r="C73" s="1" t="s">
        <v>789</v>
      </c>
      <c r="D73" s="1" t="s">
        <v>886</v>
      </c>
      <c r="E73" s="1" t="s">
        <v>859</v>
      </c>
      <c r="F73" s="1">
        <v>48</v>
      </c>
      <c r="G73" s="16" t="s">
        <v>872</v>
      </c>
      <c r="H73" s="23">
        <v>0.46666666666666662</v>
      </c>
      <c r="I73" s="23">
        <v>0.53333333333333333</v>
      </c>
      <c r="J73" s="1">
        <f>HOUR(Tabla110[[#This Row],[HORA FIN PICKING]]-Tabla110[[#This Row],[HORA INICIO PICKING]])*60+MINUTE(Tabla110[[#This Row],[HORA FIN PICKING]]-Tabla110[[#This Row],[HORA INICIO PICKING]])</f>
        <v>96</v>
      </c>
      <c r="K73" s="1" t="str">
        <f>VLOOKUP(Tabla110[[#This Row],[COD MATERIAL]],Tabla1345[#All],3,0)</f>
        <v>15 - MISCELANEOS</v>
      </c>
      <c r="L73" s="2" t="str">
        <f>VLOOKUP(MONTH(Tabla110[[#This Row],[FECHA PICKING]]),Tabla2[],2,0)</f>
        <v>Dic</v>
      </c>
      <c r="M73" s="1">
        <f>YEAR(Tabla110[[#This Row],[FECHA PICKING]])</f>
        <v>2018</v>
      </c>
    </row>
    <row r="74" spans="1:13" x14ac:dyDescent="0.2">
      <c r="A74" s="2">
        <v>43286</v>
      </c>
      <c r="B74" s="1">
        <v>348544</v>
      </c>
      <c r="C74" s="1" t="s">
        <v>793</v>
      </c>
      <c r="D74" s="1" t="s">
        <v>888</v>
      </c>
      <c r="E74" s="1" t="s">
        <v>865</v>
      </c>
      <c r="F74" s="1">
        <v>91</v>
      </c>
      <c r="G74" s="16" t="s">
        <v>872</v>
      </c>
      <c r="H74" s="23">
        <v>0.55833333333333335</v>
      </c>
      <c r="I74" s="23">
        <v>0.62152777777777779</v>
      </c>
      <c r="J74" s="1">
        <f>HOUR(Tabla110[[#This Row],[HORA FIN PICKING]]-Tabla110[[#This Row],[HORA INICIO PICKING]])*60+MINUTE(Tabla110[[#This Row],[HORA FIN PICKING]]-Tabla110[[#This Row],[HORA INICIO PICKING]])</f>
        <v>91</v>
      </c>
      <c r="K74" s="1" t="str">
        <f>VLOOKUP(Tabla110[[#This Row],[COD MATERIAL]],Tabla1345[#All],3,0)</f>
        <v>15 - MISCELANEOS</v>
      </c>
      <c r="L74" s="2" t="str">
        <f>VLOOKUP(MONTH(Tabla110[[#This Row],[FECHA PICKING]]),Tabla2[],2,0)</f>
        <v>Jul</v>
      </c>
      <c r="M74" s="1">
        <f>YEAR(Tabla110[[#This Row],[FECHA PICKING]])</f>
        <v>2018</v>
      </c>
    </row>
    <row r="75" spans="1:13" x14ac:dyDescent="0.2">
      <c r="A75" s="2">
        <v>43524</v>
      </c>
      <c r="B75" s="1">
        <v>347865</v>
      </c>
      <c r="C75" s="1" t="s">
        <v>109</v>
      </c>
      <c r="D75" s="1" t="s">
        <v>893</v>
      </c>
      <c r="E75" s="1" t="s">
        <v>860</v>
      </c>
      <c r="F75" s="1">
        <v>93</v>
      </c>
      <c r="G75" s="16" t="s">
        <v>872</v>
      </c>
      <c r="H75" s="23">
        <v>0.60972222222222217</v>
      </c>
      <c r="I75" s="23">
        <v>0.6743055555555556</v>
      </c>
      <c r="J75" s="1">
        <f>HOUR(Tabla110[[#This Row],[HORA FIN PICKING]]-Tabla110[[#This Row],[HORA INICIO PICKING]])*60+MINUTE(Tabla110[[#This Row],[HORA FIN PICKING]]-Tabla110[[#This Row],[HORA INICIO PICKING]])</f>
        <v>93</v>
      </c>
      <c r="K75" s="1" t="str">
        <f>VLOOKUP(Tabla110[[#This Row],[COD MATERIAL]],Tabla1345[#All],3,0)</f>
        <v>01 - BATERIAS</v>
      </c>
      <c r="L75" s="2" t="str">
        <f>VLOOKUP(MONTH(Tabla110[[#This Row],[FECHA PICKING]]),Tabla2[],2,0)</f>
        <v>Feb</v>
      </c>
      <c r="M75" s="1">
        <f>YEAR(Tabla110[[#This Row],[FECHA PICKING]])</f>
        <v>2019</v>
      </c>
    </row>
    <row r="76" spans="1:13" x14ac:dyDescent="0.2">
      <c r="A76" s="2">
        <v>43462</v>
      </c>
      <c r="B76" s="1">
        <v>348205</v>
      </c>
      <c r="C76" s="1" t="s">
        <v>313</v>
      </c>
      <c r="D76" s="1" t="s">
        <v>893</v>
      </c>
      <c r="E76" s="1" t="s">
        <v>869</v>
      </c>
      <c r="F76" s="1">
        <v>19</v>
      </c>
      <c r="G76" s="16" t="s">
        <v>873</v>
      </c>
      <c r="H76" s="23">
        <v>0.3659722222222222</v>
      </c>
      <c r="I76" s="23">
        <v>0.45694444444444443</v>
      </c>
      <c r="J76" s="1">
        <f>HOUR(Tabla110[[#This Row],[HORA FIN PICKING]]-Tabla110[[#This Row],[HORA INICIO PICKING]])*60+MINUTE(Tabla110[[#This Row],[HORA FIN PICKING]]-Tabla110[[#This Row],[HORA INICIO PICKING]])</f>
        <v>131</v>
      </c>
      <c r="K76" s="1" t="str">
        <f>VLOOKUP(Tabla110[[#This Row],[COD MATERIAL]],Tabla1345[#All],3,0)</f>
        <v>06 - AMORTIGUADORES</v>
      </c>
      <c r="L76" s="2" t="str">
        <f>VLOOKUP(MONTH(Tabla110[[#This Row],[FECHA PICKING]]),Tabla2[],2,0)</f>
        <v>Dic</v>
      </c>
      <c r="M76" s="1">
        <f>YEAR(Tabla110[[#This Row],[FECHA PICKING]])</f>
        <v>2018</v>
      </c>
    </row>
    <row r="77" spans="1:13" x14ac:dyDescent="0.2">
      <c r="A77" s="2">
        <v>43328</v>
      </c>
      <c r="B77" s="1">
        <v>348573</v>
      </c>
      <c r="C77" s="1" t="s">
        <v>387</v>
      </c>
      <c r="D77" s="1" t="s">
        <v>887</v>
      </c>
      <c r="E77" s="1" t="s">
        <v>868</v>
      </c>
      <c r="F77" s="1">
        <v>55</v>
      </c>
      <c r="G77" s="16" t="s">
        <v>872</v>
      </c>
      <c r="H77" s="23">
        <v>0.60833333333333328</v>
      </c>
      <c r="I77" s="23">
        <v>0.6465277777777777</v>
      </c>
      <c r="J77" s="1">
        <f>HOUR(Tabla110[[#This Row],[HORA FIN PICKING]]-Tabla110[[#This Row],[HORA INICIO PICKING]])*60+MINUTE(Tabla110[[#This Row],[HORA FIN PICKING]]-Tabla110[[#This Row],[HORA INICIO PICKING]])</f>
        <v>55</v>
      </c>
      <c r="K77" s="1" t="str">
        <f>VLOOKUP(Tabla110[[#This Row],[COD MATERIAL]],Tabla1345[#All],3,0)</f>
        <v>09 - PARTES DE MOTOR</v>
      </c>
      <c r="L77" s="2" t="str">
        <f>VLOOKUP(MONTH(Tabla110[[#This Row],[FECHA PICKING]]),Tabla2[],2,0)</f>
        <v>Ago</v>
      </c>
      <c r="M77" s="1">
        <f>YEAR(Tabla110[[#This Row],[FECHA PICKING]])</f>
        <v>2018</v>
      </c>
    </row>
    <row r="78" spans="1:13" x14ac:dyDescent="0.2">
      <c r="A78" s="2">
        <v>43390</v>
      </c>
      <c r="B78" s="1">
        <v>348599</v>
      </c>
      <c r="C78" s="1" t="s">
        <v>320</v>
      </c>
      <c r="D78" s="1" t="s">
        <v>888</v>
      </c>
      <c r="E78" s="1" t="s">
        <v>864</v>
      </c>
      <c r="F78" s="1">
        <v>80</v>
      </c>
      <c r="G78" s="16" t="s">
        <v>872</v>
      </c>
      <c r="H78" s="23">
        <v>0.59930555555555554</v>
      </c>
      <c r="I78" s="23">
        <v>0.70347222222222217</v>
      </c>
      <c r="J78" s="1">
        <f>HOUR(Tabla110[[#This Row],[HORA FIN PICKING]]-Tabla110[[#This Row],[HORA INICIO PICKING]])*60+MINUTE(Tabla110[[#This Row],[HORA FIN PICKING]]-Tabla110[[#This Row],[HORA INICIO PICKING]])</f>
        <v>150</v>
      </c>
      <c r="K78" s="1" t="str">
        <f>VLOOKUP(Tabla110[[#This Row],[COD MATERIAL]],Tabla1345[#All],3,0)</f>
        <v>15 - MISCELANEOS</v>
      </c>
      <c r="L78" s="2" t="str">
        <f>VLOOKUP(MONTH(Tabla110[[#This Row],[FECHA PICKING]]),Tabla2[],2,0)</f>
        <v>Oct</v>
      </c>
      <c r="M78" s="1">
        <f>YEAR(Tabla110[[#This Row],[FECHA PICKING]])</f>
        <v>2018</v>
      </c>
    </row>
    <row r="79" spans="1:13" x14ac:dyDescent="0.2">
      <c r="A79" s="2">
        <v>43455</v>
      </c>
      <c r="B79" s="1">
        <v>362658</v>
      </c>
      <c r="C79" s="1" t="s">
        <v>692</v>
      </c>
      <c r="D79" s="1" t="s">
        <v>893</v>
      </c>
      <c r="E79" s="1" t="s">
        <v>859</v>
      </c>
      <c r="F79" s="1">
        <v>41</v>
      </c>
      <c r="G79" s="16" t="s">
        <v>872</v>
      </c>
      <c r="H79" s="23">
        <v>0.64861111111111114</v>
      </c>
      <c r="I79" s="23">
        <v>0.68958333333333333</v>
      </c>
      <c r="J79" s="1">
        <f>HOUR(Tabla110[[#This Row],[HORA FIN PICKING]]-Tabla110[[#This Row],[HORA INICIO PICKING]])*60+MINUTE(Tabla110[[#This Row],[HORA FIN PICKING]]-Tabla110[[#This Row],[HORA INICIO PICKING]])</f>
        <v>59</v>
      </c>
      <c r="K79" s="1" t="str">
        <f>VLOOKUP(Tabla110[[#This Row],[COD MATERIAL]],Tabla1345[#All],3,0)</f>
        <v>15 - MISCELANEOS</v>
      </c>
      <c r="L79" s="2" t="str">
        <f>VLOOKUP(MONTH(Tabla110[[#This Row],[FECHA PICKING]]),Tabla2[],2,0)</f>
        <v>Dic</v>
      </c>
      <c r="M79" s="1">
        <f>YEAR(Tabla110[[#This Row],[FECHA PICKING]])</f>
        <v>2018</v>
      </c>
    </row>
    <row r="80" spans="1:13" x14ac:dyDescent="0.2">
      <c r="A80" s="2">
        <v>43523</v>
      </c>
      <c r="B80" s="1">
        <v>362712</v>
      </c>
      <c r="C80" s="1" t="s">
        <v>429</v>
      </c>
      <c r="D80" s="1" t="s">
        <v>887</v>
      </c>
      <c r="E80" s="1" t="s">
        <v>870</v>
      </c>
      <c r="F80" s="1">
        <v>16</v>
      </c>
      <c r="G80" s="16" t="s">
        <v>872</v>
      </c>
      <c r="H80" s="23">
        <v>0.37847222222222227</v>
      </c>
      <c r="I80" s="23">
        <v>0.40277777777777773</v>
      </c>
      <c r="J80" s="1">
        <f>HOUR(Tabla110[[#This Row],[HORA FIN PICKING]]-Tabla110[[#This Row],[HORA INICIO PICKING]])*60+MINUTE(Tabla110[[#This Row],[HORA FIN PICKING]]-Tabla110[[#This Row],[HORA INICIO PICKING]])</f>
        <v>35</v>
      </c>
      <c r="K80" s="1" t="str">
        <f>VLOOKUP(Tabla110[[#This Row],[COD MATERIAL]],Tabla1345[#All],3,0)</f>
        <v>05 - COLISION</v>
      </c>
      <c r="L80" s="2" t="str">
        <f>VLOOKUP(MONTH(Tabla110[[#This Row],[FECHA PICKING]]),Tabla2[],2,0)</f>
        <v>Feb</v>
      </c>
      <c r="M80" s="1">
        <f>YEAR(Tabla110[[#This Row],[FECHA PICKING]])</f>
        <v>2019</v>
      </c>
    </row>
    <row r="81" spans="1:13" x14ac:dyDescent="0.2">
      <c r="A81" s="2">
        <v>43508</v>
      </c>
      <c r="B81" s="1">
        <v>353548</v>
      </c>
      <c r="C81" s="1" t="s">
        <v>161</v>
      </c>
      <c r="D81" s="1" t="s">
        <v>891</v>
      </c>
      <c r="E81" s="1" t="s">
        <v>865</v>
      </c>
      <c r="F81" s="1">
        <v>100</v>
      </c>
      <c r="G81" s="16" t="s">
        <v>873</v>
      </c>
      <c r="H81" s="23">
        <v>0.39583333333333331</v>
      </c>
      <c r="I81" s="23">
        <v>0.45833333333333331</v>
      </c>
      <c r="J81" s="1">
        <f>HOUR(Tabla110[[#This Row],[HORA FIN PICKING]]-Tabla110[[#This Row],[HORA INICIO PICKING]])*60+MINUTE(Tabla110[[#This Row],[HORA FIN PICKING]]-Tabla110[[#This Row],[HORA INICIO PICKING]])</f>
        <v>90</v>
      </c>
      <c r="K81" s="1" t="str">
        <f>VLOOKUP(Tabla110[[#This Row],[COD MATERIAL]],Tabla1345[#All],3,0)</f>
        <v>09 - PARTES DE MOTOR</v>
      </c>
      <c r="L81" s="2" t="str">
        <f>VLOOKUP(MONTH(Tabla110[[#This Row],[FECHA PICKING]]),Tabla2[],2,0)</f>
        <v>Feb</v>
      </c>
      <c r="M81" s="1">
        <f>YEAR(Tabla110[[#This Row],[FECHA PICKING]])</f>
        <v>2019</v>
      </c>
    </row>
    <row r="82" spans="1:13" x14ac:dyDescent="0.2">
      <c r="A82" s="2">
        <v>43600</v>
      </c>
      <c r="B82" s="1">
        <v>348633</v>
      </c>
      <c r="C82" s="1" t="s">
        <v>159</v>
      </c>
      <c r="D82" s="1" t="s">
        <v>893</v>
      </c>
      <c r="E82" s="1" t="s">
        <v>866</v>
      </c>
      <c r="F82" s="1">
        <v>35</v>
      </c>
      <c r="G82" s="16" t="s">
        <v>872</v>
      </c>
      <c r="H82" s="23">
        <v>0.62847222222222221</v>
      </c>
      <c r="I82" s="23">
        <v>0.66875000000000007</v>
      </c>
      <c r="J82" s="1">
        <f>HOUR(Tabla110[[#This Row],[HORA FIN PICKING]]-Tabla110[[#This Row],[HORA INICIO PICKING]])*60+MINUTE(Tabla110[[#This Row],[HORA FIN PICKING]]-Tabla110[[#This Row],[HORA INICIO PICKING]])</f>
        <v>58</v>
      </c>
      <c r="K82" s="1" t="str">
        <f>VLOOKUP(Tabla110[[#This Row],[COD MATERIAL]],Tabla1345[#All],3,0)</f>
        <v>09 - PARTES DE MOTOR</v>
      </c>
      <c r="L82" s="2" t="str">
        <f>VLOOKUP(MONTH(Tabla110[[#This Row],[FECHA PICKING]]),Tabla2[],2,0)</f>
        <v>May</v>
      </c>
      <c r="M82" s="1">
        <f>YEAR(Tabla110[[#This Row],[FECHA PICKING]])</f>
        <v>2019</v>
      </c>
    </row>
    <row r="83" spans="1:13" x14ac:dyDescent="0.2">
      <c r="A83" s="2">
        <v>43151</v>
      </c>
      <c r="B83" s="1">
        <v>348569</v>
      </c>
      <c r="C83" s="1" t="s">
        <v>212</v>
      </c>
      <c r="D83" s="1" t="s">
        <v>884</v>
      </c>
      <c r="E83" s="1" t="s">
        <v>865</v>
      </c>
      <c r="F83" s="1">
        <v>36</v>
      </c>
      <c r="G83" s="16" t="s">
        <v>873</v>
      </c>
      <c r="H83" s="23">
        <v>0.5708333333333333</v>
      </c>
      <c r="I83" s="23">
        <v>0.59027777777777779</v>
      </c>
      <c r="J83" s="1">
        <f>HOUR(Tabla110[[#This Row],[HORA FIN PICKING]]-Tabla110[[#This Row],[HORA INICIO PICKING]])*60+MINUTE(Tabla110[[#This Row],[HORA FIN PICKING]]-Tabla110[[#This Row],[HORA INICIO PICKING]])</f>
        <v>28</v>
      </c>
      <c r="K83" s="1" t="str">
        <f>VLOOKUP(Tabla110[[#This Row],[COD MATERIAL]],Tabla1345[#All],3,0)</f>
        <v>04 - FRENOS Y EMBRAGUES</v>
      </c>
      <c r="L83" s="2" t="str">
        <f>VLOOKUP(MONTH(Tabla110[[#This Row],[FECHA PICKING]]),Tabla2[],2,0)</f>
        <v>Feb</v>
      </c>
      <c r="M83" s="1">
        <f>YEAR(Tabla110[[#This Row],[FECHA PICKING]])</f>
        <v>2018</v>
      </c>
    </row>
    <row r="84" spans="1:13" x14ac:dyDescent="0.2">
      <c r="A84" s="2">
        <v>43409</v>
      </c>
      <c r="B84" s="1">
        <v>347756</v>
      </c>
      <c r="C84" s="1" t="s">
        <v>434</v>
      </c>
      <c r="D84" s="1" t="s">
        <v>887</v>
      </c>
      <c r="E84" s="1" t="s">
        <v>858</v>
      </c>
      <c r="F84" s="1">
        <v>71</v>
      </c>
      <c r="G84" s="16" t="s">
        <v>872</v>
      </c>
      <c r="H84" s="23">
        <v>0.6777777777777777</v>
      </c>
      <c r="I84" s="23">
        <v>0.74583333333333324</v>
      </c>
      <c r="J84" s="1">
        <f>HOUR(Tabla110[[#This Row],[HORA FIN PICKING]]-Tabla110[[#This Row],[HORA INICIO PICKING]])*60+MINUTE(Tabla110[[#This Row],[HORA FIN PICKING]]-Tabla110[[#This Row],[HORA INICIO PICKING]])</f>
        <v>98</v>
      </c>
      <c r="K84" s="1" t="str">
        <f>VLOOKUP(Tabla110[[#This Row],[COD MATERIAL]],Tabla1345[#All],3,0)</f>
        <v>09 - PARTES DE MOTOR</v>
      </c>
      <c r="L84" s="2" t="str">
        <f>VLOOKUP(MONTH(Tabla110[[#This Row],[FECHA PICKING]]),Tabla2[],2,0)</f>
        <v>Nov</v>
      </c>
      <c r="M84" s="1">
        <f>YEAR(Tabla110[[#This Row],[FECHA PICKING]])</f>
        <v>2018</v>
      </c>
    </row>
    <row r="85" spans="1:13" x14ac:dyDescent="0.2">
      <c r="A85" s="2">
        <v>43542</v>
      </c>
      <c r="B85" s="1">
        <v>347856</v>
      </c>
      <c r="C85" s="1" t="s">
        <v>67</v>
      </c>
      <c r="D85" s="1" t="s">
        <v>888</v>
      </c>
      <c r="E85" s="1" t="s">
        <v>871</v>
      </c>
      <c r="F85" s="1">
        <v>77</v>
      </c>
      <c r="G85" s="16" t="s">
        <v>872</v>
      </c>
      <c r="H85" s="23">
        <v>0.51874999999999993</v>
      </c>
      <c r="I85" s="23">
        <v>0.54999999999999993</v>
      </c>
      <c r="J85" s="1">
        <f>HOUR(Tabla110[[#This Row],[HORA FIN PICKING]]-Tabla110[[#This Row],[HORA INICIO PICKING]])*60+MINUTE(Tabla110[[#This Row],[HORA FIN PICKING]]-Tabla110[[#This Row],[HORA INICIO PICKING]])</f>
        <v>45</v>
      </c>
      <c r="K85" s="1" t="str">
        <f>VLOOKUP(Tabla110[[#This Row],[COD MATERIAL]],Tabla1345[#All],3,0)</f>
        <v>13 - TRACCION</v>
      </c>
      <c r="L85" s="2" t="str">
        <f>VLOOKUP(MONTH(Tabla110[[#This Row],[FECHA PICKING]]),Tabla2[],2,0)</f>
        <v>Mar</v>
      </c>
      <c r="M85" s="1">
        <f>YEAR(Tabla110[[#This Row],[FECHA PICKING]])</f>
        <v>2019</v>
      </c>
    </row>
    <row r="86" spans="1:13" x14ac:dyDescent="0.2">
      <c r="A86" s="2">
        <v>43117</v>
      </c>
      <c r="B86" s="1">
        <v>348016</v>
      </c>
      <c r="C86" s="1" t="s">
        <v>570</v>
      </c>
      <c r="D86" s="1" t="s">
        <v>884</v>
      </c>
      <c r="E86" s="1" t="s">
        <v>865</v>
      </c>
      <c r="F86" s="1">
        <v>63</v>
      </c>
      <c r="G86" s="16" t="s">
        <v>872</v>
      </c>
      <c r="H86" s="23">
        <v>0.51527777777777783</v>
      </c>
      <c r="I86" s="23">
        <v>0.5840277777777777</v>
      </c>
      <c r="J86" s="1">
        <f>HOUR(Tabla110[[#This Row],[HORA FIN PICKING]]-Tabla110[[#This Row],[HORA INICIO PICKING]])*60+MINUTE(Tabla110[[#This Row],[HORA FIN PICKING]]-Tabla110[[#This Row],[HORA INICIO PICKING]])</f>
        <v>99</v>
      </c>
      <c r="K86" s="1" t="str">
        <f>VLOOKUP(Tabla110[[#This Row],[COD MATERIAL]],Tabla1345[#All],3,0)</f>
        <v>15 - MISCELANEOS</v>
      </c>
      <c r="L86" s="2" t="str">
        <f>VLOOKUP(MONTH(Tabla110[[#This Row],[FECHA PICKING]]),Tabla2[],2,0)</f>
        <v>Ene</v>
      </c>
      <c r="M86" s="1">
        <f>YEAR(Tabla110[[#This Row],[FECHA PICKING]])</f>
        <v>2018</v>
      </c>
    </row>
    <row r="87" spans="1:13" x14ac:dyDescent="0.2">
      <c r="A87" s="2">
        <v>43560</v>
      </c>
      <c r="B87" s="1">
        <v>347696</v>
      </c>
      <c r="C87" s="1" t="s">
        <v>638</v>
      </c>
      <c r="D87" s="1" t="s">
        <v>893</v>
      </c>
      <c r="E87" s="1" t="s">
        <v>858</v>
      </c>
      <c r="F87" s="1">
        <v>92</v>
      </c>
      <c r="G87" s="16" t="s">
        <v>873</v>
      </c>
      <c r="H87" s="23">
        <v>0.7416666666666667</v>
      </c>
      <c r="I87" s="23">
        <v>0.77569444444444446</v>
      </c>
      <c r="J87" s="1">
        <f>HOUR(Tabla110[[#This Row],[HORA FIN PICKING]]-Tabla110[[#This Row],[HORA INICIO PICKING]])*60+MINUTE(Tabla110[[#This Row],[HORA FIN PICKING]]-Tabla110[[#This Row],[HORA INICIO PICKING]])</f>
        <v>49</v>
      </c>
      <c r="K87" s="1" t="str">
        <f>VLOOKUP(Tabla110[[#This Row],[COD MATERIAL]],Tabla1345[#All],3,0)</f>
        <v>11 - LLANTAS Y HULES</v>
      </c>
      <c r="L87" s="2" t="str">
        <f>VLOOKUP(MONTH(Tabla110[[#This Row],[FECHA PICKING]]),Tabla2[],2,0)</f>
        <v>Abr</v>
      </c>
      <c r="M87" s="1">
        <f>YEAR(Tabla110[[#This Row],[FECHA PICKING]])</f>
        <v>2019</v>
      </c>
    </row>
    <row r="88" spans="1:13" x14ac:dyDescent="0.2">
      <c r="A88" s="2">
        <v>43136</v>
      </c>
      <c r="B88" s="1">
        <v>348602</v>
      </c>
      <c r="C88" s="1" t="s">
        <v>458</v>
      </c>
      <c r="D88" s="1" t="s">
        <v>884</v>
      </c>
      <c r="E88" s="1" t="s">
        <v>857</v>
      </c>
      <c r="F88" s="1">
        <v>27</v>
      </c>
      <c r="G88" s="16" t="s">
        <v>872</v>
      </c>
      <c r="H88" s="23">
        <v>0.73402777777777783</v>
      </c>
      <c r="I88" s="23">
        <v>0.8256944444444444</v>
      </c>
      <c r="J88" s="1">
        <f>HOUR(Tabla110[[#This Row],[HORA FIN PICKING]]-Tabla110[[#This Row],[HORA INICIO PICKING]])*60+MINUTE(Tabla110[[#This Row],[HORA FIN PICKING]]-Tabla110[[#This Row],[HORA INICIO PICKING]])</f>
        <v>132</v>
      </c>
      <c r="K88" s="1" t="str">
        <f>VLOOKUP(Tabla110[[#This Row],[COD MATERIAL]],Tabla1345[#All],3,0)</f>
        <v>08 - ELECTRICO</v>
      </c>
      <c r="L88" s="2" t="str">
        <f>VLOOKUP(MONTH(Tabla110[[#This Row],[FECHA PICKING]]),Tabla2[],2,0)</f>
        <v>Feb</v>
      </c>
      <c r="M88" s="1">
        <f>YEAR(Tabla110[[#This Row],[FECHA PICKING]])</f>
        <v>2018</v>
      </c>
    </row>
    <row r="89" spans="1:13" x14ac:dyDescent="0.2">
      <c r="A89" s="2">
        <v>43526</v>
      </c>
      <c r="B89" s="1">
        <v>353722</v>
      </c>
      <c r="C89" s="1" t="s">
        <v>279</v>
      </c>
      <c r="D89" s="1" t="s">
        <v>885</v>
      </c>
      <c r="E89" s="1" t="s">
        <v>862</v>
      </c>
      <c r="F89" s="1">
        <v>91</v>
      </c>
      <c r="G89" s="16" t="s">
        <v>873</v>
      </c>
      <c r="H89" s="23">
        <v>0.40277777777777773</v>
      </c>
      <c r="I89" s="23">
        <v>0.43541666666666662</v>
      </c>
      <c r="J89" s="1">
        <f>HOUR(Tabla110[[#This Row],[HORA FIN PICKING]]-Tabla110[[#This Row],[HORA INICIO PICKING]])*60+MINUTE(Tabla110[[#This Row],[HORA FIN PICKING]]-Tabla110[[#This Row],[HORA INICIO PICKING]])</f>
        <v>47</v>
      </c>
      <c r="K89" s="1" t="str">
        <f>VLOOKUP(Tabla110[[#This Row],[COD MATERIAL]],Tabla1345[#All],3,0)</f>
        <v>15 - MISCELANEOS</v>
      </c>
      <c r="L89" s="2" t="str">
        <f>VLOOKUP(MONTH(Tabla110[[#This Row],[FECHA PICKING]]),Tabla2[],2,0)</f>
        <v>Mar</v>
      </c>
      <c r="M89" s="1">
        <f>YEAR(Tabla110[[#This Row],[FECHA PICKING]])</f>
        <v>2019</v>
      </c>
    </row>
    <row r="90" spans="1:13" x14ac:dyDescent="0.2">
      <c r="A90" s="2">
        <v>43448</v>
      </c>
      <c r="B90" s="1">
        <v>364342</v>
      </c>
      <c r="C90" s="1" t="s">
        <v>603</v>
      </c>
      <c r="D90" s="1" t="s">
        <v>893</v>
      </c>
      <c r="E90" s="1" t="s">
        <v>857</v>
      </c>
      <c r="F90" s="1">
        <v>70</v>
      </c>
      <c r="G90" s="16" t="s">
        <v>872</v>
      </c>
      <c r="H90" s="23">
        <v>0.51458333333333328</v>
      </c>
      <c r="I90" s="23">
        <v>0.59652777777777777</v>
      </c>
      <c r="J90" s="1">
        <f>HOUR(Tabla110[[#This Row],[HORA FIN PICKING]]-Tabla110[[#This Row],[HORA INICIO PICKING]])*60+MINUTE(Tabla110[[#This Row],[HORA FIN PICKING]]-Tabla110[[#This Row],[HORA INICIO PICKING]])</f>
        <v>118</v>
      </c>
      <c r="K90" s="1" t="str">
        <f>VLOOKUP(Tabla110[[#This Row],[COD MATERIAL]],Tabla1345[#All],3,0)</f>
        <v>04 - FRENOS Y EMBRAGUES</v>
      </c>
      <c r="L90" s="2" t="str">
        <f>VLOOKUP(MONTH(Tabla110[[#This Row],[FECHA PICKING]]),Tabla2[],2,0)</f>
        <v>Dic</v>
      </c>
      <c r="M90" s="1">
        <f>YEAR(Tabla110[[#This Row],[FECHA PICKING]])</f>
        <v>2018</v>
      </c>
    </row>
    <row r="91" spans="1:13" x14ac:dyDescent="0.2">
      <c r="A91" s="2">
        <v>43576</v>
      </c>
      <c r="B91" s="1">
        <v>347859</v>
      </c>
      <c r="C91" s="1" t="s">
        <v>99</v>
      </c>
      <c r="D91" s="1" t="s">
        <v>886</v>
      </c>
      <c r="E91" s="1" t="s">
        <v>867</v>
      </c>
      <c r="F91" s="1">
        <v>43</v>
      </c>
      <c r="G91" s="16" t="s">
        <v>873</v>
      </c>
      <c r="H91" s="23">
        <v>0.70000000000000007</v>
      </c>
      <c r="I91" s="23">
        <v>0.74236111111111114</v>
      </c>
      <c r="J91" s="1">
        <f>HOUR(Tabla110[[#This Row],[HORA FIN PICKING]]-Tabla110[[#This Row],[HORA INICIO PICKING]])*60+MINUTE(Tabla110[[#This Row],[HORA FIN PICKING]]-Tabla110[[#This Row],[HORA INICIO PICKING]])</f>
        <v>61</v>
      </c>
      <c r="K91" s="1" t="str">
        <f>VLOOKUP(Tabla110[[#This Row],[COD MATERIAL]],Tabla1345[#All],3,0)</f>
        <v>08 - ELECTRICO</v>
      </c>
      <c r="L91" s="2" t="str">
        <f>VLOOKUP(MONTH(Tabla110[[#This Row],[FECHA PICKING]]),Tabla2[],2,0)</f>
        <v>Abr</v>
      </c>
      <c r="M91" s="1">
        <f>YEAR(Tabla110[[#This Row],[FECHA PICKING]])</f>
        <v>2019</v>
      </c>
    </row>
    <row r="92" spans="1:13" x14ac:dyDescent="0.2">
      <c r="A92" s="2">
        <v>43485</v>
      </c>
      <c r="B92" s="1">
        <v>348588</v>
      </c>
      <c r="C92" s="1" t="s">
        <v>646</v>
      </c>
      <c r="D92" s="1" t="s">
        <v>885</v>
      </c>
      <c r="E92" s="1" t="s">
        <v>857</v>
      </c>
      <c r="F92" s="1">
        <v>64</v>
      </c>
      <c r="G92" s="16" t="s">
        <v>872</v>
      </c>
      <c r="H92" s="23">
        <v>0.51388888888888895</v>
      </c>
      <c r="I92" s="23">
        <v>0.60138888888888886</v>
      </c>
      <c r="J92" s="1">
        <f>HOUR(Tabla110[[#This Row],[HORA FIN PICKING]]-Tabla110[[#This Row],[HORA INICIO PICKING]])*60+MINUTE(Tabla110[[#This Row],[HORA FIN PICKING]]-Tabla110[[#This Row],[HORA INICIO PICKING]])</f>
        <v>126</v>
      </c>
      <c r="K92" s="1" t="str">
        <f>VLOOKUP(Tabla110[[#This Row],[COD MATERIAL]],Tabla1345[#All],3,0)</f>
        <v>09 - PARTES DE MOTOR</v>
      </c>
      <c r="L92" s="2" t="str">
        <f>VLOOKUP(MONTH(Tabla110[[#This Row],[FECHA PICKING]]),Tabla2[],2,0)</f>
        <v>Ene</v>
      </c>
      <c r="M92" s="1">
        <f>YEAR(Tabla110[[#This Row],[FECHA PICKING]])</f>
        <v>2019</v>
      </c>
    </row>
    <row r="93" spans="1:13" x14ac:dyDescent="0.2">
      <c r="A93" s="2">
        <v>43212</v>
      </c>
      <c r="B93" s="1">
        <v>348780</v>
      </c>
      <c r="C93" s="1" t="s">
        <v>144</v>
      </c>
      <c r="D93" s="1" t="s">
        <v>887</v>
      </c>
      <c r="E93" s="1" t="s">
        <v>860</v>
      </c>
      <c r="F93" s="1">
        <v>37</v>
      </c>
      <c r="G93" s="16" t="s">
        <v>872</v>
      </c>
      <c r="H93" s="23">
        <v>0.58958333333333335</v>
      </c>
      <c r="I93" s="23">
        <v>0.60138888888888886</v>
      </c>
      <c r="J93" s="1">
        <f>HOUR(Tabla110[[#This Row],[HORA FIN PICKING]]-Tabla110[[#This Row],[HORA INICIO PICKING]])*60+MINUTE(Tabla110[[#This Row],[HORA FIN PICKING]]-Tabla110[[#This Row],[HORA INICIO PICKING]])</f>
        <v>17</v>
      </c>
      <c r="K93" s="1" t="str">
        <f>VLOOKUP(Tabla110[[#This Row],[COD MATERIAL]],Tabla1345[#All],3,0)</f>
        <v>05 - COLISION</v>
      </c>
      <c r="L93" s="2" t="str">
        <f>VLOOKUP(MONTH(Tabla110[[#This Row],[FECHA PICKING]]),Tabla2[],2,0)</f>
        <v>Abr</v>
      </c>
      <c r="M93" s="1">
        <f>YEAR(Tabla110[[#This Row],[FECHA PICKING]])</f>
        <v>2018</v>
      </c>
    </row>
    <row r="94" spans="1:13" x14ac:dyDescent="0.2">
      <c r="A94" s="2">
        <v>43477</v>
      </c>
      <c r="B94" s="1">
        <v>348209</v>
      </c>
      <c r="C94" s="1" t="s">
        <v>288</v>
      </c>
      <c r="D94" s="1" t="s">
        <v>892</v>
      </c>
      <c r="E94" s="1" t="s">
        <v>865</v>
      </c>
      <c r="F94" s="1">
        <v>44</v>
      </c>
      <c r="G94" s="16" t="s">
        <v>872</v>
      </c>
      <c r="H94" s="23">
        <v>0.54999999999999993</v>
      </c>
      <c r="I94" s="23">
        <v>0.5708333333333333</v>
      </c>
      <c r="J94" s="1">
        <f>HOUR(Tabla110[[#This Row],[HORA FIN PICKING]]-Tabla110[[#This Row],[HORA INICIO PICKING]])*60+MINUTE(Tabla110[[#This Row],[HORA FIN PICKING]]-Tabla110[[#This Row],[HORA INICIO PICKING]])</f>
        <v>30</v>
      </c>
      <c r="K94" s="1" t="str">
        <f>VLOOKUP(Tabla110[[#This Row],[COD MATERIAL]],Tabla1345[#All],3,0)</f>
        <v>15 - MISCELANEOS</v>
      </c>
      <c r="L94" s="2" t="str">
        <f>VLOOKUP(MONTH(Tabla110[[#This Row],[FECHA PICKING]]),Tabla2[],2,0)</f>
        <v>Ene</v>
      </c>
      <c r="M94" s="1">
        <f>YEAR(Tabla110[[#This Row],[FECHA PICKING]])</f>
        <v>2019</v>
      </c>
    </row>
    <row r="95" spans="1:13" x14ac:dyDescent="0.2">
      <c r="A95" s="2">
        <v>43571</v>
      </c>
      <c r="B95" s="1">
        <v>367774</v>
      </c>
      <c r="C95" s="1" t="s">
        <v>772</v>
      </c>
      <c r="D95" s="1" t="s">
        <v>893</v>
      </c>
      <c r="E95" s="1" t="s">
        <v>863</v>
      </c>
      <c r="F95" s="1">
        <v>42</v>
      </c>
      <c r="G95" s="16" t="s">
        <v>872</v>
      </c>
      <c r="H95" s="23">
        <v>0.68125000000000002</v>
      </c>
      <c r="I95" s="23">
        <v>0.75902777777777786</v>
      </c>
      <c r="J95" s="1">
        <f>HOUR(Tabla110[[#This Row],[HORA FIN PICKING]]-Tabla110[[#This Row],[HORA INICIO PICKING]])*60+MINUTE(Tabla110[[#This Row],[HORA FIN PICKING]]-Tabla110[[#This Row],[HORA INICIO PICKING]])</f>
        <v>112</v>
      </c>
      <c r="K95" s="1" t="str">
        <f>VLOOKUP(Tabla110[[#This Row],[COD MATERIAL]],Tabla1345[#All],3,0)</f>
        <v>07 - PEDALES Y POSAPIES</v>
      </c>
      <c r="L95" s="2" t="str">
        <f>VLOOKUP(MONTH(Tabla110[[#This Row],[FECHA PICKING]]),Tabla2[],2,0)</f>
        <v>Abr</v>
      </c>
      <c r="M95" s="1">
        <f>YEAR(Tabla110[[#This Row],[FECHA PICKING]])</f>
        <v>2019</v>
      </c>
    </row>
    <row r="96" spans="1:13" x14ac:dyDescent="0.2">
      <c r="A96" s="2">
        <v>43135</v>
      </c>
      <c r="B96" s="1">
        <v>348201</v>
      </c>
      <c r="C96" s="1" t="s">
        <v>569</v>
      </c>
      <c r="D96" s="1" t="s">
        <v>885</v>
      </c>
      <c r="E96" s="1" t="s">
        <v>856</v>
      </c>
      <c r="F96" s="1">
        <v>26</v>
      </c>
      <c r="G96" s="16" t="s">
        <v>873</v>
      </c>
      <c r="H96" s="23">
        <v>0.63888888888888895</v>
      </c>
      <c r="I96" s="23">
        <v>0.72222222222222221</v>
      </c>
      <c r="J96" s="1">
        <f>HOUR(Tabla110[[#This Row],[HORA FIN PICKING]]-Tabla110[[#This Row],[HORA INICIO PICKING]])*60+MINUTE(Tabla110[[#This Row],[HORA FIN PICKING]]-Tabla110[[#This Row],[HORA INICIO PICKING]])</f>
        <v>120</v>
      </c>
      <c r="K96" s="1" t="str">
        <f>VLOOKUP(Tabla110[[#This Row],[COD MATERIAL]],Tabla1345[#All],3,0)</f>
        <v>06 - AMORTIGUADORES</v>
      </c>
      <c r="L96" s="2" t="str">
        <f>VLOOKUP(MONTH(Tabla110[[#This Row],[FECHA PICKING]]),Tabla2[],2,0)</f>
        <v>Feb</v>
      </c>
      <c r="M96" s="1">
        <f>YEAR(Tabla110[[#This Row],[FECHA PICKING]])</f>
        <v>2018</v>
      </c>
    </row>
    <row r="97" spans="1:13" x14ac:dyDescent="0.2">
      <c r="A97" s="2">
        <v>43405</v>
      </c>
      <c r="B97" s="1">
        <v>348408</v>
      </c>
      <c r="C97" s="1" t="s">
        <v>408</v>
      </c>
      <c r="D97" s="1" t="s">
        <v>893</v>
      </c>
      <c r="E97" s="1" t="s">
        <v>857</v>
      </c>
      <c r="F97" s="1">
        <v>41</v>
      </c>
      <c r="G97" s="16" t="s">
        <v>872</v>
      </c>
      <c r="H97" s="23">
        <v>0.63750000000000007</v>
      </c>
      <c r="I97" s="23">
        <v>0.74097222222222214</v>
      </c>
      <c r="J97" s="1">
        <f>HOUR(Tabla110[[#This Row],[HORA FIN PICKING]]-Tabla110[[#This Row],[HORA INICIO PICKING]])*60+MINUTE(Tabla110[[#This Row],[HORA FIN PICKING]]-Tabla110[[#This Row],[HORA INICIO PICKING]])</f>
        <v>149</v>
      </c>
      <c r="K97" s="1" t="str">
        <f>VLOOKUP(Tabla110[[#This Row],[COD MATERIAL]],Tabla1345[#All],3,0)</f>
        <v>05 - COLISION</v>
      </c>
      <c r="L97" s="2" t="str">
        <f>VLOOKUP(MONTH(Tabla110[[#This Row],[FECHA PICKING]]),Tabla2[],2,0)</f>
        <v>Nov</v>
      </c>
      <c r="M97" s="1">
        <f>YEAR(Tabla110[[#This Row],[FECHA PICKING]])</f>
        <v>2018</v>
      </c>
    </row>
    <row r="98" spans="1:13" x14ac:dyDescent="0.2">
      <c r="A98" s="2">
        <v>43218</v>
      </c>
      <c r="B98" s="1">
        <v>348027</v>
      </c>
      <c r="C98" s="1" t="s">
        <v>545</v>
      </c>
      <c r="D98" s="1" t="s">
        <v>887</v>
      </c>
      <c r="E98" s="1" t="s">
        <v>858</v>
      </c>
      <c r="F98" s="1">
        <v>96</v>
      </c>
      <c r="G98" s="16" t="s">
        <v>872</v>
      </c>
      <c r="H98" s="23">
        <v>0.68263888888888891</v>
      </c>
      <c r="I98" s="23">
        <v>0.77847222222222223</v>
      </c>
      <c r="J98" s="1">
        <f>HOUR(Tabla110[[#This Row],[HORA FIN PICKING]]-Tabla110[[#This Row],[HORA INICIO PICKING]])*60+MINUTE(Tabla110[[#This Row],[HORA FIN PICKING]]-Tabla110[[#This Row],[HORA INICIO PICKING]])</f>
        <v>138</v>
      </c>
      <c r="K98" s="1" t="str">
        <f>VLOOKUP(Tabla110[[#This Row],[COD MATERIAL]],Tabla1345[#All],3,0)</f>
        <v>13 - TRACCION</v>
      </c>
      <c r="L98" s="2" t="str">
        <f>VLOOKUP(MONTH(Tabla110[[#This Row],[FECHA PICKING]]),Tabla2[],2,0)</f>
        <v>Abr</v>
      </c>
      <c r="M98" s="1">
        <f>YEAR(Tabla110[[#This Row],[FECHA PICKING]])</f>
        <v>2018</v>
      </c>
    </row>
    <row r="99" spans="1:13" x14ac:dyDescent="0.2">
      <c r="A99" s="2">
        <v>43110</v>
      </c>
      <c r="B99" s="1">
        <v>347984</v>
      </c>
      <c r="C99" s="1" t="s">
        <v>51</v>
      </c>
      <c r="D99" s="1" t="s">
        <v>886</v>
      </c>
      <c r="E99" s="1" t="s">
        <v>859</v>
      </c>
      <c r="F99" s="1">
        <v>44</v>
      </c>
      <c r="G99" s="16" t="s">
        <v>872</v>
      </c>
      <c r="H99" s="23">
        <v>0.37986111111111115</v>
      </c>
      <c r="I99" s="23">
        <v>0.39444444444444443</v>
      </c>
      <c r="J99" s="1">
        <f>HOUR(Tabla110[[#This Row],[HORA FIN PICKING]]-Tabla110[[#This Row],[HORA INICIO PICKING]])*60+MINUTE(Tabla110[[#This Row],[HORA FIN PICKING]]-Tabla110[[#This Row],[HORA INICIO PICKING]])</f>
        <v>21</v>
      </c>
      <c r="K99" s="1" t="str">
        <f>VLOOKUP(Tabla110[[#This Row],[COD MATERIAL]],Tabla1345[#All],3,0)</f>
        <v>10 - PALANCAS Y CHICOTES</v>
      </c>
      <c r="L99" s="2" t="str">
        <f>VLOOKUP(MONTH(Tabla110[[#This Row],[FECHA PICKING]]),Tabla2[],2,0)</f>
        <v>Ene</v>
      </c>
      <c r="M99" s="1">
        <f>YEAR(Tabla110[[#This Row],[FECHA PICKING]])</f>
        <v>2018</v>
      </c>
    </row>
    <row r="100" spans="1:13" x14ac:dyDescent="0.2">
      <c r="A100" s="2">
        <v>43560</v>
      </c>
      <c r="B100" s="1">
        <v>348578</v>
      </c>
      <c r="C100" s="1" t="s">
        <v>690</v>
      </c>
      <c r="D100" s="1" t="s">
        <v>889</v>
      </c>
      <c r="E100" s="1" t="s">
        <v>860</v>
      </c>
      <c r="F100" s="1">
        <v>31</v>
      </c>
      <c r="G100" s="16" t="s">
        <v>872</v>
      </c>
      <c r="H100" s="23">
        <v>0.46736111111111112</v>
      </c>
      <c r="I100" s="23">
        <v>0.49861111111111112</v>
      </c>
      <c r="J100" s="1">
        <f>HOUR(Tabla110[[#This Row],[HORA FIN PICKING]]-Tabla110[[#This Row],[HORA INICIO PICKING]])*60+MINUTE(Tabla110[[#This Row],[HORA FIN PICKING]]-Tabla110[[#This Row],[HORA INICIO PICKING]])</f>
        <v>45</v>
      </c>
      <c r="K100" s="1" t="str">
        <f>VLOOKUP(Tabla110[[#This Row],[COD MATERIAL]],Tabla1345[#All],3,0)</f>
        <v>15 - MISCELANEOS</v>
      </c>
      <c r="L100" s="2" t="str">
        <f>VLOOKUP(MONTH(Tabla110[[#This Row],[FECHA PICKING]]),Tabla2[],2,0)</f>
        <v>Abr</v>
      </c>
      <c r="M100" s="1">
        <f>YEAR(Tabla110[[#This Row],[FECHA PICKING]])</f>
        <v>2019</v>
      </c>
    </row>
    <row r="101" spans="1:13" x14ac:dyDescent="0.2">
      <c r="A101" s="2">
        <v>43205</v>
      </c>
      <c r="B101" s="1">
        <v>347916</v>
      </c>
      <c r="C101" s="1" t="s">
        <v>365</v>
      </c>
      <c r="D101" s="1" t="s">
        <v>885</v>
      </c>
      <c r="E101" s="1" t="s">
        <v>861</v>
      </c>
      <c r="F101" s="1">
        <v>77</v>
      </c>
      <c r="G101" s="16" t="s">
        <v>872</v>
      </c>
      <c r="H101" s="23">
        <v>0.64166666666666672</v>
      </c>
      <c r="I101" s="23">
        <v>0.65694444444444444</v>
      </c>
      <c r="J101" s="1">
        <f>HOUR(Tabla110[[#This Row],[HORA FIN PICKING]]-Tabla110[[#This Row],[HORA INICIO PICKING]])*60+MINUTE(Tabla110[[#This Row],[HORA FIN PICKING]]-Tabla110[[#This Row],[HORA INICIO PICKING]])</f>
        <v>22</v>
      </c>
      <c r="K101" s="1" t="str">
        <f>VLOOKUP(Tabla110[[#This Row],[COD MATERIAL]],Tabla1345[#All],3,0)</f>
        <v>14 - LUCES</v>
      </c>
      <c r="L101" s="2" t="str">
        <f>VLOOKUP(MONTH(Tabla110[[#This Row],[FECHA PICKING]]),Tabla2[],2,0)</f>
        <v>Abr</v>
      </c>
      <c r="M101" s="1">
        <f>YEAR(Tabla110[[#This Row],[FECHA PICKING]])</f>
        <v>2018</v>
      </c>
    </row>
    <row r="102" spans="1:13" x14ac:dyDescent="0.2">
      <c r="A102" s="2">
        <v>43574</v>
      </c>
      <c r="B102" s="1">
        <v>364299</v>
      </c>
      <c r="C102" s="1" t="s">
        <v>537</v>
      </c>
      <c r="D102" s="1" t="s">
        <v>893</v>
      </c>
      <c r="E102" s="1" t="s">
        <v>862</v>
      </c>
      <c r="F102" s="1">
        <v>70</v>
      </c>
      <c r="G102" s="16" t="s">
        <v>873</v>
      </c>
      <c r="H102" s="23">
        <v>0.73472222222222217</v>
      </c>
      <c r="I102" s="23">
        <v>0.78541666666666676</v>
      </c>
      <c r="J102" s="1">
        <f>HOUR(Tabla110[[#This Row],[HORA FIN PICKING]]-Tabla110[[#This Row],[HORA INICIO PICKING]])*60+MINUTE(Tabla110[[#This Row],[HORA FIN PICKING]]-Tabla110[[#This Row],[HORA INICIO PICKING]])</f>
        <v>73</v>
      </c>
      <c r="K102" s="1" t="str">
        <f>VLOOKUP(Tabla110[[#This Row],[COD MATERIAL]],Tabla1345[#All],3,0)</f>
        <v>11 - LLANTAS Y HULES</v>
      </c>
      <c r="L102" s="2" t="str">
        <f>VLOOKUP(MONTH(Tabla110[[#This Row],[FECHA PICKING]]),Tabla2[],2,0)</f>
        <v>Abr</v>
      </c>
      <c r="M102" s="1">
        <f>YEAR(Tabla110[[#This Row],[FECHA PICKING]])</f>
        <v>2019</v>
      </c>
    </row>
    <row r="103" spans="1:13" x14ac:dyDescent="0.2">
      <c r="A103" s="2">
        <v>43600</v>
      </c>
      <c r="B103" s="1">
        <v>347985</v>
      </c>
      <c r="C103" s="1" t="s">
        <v>141</v>
      </c>
      <c r="D103" s="1" t="s">
        <v>886</v>
      </c>
      <c r="E103" s="1" t="s">
        <v>863</v>
      </c>
      <c r="F103" s="1">
        <v>10</v>
      </c>
      <c r="G103" s="16" t="s">
        <v>872</v>
      </c>
      <c r="H103" s="23">
        <v>0.57013888888888886</v>
      </c>
      <c r="I103" s="23">
        <v>0.6479166666666667</v>
      </c>
      <c r="J103" s="1">
        <f>HOUR(Tabla110[[#This Row],[HORA FIN PICKING]]-Tabla110[[#This Row],[HORA INICIO PICKING]])*60+MINUTE(Tabla110[[#This Row],[HORA FIN PICKING]]-Tabla110[[#This Row],[HORA INICIO PICKING]])</f>
        <v>112</v>
      </c>
      <c r="K103" s="1" t="str">
        <f>VLOOKUP(Tabla110[[#This Row],[COD MATERIAL]],Tabla1345[#All],3,0)</f>
        <v>10 - PALANCAS Y CHICOTES</v>
      </c>
      <c r="L103" s="2" t="str">
        <f>VLOOKUP(MONTH(Tabla110[[#This Row],[FECHA PICKING]]),Tabla2[],2,0)</f>
        <v>May</v>
      </c>
      <c r="M103" s="1">
        <f>YEAR(Tabla110[[#This Row],[FECHA PICKING]])</f>
        <v>2019</v>
      </c>
    </row>
    <row r="104" spans="1:13" x14ac:dyDescent="0.2">
      <c r="A104" s="2">
        <v>43111</v>
      </c>
      <c r="B104" s="1">
        <v>348359</v>
      </c>
      <c r="C104" s="1" t="s">
        <v>471</v>
      </c>
      <c r="D104" s="1" t="s">
        <v>884</v>
      </c>
      <c r="E104" s="1" t="s">
        <v>864</v>
      </c>
      <c r="F104" s="1">
        <v>22</v>
      </c>
      <c r="G104" s="16" t="s">
        <v>872</v>
      </c>
      <c r="H104" s="23">
        <v>0.48333333333333334</v>
      </c>
      <c r="I104" s="23">
        <v>0.5131944444444444</v>
      </c>
      <c r="J104" s="1">
        <f>HOUR(Tabla110[[#This Row],[HORA FIN PICKING]]-Tabla110[[#This Row],[HORA INICIO PICKING]])*60+MINUTE(Tabla110[[#This Row],[HORA FIN PICKING]]-Tabla110[[#This Row],[HORA INICIO PICKING]])</f>
        <v>43</v>
      </c>
      <c r="K104" s="1" t="str">
        <f>VLOOKUP(Tabla110[[#This Row],[COD MATERIAL]],Tabla1345[#All],3,0)</f>
        <v>05 - COLISION</v>
      </c>
      <c r="L104" s="2" t="str">
        <f>VLOOKUP(MONTH(Tabla110[[#This Row],[FECHA PICKING]]),Tabla2[],2,0)</f>
        <v>Ene</v>
      </c>
      <c r="M104" s="1">
        <f>YEAR(Tabla110[[#This Row],[FECHA PICKING]])</f>
        <v>2018</v>
      </c>
    </row>
    <row r="105" spans="1:13" x14ac:dyDescent="0.2">
      <c r="A105" s="2">
        <v>43245</v>
      </c>
      <c r="B105" s="1">
        <v>348144</v>
      </c>
      <c r="C105" s="1" t="s">
        <v>274</v>
      </c>
      <c r="D105" s="1" t="s">
        <v>891</v>
      </c>
      <c r="E105" s="1" t="s">
        <v>864</v>
      </c>
      <c r="F105" s="1">
        <v>60</v>
      </c>
      <c r="G105" s="16" t="s">
        <v>872</v>
      </c>
      <c r="H105" s="23">
        <v>0.71388888888888891</v>
      </c>
      <c r="I105" s="23">
        <v>0.75347222222222221</v>
      </c>
      <c r="J105" s="1">
        <f>HOUR(Tabla110[[#This Row],[HORA FIN PICKING]]-Tabla110[[#This Row],[HORA INICIO PICKING]])*60+MINUTE(Tabla110[[#This Row],[HORA FIN PICKING]]-Tabla110[[#This Row],[HORA INICIO PICKING]])</f>
        <v>57</v>
      </c>
      <c r="K105" s="1" t="str">
        <f>VLOOKUP(Tabla110[[#This Row],[COD MATERIAL]],Tabla1345[#All],3,0)</f>
        <v>11 - LLANTAS Y HULES</v>
      </c>
      <c r="L105" s="2" t="str">
        <f>VLOOKUP(MONTH(Tabla110[[#This Row],[FECHA PICKING]]),Tabla2[],2,0)</f>
        <v>May</v>
      </c>
      <c r="M105" s="1">
        <f>YEAR(Tabla110[[#This Row],[FECHA PICKING]])</f>
        <v>2018</v>
      </c>
    </row>
    <row r="106" spans="1:13" x14ac:dyDescent="0.2">
      <c r="A106" s="2">
        <v>43344</v>
      </c>
      <c r="B106" s="1">
        <v>348594</v>
      </c>
      <c r="C106" s="1" t="s">
        <v>463</v>
      </c>
      <c r="D106" s="1" t="s">
        <v>892</v>
      </c>
      <c r="E106" s="1" t="s">
        <v>857</v>
      </c>
      <c r="F106" s="1">
        <v>16</v>
      </c>
      <c r="G106" s="16" t="s">
        <v>872</v>
      </c>
      <c r="H106" s="23">
        <v>0.36527777777777781</v>
      </c>
      <c r="I106" s="23">
        <v>0.45347222222222222</v>
      </c>
      <c r="J106" s="1">
        <f>HOUR(Tabla110[[#This Row],[HORA FIN PICKING]]-Tabla110[[#This Row],[HORA INICIO PICKING]])*60+MINUTE(Tabla110[[#This Row],[HORA FIN PICKING]]-Tabla110[[#This Row],[HORA INICIO PICKING]])</f>
        <v>127</v>
      </c>
      <c r="K106" s="1" t="str">
        <f>VLOOKUP(Tabla110[[#This Row],[COD MATERIAL]],Tabla1345[#All],3,0)</f>
        <v>15 - MISCELANEOS</v>
      </c>
      <c r="L106" s="2" t="str">
        <f>VLOOKUP(MONTH(Tabla110[[#This Row],[FECHA PICKING]]),Tabla2[],2,0)</f>
        <v>Set</v>
      </c>
      <c r="M106" s="1">
        <f>YEAR(Tabla110[[#This Row],[FECHA PICKING]])</f>
        <v>2018</v>
      </c>
    </row>
    <row r="107" spans="1:13" x14ac:dyDescent="0.2">
      <c r="A107" s="2">
        <v>43408</v>
      </c>
      <c r="B107" s="1">
        <v>348526</v>
      </c>
      <c r="C107" s="1" t="s">
        <v>227</v>
      </c>
      <c r="D107" s="1" t="s">
        <v>886</v>
      </c>
      <c r="E107" s="1" t="s">
        <v>864</v>
      </c>
      <c r="F107" s="1">
        <v>68</v>
      </c>
      <c r="G107" s="16" t="s">
        <v>873</v>
      </c>
      <c r="H107" s="23">
        <v>0.42222222222222222</v>
      </c>
      <c r="I107" s="23">
        <v>0.48888888888888893</v>
      </c>
      <c r="J107" s="1">
        <f>HOUR(Tabla110[[#This Row],[HORA FIN PICKING]]-Tabla110[[#This Row],[HORA INICIO PICKING]])*60+MINUTE(Tabla110[[#This Row],[HORA FIN PICKING]]-Tabla110[[#This Row],[HORA INICIO PICKING]])</f>
        <v>96</v>
      </c>
      <c r="K107" s="1" t="str">
        <f>VLOOKUP(Tabla110[[#This Row],[COD MATERIAL]],Tabla1345[#All],3,0)</f>
        <v>09 - PARTES DE MOTOR</v>
      </c>
      <c r="L107" s="2" t="str">
        <f>VLOOKUP(MONTH(Tabla110[[#This Row],[FECHA PICKING]]),Tabla2[],2,0)</f>
        <v>Nov</v>
      </c>
      <c r="M107" s="1">
        <f>YEAR(Tabla110[[#This Row],[FECHA PICKING]])</f>
        <v>2018</v>
      </c>
    </row>
    <row r="108" spans="1:13" x14ac:dyDescent="0.2">
      <c r="A108" s="2">
        <v>43436</v>
      </c>
      <c r="B108" s="1">
        <v>348226</v>
      </c>
      <c r="C108" s="1" t="s">
        <v>151</v>
      </c>
      <c r="D108" s="1" t="s">
        <v>892</v>
      </c>
      <c r="E108" s="1" t="s">
        <v>865</v>
      </c>
      <c r="F108" s="1">
        <v>98</v>
      </c>
      <c r="G108" s="16" t="s">
        <v>872</v>
      </c>
      <c r="H108" s="23">
        <v>0.4916666666666667</v>
      </c>
      <c r="I108" s="23">
        <v>0.54652777777777783</v>
      </c>
      <c r="J108" s="1">
        <f>HOUR(Tabla110[[#This Row],[HORA FIN PICKING]]-Tabla110[[#This Row],[HORA INICIO PICKING]])*60+MINUTE(Tabla110[[#This Row],[HORA FIN PICKING]]-Tabla110[[#This Row],[HORA INICIO PICKING]])</f>
        <v>79</v>
      </c>
      <c r="K108" s="1" t="str">
        <f>VLOOKUP(Tabla110[[#This Row],[COD MATERIAL]],Tabla1345[#All],3,0)</f>
        <v>11 - LLANTAS Y HULES</v>
      </c>
      <c r="L108" s="2" t="str">
        <f>VLOOKUP(MONTH(Tabla110[[#This Row],[FECHA PICKING]]),Tabla2[],2,0)</f>
        <v>Dic</v>
      </c>
      <c r="M108" s="1">
        <f>YEAR(Tabla110[[#This Row],[FECHA PICKING]])</f>
        <v>2018</v>
      </c>
    </row>
    <row r="109" spans="1:13" x14ac:dyDescent="0.2">
      <c r="A109" s="2">
        <v>43535</v>
      </c>
      <c r="B109" s="1">
        <v>348268</v>
      </c>
      <c r="C109" s="1" t="s">
        <v>286</v>
      </c>
      <c r="D109" s="1" t="s">
        <v>886</v>
      </c>
      <c r="E109" s="1" t="s">
        <v>857</v>
      </c>
      <c r="F109" s="1">
        <v>51</v>
      </c>
      <c r="G109" s="16" t="s">
        <v>872</v>
      </c>
      <c r="H109" s="23">
        <v>0.43194444444444446</v>
      </c>
      <c r="I109" s="23">
        <v>0.53125</v>
      </c>
      <c r="J109" s="1">
        <f>HOUR(Tabla110[[#This Row],[HORA FIN PICKING]]-Tabla110[[#This Row],[HORA INICIO PICKING]])*60+MINUTE(Tabla110[[#This Row],[HORA FIN PICKING]]-Tabla110[[#This Row],[HORA INICIO PICKING]])</f>
        <v>143</v>
      </c>
      <c r="K109" s="1" t="str">
        <f>VLOOKUP(Tabla110[[#This Row],[COD MATERIAL]],Tabla1345[#All],3,0)</f>
        <v>05 - COLISION</v>
      </c>
      <c r="L109" s="2" t="str">
        <f>VLOOKUP(MONTH(Tabla110[[#This Row],[FECHA PICKING]]),Tabla2[],2,0)</f>
        <v>Mar</v>
      </c>
      <c r="M109" s="1">
        <f>YEAR(Tabla110[[#This Row],[FECHA PICKING]])</f>
        <v>2019</v>
      </c>
    </row>
    <row r="110" spans="1:13" x14ac:dyDescent="0.2">
      <c r="A110" s="2">
        <v>43322</v>
      </c>
      <c r="B110" s="1">
        <v>348221</v>
      </c>
      <c r="C110" s="1" t="s">
        <v>117</v>
      </c>
      <c r="D110" s="1" t="s">
        <v>886</v>
      </c>
      <c r="E110" s="1" t="s">
        <v>859</v>
      </c>
      <c r="F110" s="1">
        <v>21</v>
      </c>
      <c r="G110" s="16" t="s">
        <v>872</v>
      </c>
      <c r="H110" s="23">
        <v>0.47083333333333338</v>
      </c>
      <c r="I110" s="23">
        <v>0.5229166666666667</v>
      </c>
      <c r="J110" s="1">
        <f>HOUR(Tabla110[[#This Row],[HORA FIN PICKING]]-Tabla110[[#This Row],[HORA INICIO PICKING]])*60+MINUTE(Tabla110[[#This Row],[HORA FIN PICKING]]-Tabla110[[#This Row],[HORA INICIO PICKING]])</f>
        <v>75</v>
      </c>
      <c r="K110" s="1" t="str">
        <f>VLOOKUP(Tabla110[[#This Row],[COD MATERIAL]],Tabla1345[#All],3,0)</f>
        <v>06 - AMORTIGUADORES</v>
      </c>
      <c r="L110" s="2" t="str">
        <f>VLOOKUP(MONTH(Tabla110[[#This Row],[FECHA PICKING]]),Tabla2[],2,0)</f>
        <v>Ago</v>
      </c>
      <c r="M110" s="1">
        <f>YEAR(Tabla110[[#This Row],[FECHA PICKING]])</f>
        <v>2018</v>
      </c>
    </row>
    <row r="111" spans="1:13" x14ac:dyDescent="0.2">
      <c r="A111" s="2">
        <v>43614</v>
      </c>
      <c r="B111" s="1">
        <v>348644</v>
      </c>
      <c r="C111" s="1" t="s">
        <v>207</v>
      </c>
      <c r="D111" s="1" t="s">
        <v>892</v>
      </c>
      <c r="E111" s="1" t="s">
        <v>862</v>
      </c>
      <c r="F111" s="1">
        <v>19</v>
      </c>
      <c r="G111" s="16" t="s">
        <v>872</v>
      </c>
      <c r="H111" s="23">
        <v>0.65416666666666667</v>
      </c>
      <c r="I111" s="23">
        <v>0.75416666666666676</v>
      </c>
      <c r="J111" s="1">
        <f>HOUR(Tabla110[[#This Row],[HORA FIN PICKING]]-Tabla110[[#This Row],[HORA INICIO PICKING]])*60+MINUTE(Tabla110[[#This Row],[HORA FIN PICKING]]-Tabla110[[#This Row],[HORA INICIO PICKING]])</f>
        <v>144</v>
      </c>
      <c r="K111" s="1" t="str">
        <f>VLOOKUP(Tabla110[[#This Row],[COD MATERIAL]],Tabla1345[#All],3,0)</f>
        <v>11 - LLANTAS Y HULES</v>
      </c>
      <c r="L111" s="2" t="str">
        <f>VLOOKUP(MONTH(Tabla110[[#This Row],[FECHA PICKING]]),Tabla2[],2,0)</f>
        <v>May</v>
      </c>
      <c r="M111" s="1">
        <f>YEAR(Tabla110[[#This Row],[FECHA PICKING]])</f>
        <v>2019</v>
      </c>
    </row>
    <row r="112" spans="1:13" x14ac:dyDescent="0.2">
      <c r="A112" s="2">
        <v>43256</v>
      </c>
      <c r="B112" s="1">
        <v>348005</v>
      </c>
      <c r="C112" s="1" t="s">
        <v>616</v>
      </c>
      <c r="D112" s="1" t="s">
        <v>886</v>
      </c>
      <c r="E112" s="1" t="s">
        <v>866</v>
      </c>
      <c r="F112" s="1">
        <v>13</v>
      </c>
      <c r="G112" s="16" t="s">
        <v>873</v>
      </c>
      <c r="H112" s="23">
        <v>0.73611111111111116</v>
      </c>
      <c r="I112" s="23">
        <v>0.76180555555555562</v>
      </c>
      <c r="J112" s="1">
        <f>HOUR(Tabla110[[#This Row],[HORA FIN PICKING]]-Tabla110[[#This Row],[HORA INICIO PICKING]])*60+MINUTE(Tabla110[[#This Row],[HORA FIN PICKING]]-Tabla110[[#This Row],[HORA INICIO PICKING]])</f>
        <v>37</v>
      </c>
      <c r="K112" s="1" t="str">
        <f>VLOOKUP(Tabla110[[#This Row],[COD MATERIAL]],Tabla1345[#All],3,0)</f>
        <v>08 - ELECTRICO</v>
      </c>
      <c r="L112" s="2" t="str">
        <f>VLOOKUP(MONTH(Tabla110[[#This Row],[FECHA PICKING]]),Tabla2[],2,0)</f>
        <v>Jun</v>
      </c>
      <c r="M112" s="1">
        <f>YEAR(Tabla110[[#This Row],[FECHA PICKING]])</f>
        <v>2018</v>
      </c>
    </row>
    <row r="113" spans="1:13" x14ac:dyDescent="0.2">
      <c r="A113" s="2">
        <v>43117</v>
      </c>
      <c r="B113" s="1">
        <v>364224</v>
      </c>
      <c r="C113" s="1" t="s">
        <v>654</v>
      </c>
      <c r="D113" s="1" t="s">
        <v>888</v>
      </c>
      <c r="E113" s="1" t="s">
        <v>863</v>
      </c>
      <c r="F113" s="1">
        <v>44</v>
      </c>
      <c r="G113" s="16" t="s">
        <v>872</v>
      </c>
      <c r="H113" s="23">
        <v>0.7270833333333333</v>
      </c>
      <c r="I113" s="23">
        <v>0.79583333333333339</v>
      </c>
      <c r="J113" s="1">
        <f>HOUR(Tabla110[[#This Row],[HORA FIN PICKING]]-Tabla110[[#This Row],[HORA INICIO PICKING]])*60+MINUTE(Tabla110[[#This Row],[HORA FIN PICKING]]-Tabla110[[#This Row],[HORA INICIO PICKING]])</f>
        <v>99</v>
      </c>
      <c r="K113" s="1" t="str">
        <f>VLOOKUP(Tabla110[[#This Row],[COD MATERIAL]],Tabla1345[#All],3,0)</f>
        <v>03 - FILTROS</v>
      </c>
      <c r="L113" s="2" t="str">
        <f>VLOOKUP(MONTH(Tabla110[[#This Row],[FECHA PICKING]]),Tabla2[],2,0)</f>
        <v>Ene</v>
      </c>
      <c r="M113" s="1">
        <f>YEAR(Tabla110[[#This Row],[FECHA PICKING]])</f>
        <v>2018</v>
      </c>
    </row>
    <row r="114" spans="1:13" x14ac:dyDescent="0.2">
      <c r="A114" s="2">
        <v>43303</v>
      </c>
      <c r="B114" s="1">
        <v>368017</v>
      </c>
      <c r="C114" s="1" t="s">
        <v>779</v>
      </c>
      <c r="D114" s="1" t="s">
        <v>889</v>
      </c>
      <c r="E114" s="1" t="s">
        <v>863</v>
      </c>
      <c r="F114" s="1">
        <v>36</v>
      </c>
      <c r="G114" s="16" t="s">
        <v>872</v>
      </c>
      <c r="H114" s="23">
        <v>0.51944444444444449</v>
      </c>
      <c r="I114" s="23">
        <v>0.56736111111111109</v>
      </c>
      <c r="J114" s="1">
        <f>HOUR(Tabla110[[#This Row],[HORA FIN PICKING]]-Tabla110[[#This Row],[HORA INICIO PICKING]])*60+MINUTE(Tabla110[[#This Row],[HORA FIN PICKING]]-Tabla110[[#This Row],[HORA INICIO PICKING]])</f>
        <v>69</v>
      </c>
      <c r="K114" s="1" t="str">
        <f>VLOOKUP(Tabla110[[#This Row],[COD MATERIAL]],Tabla1345[#All],3,0)</f>
        <v>07 - PEDALES Y POSAPIES</v>
      </c>
      <c r="L114" s="2" t="str">
        <f>VLOOKUP(MONTH(Tabla110[[#This Row],[FECHA PICKING]]),Tabla2[],2,0)</f>
        <v>Jul</v>
      </c>
      <c r="M114" s="1">
        <f>YEAR(Tabla110[[#This Row],[FECHA PICKING]])</f>
        <v>2018</v>
      </c>
    </row>
    <row r="115" spans="1:13" x14ac:dyDescent="0.2">
      <c r="A115" s="2">
        <v>43127</v>
      </c>
      <c r="B115" s="1">
        <v>348194</v>
      </c>
      <c r="C115" s="1" t="s">
        <v>423</v>
      </c>
      <c r="D115" s="1" t="s">
        <v>889</v>
      </c>
      <c r="E115" s="1" t="s">
        <v>860</v>
      </c>
      <c r="F115" s="1">
        <v>12</v>
      </c>
      <c r="G115" s="16" t="s">
        <v>872</v>
      </c>
      <c r="H115" s="23">
        <v>0.7319444444444444</v>
      </c>
      <c r="I115" s="23">
        <v>0.74375000000000002</v>
      </c>
      <c r="J115" s="1">
        <f>HOUR(Tabla110[[#This Row],[HORA FIN PICKING]]-Tabla110[[#This Row],[HORA INICIO PICKING]])*60+MINUTE(Tabla110[[#This Row],[HORA FIN PICKING]]-Tabla110[[#This Row],[HORA INICIO PICKING]])</f>
        <v>17</v>
      </c>
      <c r="K115" s="1" t="str">
        <f>VLOOKUP(Tabla110[[#This Row],[COD MATERIAL]],Tabla1345[#All],3,0)</f>
        <v>06 - AMORTIGUADORES</v>
      </c>
      <c r="L115" s="2" t="str">
        <f>VLOOKUP(MONTH(Tabla110[[#This Row],[FECHA PICKING]]),Tabla2[],2,0)</f>
        <v>Ene</v>
      </c>
      <c r="M115" s="1">
        <f>YEAR(Tabla110[[#This Row],[FECHA PICKING]])</f>
        <v>2018</v>
      </c>
    </row>
    <row r="116" spans="1:13" x14ac:dyDescent="0.2">
      <c r="A116" s="2">
        <v>43601</v>
      </c>
      <c r="B116" s="1">
        <v>348397</v>
      </c>
      <c r="C116" s="1" t="s">
        <v>232</v>
      </c>
      <c r="D116" s="1" t="s">
        <v>886</v>
      </c>
      <c r="E116" s="1" t="s">
        <v>867</v>
      </c>
      <c r="F116" s="1">
        <v>37</v>
      </c>
      <c r="G116" s="16" t="s">
        <v>872</v>
      </c>
      <c r="H116" s="23">
        <v>0.69166666666666676</v>
      </c>
      <c r="I116" s="23">
        <v>0.76250000000000007</v>
      </c>
      <c r="J116" s="1">
        <f>HOUR(Tabla110[[#This Row],[HORA FIN PICKING]]-Tabla110[[#This Row],[HORA INICIO PICKING]])*60+MINUTE(Tabla110[[#This Row],[HORA FIN PICKING]]-Tabla110[[#This Row],[HORA INICIO PICKING]])</f>
        <v>102</v>
      </c>
      <c r="K116" s="1" t="str">
        <f>VLOOKUP(Tabla110[[#This Row],[COD MATERIAL]],Tabla1345[#All],3,0)</f>
        <v>05 - COLISION</v>
      </c>
      <c r="L116" s="2" t="str">
        <f>VLOOKUP(MONTH(Tabla110[[#This Row],[FECHA PICKING]]),Tabla2[],2,0)</f>
        <v>May</v>
      </c>
      <c r="M116" s="1">
        <f>YEAR(Tabla110[[#This Row],[FECHA PICKING]])</f>
        <v>2019</v>
      </c>
    </row>
    <row r="117" spans="1:13" x14ac:dyDescent="0.2">
      <c r="A117" s="2">
        <v>43206</v>
      </c>
      <c r="B117" s="1">
        <v>348141</v>
      </c>
      <c r="C117" s="1" t="s">
        <v>95</v>
      </c>
      <c r="D117" s="1" t="s">
        <v>891</v>
      </c>
      <c r="E117" s="1" t="s">
        <v>867</v>
      </c>
      <c r="F117" s="1">
        <v>61</v>
      </c>
      <c r="G117" s="16" t="s">
        <v>872</v>
      </c>
      <c r="H117" s="23">
        <v>0.63263888888888886</v>
      </c>
      <c r="I117" s="23">
        <v>0.67986111111111114</v>
      </c>
      <c r="J117" s="1">
        <f>HOUR(Tabla110[[#This Row],[HORA FIN PICKING]]-Tabla110[[#This Row],[HORA INICIO PICKING]])*60+MINUTE(Tabla110[[#This Row],[HORA FIN PICKING]]-Tabla110[[#This Row],[HORA INICIO PICKING]])</f>
        <v>68</v>
      </c>
      <c r="K117" s="1" t="str">
        <f>VLOOKUP(Tabla110[[#This Row],[COD MATERIAL]],Tabla1345[#All],3,0)</f>
        <v>04 - FRENOS Y EMBRAGUES</v>
      </c>
      <c r="L117" s="2" t="str">
        <f>VLOOKUP(MONTH(Tabla110[[#This Row],[FECHA PICKING]]),Tabla2[],2,0)</f>
        <v>Abr</v>
      </c>
      <c r="M117" s="1">
        <f>YEAR(Tabla110[[#This Row],[FECHA PICKING]])</f>
        <v>2018</v>
      </c>
    </row>
    <row r="118" spans="1:13" x14ac:dyDescent="0.2">
      <c r="A118" s="2">
        <v>43473</v>
      </c>
      <c r="B118" s="1">
        <v>348006</v>
      </c>
      <c r="C118" s="1" t="s">
        <v>548</v>
      </c>
      <c r="D118" s="1" t="s">
        <v>890</v>
      </c>
      <c r="E118" s="1" t="s">
        <v>866</v>
      </c>
      <c r="F118" s="1">
        <v>33</v>
      </c>
      <c r="G118" s="16" t="s">
        <v>872</v>
      </c>
      <c r="H118" s="23">
        <v>0.53194444444444444</v>
      </c>
      <c r="I118" s="23">
        <v>0.54305555555555551</v>
      </c>
      <c r="J118" s="1">
        <f>HOUR(Tabla110[[#This Row],[HORA FIN PICKING]]-Tabla110[[#This Row],[HORA INICIO PICKING]])*60+MINUTE(Tabla110[[#This Row],[HORA FIN PICKING]]-Tabla110[[#This Row],[HORA INICIO PICKING]])</f>
        <v>16</v>
      </c>
      <c r="K118" s="1" t="str">
        <f>VLOOKUP(Tabla110[[#This Row],[COD MATERIAL]],Tabla1345[#All],3,0)</f>
        <v>08 - ELECTRICO</v>
      </c>
      <c r="L118" s="2" t="str">
        <f>VLOOKUP(MONTH(Tabla110[[#This Row],[FECHA PICKING]]),Tabla2[],2,0)</f>
        <v>Ene</v>
      </c>
      <c r="M118" s="1">
        <f>YEAR(Tabla110[[#This Row],[FECHA PICKING]])</f>
        <v>2019</v>
      </c>
    </row>
    <row r="119" spans="1:13" x14ac:dyDescent="0.2">
      <c r="A119" s="2">
        <v>43533</v>
      </c>
      <c r="B119" s="1">
        <v>347872</v>
      </c>
      <c r="C119" s="1" t="s">
        <v>167</v>
      </c>
      <c r="D119" s="1" t="s">
        <v>888</v>
      </c>
      <c r="E119" s="1" t="s">
        <v>868</v>
      </c>
      <c r="F119" s="1">
        <v>98</v>
      </c>
      <c r="G119" s="16" t="s">
        <v>872</v>
      </c>
      <c r="H119" s="23">
        <v>0.55138888888888882</v>
      </c>
      <c r="I119" s="23">
        <v>0.58611111111111114</v>
      </c>
      <c r="J119" s="1">
        <f>HOUR(Tabla110[[#This Row],[HORA FIN PICKING]]-Tabla110[[#This Row],[HORA INICIO PICKING]])*60+MINUTE(Tabla110[[#This Row],[HORA FIN PICKING]]-Tabla110[[#This Row],[HORA INICIO PICKING]])</f>
        <v>50</v>
      </c>
      <c r="K119" s="1" t="str">
        <f>VLOOKUP(Tabla110[[#This Row],[COD MATERIAL]],Tabla1345[#All],3,0)</f>
        <v>02 - BUJIAS</v>
      </c>
      <c r="L119" s="2" t="str">
        <f>VLOOKUP(MONTH(Tabla110[[#This Row],[FECHA PICKING]]),Tabla2[],2,0)</f>
        <v>Mar</v>
      </c>
      <c r="M119" s="1">
        <f>YEAR(Tabla110[[#This Row],[FECHA PICKING]])</f>
        <v>2019</v>
      </c>
    </row>
    <row r="120" spans="1:13" x14ac:dyDescent="0.2">
      <c r="A120" s="2">
        <v>43106</v>
      </c>
      <c r="B120" s="1">
        <v>348555</v>
      </c>
      <c r="C120" s="1" t="s">
        <v>379</v>
      </c>
      <c r="D120" s="1" t="s">
        <v>889</v>
      </c>
      <c r="E120" s="1" t="s">
        <v>859</v>
      </c>
      <c r="F120" s="1">
        <v>68</v>
      </c>
      <c r="G120" s="16" t="s">
        <v>872</v>
      </c>
      <c r="H120" s="23">
        <v>0.46666666666666662</v>
      </c>
      <c r="I120" s="23">
        <v>0.53333333333333333</v>
      </c>
      <c r="J120" s="1">
        <f>HOUR(Tabla110[[#This Row],[HORA FIN PICKING]]-Tabla110[[#This Row],[HORA INICIO PICKING]])*60+MINUTE(Tabla110[[#This Row],[HORA FIN PICKING]]-Tabla110[[#This Row],[HORA INICIO PICKING]])</f>
        <v>96</v>
      </c>
      <c r="K120" s="1" t="str">
        <f>VLOOKUP(Tabla110[[#This Row],[COD MATERIAL]],Tabla1345[#All],3,0)</f>
        <v>15 - MISCELANEOS</v>
      </c>
      <c r="L120" s="2" t="str">
        <f>VLOOKUP(MONTH(Tabla110[[#This Row],[FECHA PICKING]]),Tabla2[],2,0)</f>
        <v>Ene</v>
      </c>
      <c r="M120" s="1">
        <f>YEAR(Tabla110[[#This Row],[FECHA PICKING]])</f>
        <v>2018</v>
      </c>
    </row>
    <row r="121" spans="1:13" x14ac:dyDescent="0.2">
      <c r="A121" s="2">
        <v>43108</v>
      </c>
      <c r="B121" s="1">
        <v>348050</v>
      </c>
      <c r="C121" s="1" t="s">
        <v>660</v>
      </c>
      <c r="D121" s="1" t="s">
        <v>887</v>
      </c>
      <c r="E121" s="1" t="s">
        <v>865</v>
      </c>
      <c r="F121" s="1">
        <v>38</v>
      </c>
      <c r="G121" s="16" t="s">
        <v>873</v>
      </c>
      <c r="H121" s="23">
        <v>0.55833333333333335</v>
      </c>
      <c r="I121" s="23">
        <v>0.62152777777777779</v>
      </c>
      <c r="J121" s="1">
        <f>HOUR(Tabla110[[#This Row],[HORA FIN PICKING]]-Tabla110[[#This Row],[HORA INICIO PICKING]])*60+MINUTE(Tabla110[[#This Row],[HORA FIN PICKING]]-Tabla110[[#This Row],[HORA INICIO PICKING]])</f>
        <v>91</v>
      </c>
      <c r="K121" s="1" t="str">
        <f>VLOOKUP(Tabla110[[#This Row],[COD MATERIAL]],Tabla1345[#All],3,0)</f>
        <v>13 - TRACCION</v>
      </c>
      <c r="L121" s="2" t="str">
        <f>VLOOKUP(MONTH(Tabla110[[#This Row],[FECHA PICKING]]),Tabla2[],2,0)</f>
        <v>Ene</v>
      </c>
      <c r="M121" s="1">
        <f>YEAR(Tabla110[[#This Row],[FECHA PICKING]])</f>
        <v>2018</v>
      </c>
    </row>
    <row r="122" spans="1:13" x14ac:dyDescent="0.2">
      <c r="A122" s="2">
        <v>43267</v>
      </c>
      <c r="B122" s="1">
        <v>362654</v>
      </c>
      <c r="C122" s="1" t="s">
        <v>169</v>
      </c>
      <c r="D122" s="1" t="s">
        <v>887</v>
      </c>
      <c r="E122" s="1" t="s">
        <v>860</v>
      </c>
      <c r="F122" s="1">
        <v>50</v>
      </c>
      <c r="G122" s="16" t="s">
        <v>872</v>
      </c>
      <c r="H122" s="23">
        <v>0.60972222222222217</v>
      </c>
      <c r="I122" s="23">
        <v>0.6743055555555556</v>
      </c>
      <c r="J122" s="1">
        <f>HOUR(Tabla110[[#This Row],[HORA FIN PICKING]]-Tabla110[[#This Row],[HORA INICIO PICKING]])*60+MINUTE(Tabla110[[#This Row],[HORA FIN PICKING]]-Tabla110[[#This Row],[HORA INICIO PICKING]])</f>
        <v>93</v>
      </c>
      <c r="K122" s="1" t="str">
        <f>VLOOKUP(Tabla110[[#This Row],[COD MATERIAL]],Tabla1345[#All],3,0)</f>
        <v>14 - LUCES</v>
      </c>
      <c r="L122" s="2" t="str">
        <f>VLOOKUP(MONTH(Tabla110[[#This Row],[FECHA PICKING]]),Tabla2[],2,0)</f>
        <v>Jun</v>
      </c>
      <c r="M122" s="1">
        <f>YEAR(Tabla110[[#This Row],[FECHA PICKING]])</f>
        <v>2018</v>
      </c>
    </row>
    <row r="123" spans="1:13" x14ac:dyDescent="0.2">
      <c r="A123" s="2">
        <v>43383</v>
      </c>
      <c r="B123" s="1">
        <v>348519</v>
      </c>
      <c r="C123" s="1" t="s">
        <v>327</v>
      </c>
      <c r="D123" s="1" t="s">
        <v>887</v>
      </c>
      <c r="E123" s="1" t="s">
        <v>869</v>
      </c>
      <c r="F123" s="1">
        <v>15</v>
      </c>
      <c r="G123" s="16" t="s">
        <v>872</v>
      </c>
      <c r="H123" s="23">
        <v>0.3659722222222222</v>
      </c>
      <c r="I123" s="23">
        <v>0.45694444444444443</v>
      </c>
      <c r="J123" s="1">
        <f>HOUR(Tabla110[[#This Row],[HORA FIN PICKING]]-Tabla110[[#This Row],[HORA INICIO PICKING]])*60+MINUTE(Tabla110[[#This Row],[HORA FIN PICKING]]-Tabla110[[#This Row],[HORA INICIO PICKING]])</f>
        <v>131</v>
      </c>
      <c r="K123" s="1" t="str">
        <f>VLOOKUP(Tabla110[[#This Row],[COD MATERIAL]],Tabla1345[#All],3,0)</f>
        <v>09 - PARTES DE MOTOR</v>
      </c>
      <c r="L123" s="2" t="str">
        <f>VLOOKUP(MONTH(Tabla110[[#This Row],[FECHA PICKING]]),Tabla2[],2,0)</f>
        <v>Oct</v>
      </c>
      <c r="M123" s="1">
        <f>YEAR(Tabla110[[#This Row],[FECHA PICKING]])</f>
        <v>2018</v>
      </c>
    </row>
    <row r="124" spans="1:13" x14ac:dyDescent="0.2">
      <c r="A124" s="2">
        <v>43392</v>
      </c>
      <c r="B124" s="1">
        <v>348895</v>
      </c>
      <c r="C124" s="1" t="s">
        <v>278</v>
      </c>
      <c r="D124" s="1" t="s">
        <v>889</v>
      </c>
      <c r="E124" s="1" t="s">
        <v>868</v>
      </c>
      <c r="F124" s="1">
        <v>14</v>
      </c>
      <c r="G124" s="16" t="s">
        <v>872</v>
      </c>
      <c r="H124" s="23">
        <v>0.60833333333333328</v>
      </c>
      <c r="I124" s="23">
        <v>0.6465277777777777</v>
      </c>
      <c r="J124" s="1">
        <f>HOUR(Tabla110[[#This Row],[HORA FIN PICKING]]-Tabla110[[#This Row],[HORA INICIO PICKING]])*60+MINUTE(Tabla110[[#This Row],[HORA FIN PICKING]]-Tabla110[[#This Row],[HORA INICIO PICKING]])</f>
        <v>55</v>
      </c>
      <c r="K124" s="1" t="str">
        <f>VLOOKUP(Tabla110[[#This Row],[COD MATERIAL]],Tabla1345[#All],3,0)</f>
        <v>05 - COLISION</v>
      </c>
      <c r="L124" s="2" t="str">
        <f>VLOOKUP(MONTH(Tabla110[[#This Row],[FECHA PICKING]]),Tabla2[],2,0)</f>
        <v>Oct</v>
      </c>
      <c r="M124" s="1">
        <f>YEAR(Tabla110[[#This Row],[FECHA PICKING]])</f>
        <v>2018</v>
      </c>
    </row>
    <row r="125" spans="1:13" x14ac:dyDescent="0.2">
      <c r="A125" s="2">
        <v>43606</v>
      </c>
      <c r="B125" s="1">
        <v>348842</v>
      </c>
      <c r="C125" s="1" t="s">
        <v>240</v>
      </c>
      <c r="D125" s="1" t="s">
        <v>886</v>
      </c>
      <c r="E125" s="1" t="s">
        <v>864</v>
      </c>
      <c r="F125" s="1">
        <v>16</v>
      </c>
      <c r="G125" s="16" t="s">
        <v>873</v>
      </c>
      <c r="H125" s="23">
        <v>0.59930555555555554</v>
      </c>
      <c r="I125" s="23">
        <v>0.70347222222222217</v>
      </c>
      <c r="J125" s="1">
        <f>HOUR(Tabla110[[#This Row],[HORA FIN PICKING]]-Tabla110[[#This Row],[HORA INICIO PICKING]])*60+MINUTE(Tabla110[[#This Row],[HORA FIN PICKING]]-Tabla110[[#This Row],[HORA INICIO PICKING]])</f>
        <v>150</v>
      </c>
      <c r="K125" s="1" t="str">
        <f>VLOOKUP(Tabla110[[#This Row],[COD MATERIAL]],Tabla1345[#All],3,0)</f>
        <v>13 - TRACCION</v>
      </c>
      <c r="L125" s="2" t="str">
        <f>VLOOKUP(MONTH(Tabla110[[#This Row],[FECHA PICKING]]),Tabla2[],2,0)</f>
        <v>May</v>
      </c>
      <c r="M125" s="1">
        <f>YEAR(Tabla110[[#This Row],[FECHA PICKING]])</f>
        <v>2019</v>
      </c>
    </row>
    <row r="126" spans="1:13" x14ac:dyDescent="0.2">
      <c r="A126" s="2">
        <v>43329</v>
      </c>
      <c r="B126" s="1">
        <v>348356</v>
      </c>
      <c r="C126" s="1" t="s">
        <v>675</v>
      </c>
      <c r="D126" s="1" t="s">
        <v>887</v>
      </c>
      <c r="E126" s="1" t="s">
        <v>859</v>
      </c>
      <c r="F126" s="1">
        <v>70</v>
      </c>
      <c r="G126" s="16" t="s">
        <v>872</v>
      </c>
      <c r="H126" s="23">
        <v>0.64861111111111114</v>
      </c>
      <c r="I126" s="23">
        <v>0.68958333333333333</v>
      </c>
      <c r="J126" s="1">
        <f>HOUR(Tabla110[[#This Row],[HORA FIN PICKING]]-Tabla110[[#This Row],[HORA INICIO PICKING]])*60+MINUTE(Tabla110[[#This Row],[HORA FIN PICKING]]-Tabla110[[#This Row],[HORA INICIO PICKING]])</f>
        <v>59</v>
      </c>
      <c r="K126" s="1" t="str">
        <f>VLOOKUP(Tabla110[[#This Row],[COD MATERIAL]],Tabla1345[#All],3,0)</f>
        <v>05 - COLISION</v>
      </c>
      <c r="L126" s="2" t="str">
        <f>VLOOKUP(MONTH(Tabla110[[#This Row],[FECHA PICKING]]),Tabla2[],2,0)</f>
        <v>Ago</v>
      </c>
      <c r="M126" s="1">
        <f>YEAR(Tabla110[[#This Row],[FECHA PICKING]])</f>
        <v>2018</v>
      </c>
    </row>
    <row r="127" spans="1:13" x14ac:dyDescent="0.2">
      <c r="A127" s="2">
        <v>43577</v>
      </c>
      <c r="B127" s="1">
        <v>347871</v>
      </c>
      <c r="C127" s="1" t="s">
        <v>468</v>
      </c>
      <c r="D127" s="1" t="s">
        <v>886</v>
      </c>
      <c r="E127" s="1" t="s">
        <v>870</v>
      </c>
      <c r="F127" s="1">
        <v>62</v>
      </c>
      <c r="G127" s="16" t="s">
        <v>872</v>
      </c>
      <c r="H127" s="23">
        <v>0.37847222222222227</v>
      </c>
      <c r="I127" s="23">
        <v>0.40277777777777773</v>
      </c>
      <c r="J127" s="1">
        <f>HOUR(Tabla110[[#This Row],[HORA FIN PICKING]]-Tabla110[[#This Row],[HORA INICIO PICKING]])*60+MINUTE(Tabla110[[#This Row],[HORA FIN PICKING]]-Tabla110[[#This Row],[HORA INICIO PICKING]])</f>
        <v>35</v>
      </c>
      <c r="K127" s="1" t="str">
        <f>VLOOKUP(Tabla110[[#This Row],[COD MATERIAL]],Tabla1345[#All],3,0)</f>
        <v>08 - ELECTRICO</v>
      </c>
      <c r="L127" s="2" t="str">
        <f>VLOOKUP(MONTH(Tabla110[[#This Row],[FECHA PICKING]]),Tabla2[],2,0)</f>
        <v>Abr</v>
      </c>
      <c r="M127" s="1">
        <f>YEAR(Tabla110[[#This Row],[FECHA PICKING]])</f>
        <v>2019</v>
      </c>
    </row>
    <row r="128" spans="1:13" x14ac:dyDescent="0.2">
      <c r="A128" s="2">
        <v>43270</v>
      </c>
      <c r="B128" s="1">
        <v>347981</v>
      </c>
      <c r="C128" s="1" t="s">
        <v>140</v>
      </c>
      <c r="D128" s="1" t="s">
        <v>884</v>
      </c>
      <c r="E128" s="1" t="s">
        <v>865</v>
      </c>
      <c r="F128" s="1">
        <v>69</v>
      </c>
      <c r="G128" s="16" t="s">
        <v>872</v>
      </c>
      <c r="H128" s="23">
        <v>0.39583333333333331</v>
      </c>
      <c r="I128" s="23">
        <v>0.45833333333333331</v>
      </c>
      <c r="J128" s="1">
        <f>HOUR(Tabla110[[#This Row],[HORA FIN PICKING]]-Tabla110[[#This Row],[HORA INICIO PICKING]])*60+MINUTE(Tabla110[[#This Row],[HORA FIN PICKING]]-Tabla110[[#This Row],[HORA INICIO PICKING]])</f>
        <v>90</v>
      </c>
      <c r="K128" s="1" t="str">
        <f>VLOOKUP(Tabla110[[#This Row],[COD MATERIAL]],Tabla1345[#All],3,0)</f>
        <v>10 - PALANCAS Y CHICOTES</v>
      </c>
      <c r="L128" s="2" t="str">
        <f>VLOOKUP(MONTH(Tabla110[[#This Row],[FECHA PICKING]]),Tabla2[],2,0)</f>
        <v>Jun</v>
      </c>
      <c r="M128" s="1">
        <f>YEAR(Tabla110[[#This Row],[FECHA PICKING]])</f>
        <v>2018</v>
      </c>
    </row>
    <row r="129" spans="1:13" x14ac:dyDescent="0.2">
      <c r="A129" s="2">
        <v>43187</v>
      </c>
      <c r="B129" s="1">
        <v>348390</v>
      </c>
      <c r="C129" s="1" t="s">
        <v>318</v>
      </c>
      <c r="D129" s="1" t="s">
        <v>885</v>
      </c>
      <c r="E129" s="1" t="s">
        <v>866</v>
      </c>
      <c r="F129" s="1">
        <v>48</v>
      </c>
      <c r="G129" s="16" t="s">
        <v>873</v>
      </c>
      <c r="H129" s="23">
        <v>0.62847222222222221</v>
      </c>
      <c r="I129" s="23">
        <v>0.66875000000000007</v>
      </c>
      <c r="J129" s="1">
        <f>HOUR(Tabla110[[#This Row],[HORA FIN PICKING]]-Tabla110[[#This Row],[HORA INICIO PICKING]])*60+MINUTE(Tabla110[[#This Row],[HORA FIN PICKING]]-Tabla110[[#This Row],[HORA INICIO PICKING]])</f>
        <v>58</v>
      </c>
      <c r="K129" s="1" t="str">
        <f>VLOOKUP(Tabla110[[#This Row],[COD MATERIAL]],Tabla1345[#All],3,0)</f>
        <v>14 - LUCES</v>
      </c>
      <c r="L129" s="2" t="str">
        <f>VLOOKUP(MONTH(Tabla110[[#This Row],[FECHA PICKING]]),Tabla2[],2,0)</f>
        <v>Mar</v>
      </c>
      <c r="M129" s="1">
        <f>YEAR(Tabla110[[#This Row],[FECHA PICKING]])</f>
        <v>2018</v>
      </c>
    </row>
    <row r="130" spans="1:13" x14ac:dyDescent="0.2">
      <c r="A130" s="2">
        <v>43275</v>
      </c>
      <c r="B130" s="1">
        <v>348300</v>
      </c>
      <c r="C130" s="1" t="s">
        <v>80</v>
      </c>
      <c r="D130" s="1" t="s">
        <v>886</v>
      </c>
      <c r="E130" s="1" t="s">
        <v>865</v>
      </c>
      <c r="F130" s="1">
        <v>12</v>
      </c>
      <c r="G130" s="16" t="s">
        <v>872</v>
      </c>
      <c r="H130" s="23">
        <v>0.5708333333333333</v>
      </c>
      <c r="I130" s="23">
        <v>0.59027777777777779</v>
      </c>
      <c r="J130" s="1">
        <f>HOUR(Tabla110[[#This Row],[HORA FIN PICKING]]-Tabla110[[#This Row],[HORA INICIO PICKING]])*60+MINUTE(Tabla110[[#This Row],[HORA FIN PICKING]]-Tabla110[[#This Row],[HORA INICIO PICKING]])</f>
        <v>28</v>
      </c>
      <c r="K130" s="1" t="str">
        <f>VLOOKUP(Tabla110[[#This Row],[COD MATERIAL]],Tabla1345[#All],3,0)</f>
        <v>10 - PALANCAS Y CHICOTES</v>
      </c>
      <c r="L130" s="2" t="str">
        <f>VLOOKUP(MONTH(Tabla110[[#This Row],[FECHA PICKING]]),Tabla2[],2,0)</f>
        <v>Jun</v>
      </c>
      <c r="M130" s="1">
        <f>YEAR(Tabla110[[#This Row],[FECHA PICKING]])</f>
        <v>2018</v>
      </c>
    </row>
    <row r="131" spans="1:13" x14ac:dyDescent="0.2">
      <c r="A131" s="2">
        <v>43220</v>
      </c>
      <c r="B131" s="1">
        <v>367723</v>
      </c>
      <c r="C131" s="1" t="s">
        <v>770</v>
      </c>
      <c r="D131" s="1" t="s">
        <v>889</v>
      </c>
      <c r="E131" s="1" t="s">
        <v>858</v>
      </c>
      <c r="F131" s="1">
        <v>49</v>
      </c>
      <c r="G131" s="16" t="s">
        <v>872</v>
      </c>
      <c r="H131" s="23">
        <v>0.6777777777777777</v>
      </c>
      <c r="I131" s="23">
        <v>0.74583333333333324</v>
      </c>
      <c r="J131" s="1">
        <f>HOUR(Tabla110[[#This Row],[HORA FIN PICKING]]-Tabla110[[#This Row],[HORA INICIO PICKING]])*60+MINUTE(Tabla110[[#This Row],[HORA FIN PICKING]]-Tabla110[[#This Row],[HORA INICIO PICKING]])</f>
        <v>98</v>
      </c>
      <c r="K131" s="1" t="str">
        <f>VLOOKUP(Tabla110[[#This Row],[COD MATERIAL]],Tabla1345[#All],3,0)</f>
        <v>13 - TRACCION</v>
      </c>
      <c r="L131" s="2" t="str">
        <f>VLOOKUP(MONTH(Tabla110[[#This Row],[FECHA PICKING]]),Tabla2[],2,0)</f>
        <v>Abr</v>
      </c>
      <c r="M131" s="1">
        <f>YEAR(Tabla110[[#This Row],[FECHA PICKING]])</f>
        <v>2018</v>
      </c>
    </row>
    <row r="132" spans="1:13" x14ac:dyDescent="0.2">
      <c r="A132" s="2">
        <v>43429</v>
      </c>
      <c r="B132" s="1">
        <v>347646</v>
      </c>
      <c r="C132" s="1" t="s">
        <v>707</v>
      </c>
      <c r="D132" s="1" t="s">
        <v>889</v>
      </c>
      <c r="E132" s="1" t="s">
        <v>871</v>
      </c>
      <c r="F132" s="1">
        <v>45</v>
      </c>
      <c r="G132" s="16" t="s">
        <v>873</v>
      </c>
      <c r="H132" s="23">
        <v>0.51874999999999993</v>
      </c>
      <c r="I132" s="23">
        <v>0.54999999999999993</v>
      </c>
      <c r="J132" s="1">
        <f>HOUR(Tabla110[[#This Row],[HORA FIN PICKING]]-Tabla110[[#This Row],[HORA INICIO PICKING]])*60+MINUTE(Tabla110[[#This Row],[HORA FIN PICKING]]-Tabla110[[#This Row],[HORA INICIO PICKING]])</f>
        <v>45</v>
      </c>
      <c r="K132" s="1" t="str">
        <f>VLOOKUP(Tabla110[[#This Row],[COD MATERIAL]],Tabla1345[#All],3,0)</f>
        <v>09 - PARTES DE MOTOR</v>
      </c>
      <c r="L132" s="2" t="str">
        <f>VLOOKUP(MONTH(Tabla110[[#This Row],[FECHA PICKING]]),Tabla2[],2,0)</f>
        <v>Nov</v>
      </c>
      <c r="M132" s="1">
        <f>YEAR(Tabla110[[#This Row],[FECHA PICKING]])</f>
        <v>2018</v>
      </c>
    </row>
    <row r="133" spans="1:13" x14ac:dyDescent="0.2">
      <c r="A133" s="2">
        <v>43412</v>
      </c>
      <c r="B133" s="1">
        <v>348275</v>
      </c>
      <c r="C133" s="1" t="s">
        <v>29</v>
      </c>
      <c r="D133" s="1" t="s">
        <v>891</v>
      </c>
      <c r="E133" s="1" t="s">
        <v>865</v>
      </c>
      <c r="F133" s="1">
        <v>43</v>
      </c>
      <c r="G133" s="16" t="s">
        <v>872</v>
      </c>
      <c r="H133" s="23">
        <v>0.51527777777777783</v>
      </c>
      <c r="I133" s="23">
        <v>0.5840277777777777</v>
      </c>
      <c r="J133" s="1">
        <f>HOUR(Tabla110[[#This Row],[HORA FIN PICKING]]-Tabla110[[#This Row],[HORA INICIO PICKING]])*60+MINUTE(Tabla110[[#This Row],[HORA FIN PICKING]]-Tabla110[[#This Row],[HORA INICIO PICKING]])</f>
        <v>99</v>
      </c>
      <c r="K133" s="1" t="str">
        <f>VLOOKUP(Tabla110[[#This Row],[COD MATERIAL]],Tabla1345[#All],3,0)</f>
        <v>05 - COLISION</v>
      </c>
      <c r="L133" s="2" t="str">
        <f>VLOOKUP(MONTH(Tabla110[[#This Row],[FECHA PICKING]]),Tabla2[],2,0)</f>
        <v>Nov</v>
      </c>
      <c r="M133" s="1">
        <f>YEAR(Tabla110[[#This Row],[FECHA PICKING]])</f>
        <v>2018</v>
      </c>
    </row>
    <row r="134" spans="1:13" x14ac:dyDescent="0.2">
      <c r="A134" s="2">
        <v>43252</v>
      </c>
      <c r="B134" s="1">
        <v>347794</v>
      </c>
      <c r="C134" s="1" t="s">
        <v>728</v>
      </c>
      <c r="D134" s="1" t="s">
        <v>890</v>
      </c>
      <c r="E134" s="1" t="s">
        <v>858</v>
      </c>
      <c r="F134" s="1">
        <v>79</v>
      </c>
      <c r="G134" s="16" t="s">
        <v>873</v>
      </c>
      <c r="H134" s="23">
        <v>0.7416666666666667</v>
      </c>
      <c r="I134" s="23">
        <v>0.77569444444444446</v>
      </c>
      <c r="J134" s="1">
        <f>HOUR(Tabla110[[#This Row],[HORA FIN PICKING]]-Tabla110[[#This Row],[HORA INICIO PICKING]])*60+MINUTE(Tabla110[[#This Row],[HORA FIN PICKING]]-Tabla110[[#This Row],[HORA INICIO PICKING]])</f>
        <v>49</v>
      </c>
      <c r="K134" s="1" t="str">
        <f>VLOOKUP(Tabla110[[#This Row],[COD MATERIAL]],Tabla1345[#All],3,0)</f>
        <v>15 - MISCELANEOS</v>
      </c>
      <c r="L134" s="2" t="str">
        <f>VLOOKUP(MONTH(Tabla110[[#This Row],[FECHA PICKING]]),Tabla2[],2,0)</f>
        <v>Jun</v>
      </c>
      <c r="M134" s="1">
        <f>YEAR(Tabla110[[#This Row],[FECHA PICKING]])</f>
        <v>2018</v>
      </c>
    </row>
    <row r="135" spans="1:13" x14ac:dyDescent="0.2">
      <c r="A135" s="2">
        <v>43171</v>
      </c>
      <c r="B135" s="1">
        <v>353544</v>
      </c>
      <c r="C135" s="1" t="s">
        <v>725</v>
      </c>
      <c r="D135" s="1" t="s">
        <v>885</v>
      </c>
      <c r="E135" s="1" t="s">
        <v>857</v>
      </c>
      <c r="F135" s="1">
        <v>26</v>
      </c>
      <c r="G135" s="16" t="s">
        <v>872</v>
      </c>
      <c r="H135" s="23">
        <v>0.73402777777777783</v>
      </c>
      <c r="I135" s="23">
        <v>0.8256944444444444</v>
      </c>
      <c r="J135" s="1">
        <f>HOUR(Tabla110[[#This Row],[HORA FIN PICKING]]-Tabla110[[#This Row],[HORA INICIO PICKING]])*60+MINUTE(Tabla110[[#This Row],[HORA FIN PICKING]]-Tabla110[[#This Row],[HORA INICIO PICKING]])</f>
        <v>132</v>
      </c>
      <c r="K135" s="1" t="str">
        <f>VLOOKUP(Tabla110[[#This Row],[COD MATERIAL]],Tabla1345[#All],3,0)</f>
        <v>09 - PARTES DE MOTOR</v>
      </c>
      <c r="L135" s="2" t="str">
        <f>VLOOKUP(MONTH(Tabla110[[#This Row],[FECHA PICKING]]),Tabla2[],2,0)</f>
        <v>Mar</v>
      </c>
      <c r="M135" s="1">
        <f>YEAR(Tabla110[[#This Row],[FECHA PICKING]])</f>
        <v>2018</v>
      </c>
    </row>
    <row r="136" spans="1:13" x14ac:dyDescent="0.2">
      <c r="A136" s="2">
        <v>43334</v>
      </c>
      <c r="B136" s="1">
        <v>347835</v>
      </c>
      <c r="C136" s="1" t="s">
        <v>86</v>
      </c>
      <c r="D136" s="1" t="s">
        <v>891</v>
      </c>
      <c r="E136" s="1" t="s">
        <v>862</v>
      </c>
      <c r="F136" s="1">
        <v>84</v>
      </c>
      <c r="G136" s="16" t="s">
        <v>873</v>
      </c>
      <c r="H136" s="23">
        <v>0.40277777777777773</v>
      </c>
      <c r="I136" s="23">
        <v>0.43541666666666662</v>
      </c>
      <c r="J136" s="1">
        <f>HOUR(Tabla110[[#This Row],[HORA FIN PICKING]]-Tabla110[[#This Row],[HORA INICIO PICKING]])*60+MINUTE(Tabla110[[#This Row],[HORA FIN PICKING]]-Tabla110[[#This Row],[HORA INICIO PICKING]])</f>
        <v>47</v>
      </c>
      <c r="K136" s="1" t="str">
        <f>VLOOKUP(Tabla110[[#This Row],[COD MATERIAL]],Tabla1345[#All],3,0)</f>
        <v>15 - MISCELANEOS</v>
      </c>
      <c r="L136" s="2" t="str">
        <f>VLOOKUP(MONTH(Tabla110[[#This Row],[FECHA PICKING]]),Tabla2[],2,0)</f>
        <v>Ago</v>
      </c>
      <c r="M136" s="1">
        <f>YEAR(Tabla110[[#This Row],[FECHA PICKING]])</f>
        <v>2018</v>
      </c>
    </row>
    <row r="137" spans="1:13" x14ac:dyDescent="0.2">
      <c r="A137" s="2">
        <v>43301</v>
      </c>
      <c r="B137" s="1">
        <v>362184</v>
      </c>
      <c r="C137" s="1" t="s">
        <v>106</v>
      </c>
      <c r="D137" s="1" t="s">
        <v>887</v>
      </c>
      <c r="E137" s="1" t="s">
        <v>857</v>
      </c>
      <c r="F137" s="1">
        <v>42</v>
      </c>
      <c r="G137" s="16" t="s">
        <v>872</v>
      </c>
      <c r="H137" s="23">
        <v>0.51458333333333328</v>
      </c>
      <c r="I137" s="23">
        <v>0.59652777777777777</v>
      </c>
      <c r="J137" s="1">
        <f>HOUR(Tabla110[[#This Row],[HORA FIN PICKING]]-Tabla110[[#This Row],[HORA INICIO PICKING]])*60+MINUTE(Tabla110[[#This Row],[HORA FIN PICKING]]-Tabla110[[#This Row],[HORA INICIO PICKING]])</f>
        <v>118</v>
      </c>
      <c r="K137" s="1" t="str">
        <f>VLOOKUP(Tabla110[[#This Row],[COD MATERIAL]],Tabla1345[#All],3,0)</f>
        <v>05 - COLISION</v>
      </c>
      <c r="L137" s="2" t="str">
        <f>VLOOKUP(MONTH(Tabla110[[#This Row],[FECHA PICKING]]),Tabla2[],2,0)</f>
        <v>Jul</v>
      </c>
      <c r="M137" s="1">
        <f>YEAR(Tabla110[[#This Row],[FECHA PICKING]])</f>
        <v>2018</v>
      </c>
    </row>
    <row r="138" spans="1:13" x14ac:dyDescent="0.2">
      <c r="A138" s="2">
        <v>43260</v>
      </c>
      <c r="B138" s="1">
        <v>362803</v>
      </c>
      <c r="C138" s="1" t="s">
        <v>457</v>
      </c>
      <c r="D138" s="1" t="s">
        <v>886</v>
      </c>
      <c r="E138" s="1" t="s">
        <v>867</v>
      </c>
      <c r="F138" s="1">
        <v>38</v>
      </c>
      <c r="G138" s="16" t="s">
        <v>872</v>
      </c>
      <c r="H138" s="23">
        <v>0.70000000000000007</v>
      </c>
      <c r="I138" s="23">
        <v>0.74236111111111114</v>
      </c>
      <c r="J138" s="1">
        <f>HOUR(Tabla110[[#This Row],[HORA FIN PICKING]]-Tabla110[[#This Row],[HORA INICIO PICKING]])*60+MINUTE(Tabla110[[#This Row],[HORA FIN PICKING]]-Tabla110[[#This Row],[HORA INICIO PICKING]])</f>
        <v>61</v>
      </c>
      <c r="K138" s="1" t="str">
        <f>VLOOKUP(Tabla110[[#This Row],[COD MATERIAL]],Tabla1345[#All],3,0)</f>
        <v>05 - COLISION</v>
      </c>
      <c r="L138" s="2" t="str">
        <f>VLOOKUP(MONTH(Tabla110[[#This Row],[FECHA PICKING]]),Tabla2[],2,0)</f>
        <v>Jun</v>
      </c>
      <c r="M138" s="1">
        <f>YEAR(Tabla110[[#This Row],[FECHA PICKING]])</f>
        <v>2018</v>
      </c>
    </row>
    <row r="139" spans="1:13" x14ac:dyDescent="0.2">
      <c r="A139" s="2">
        <v>43355</v>
      </c>
      <c r="B139" s="1">
        <v>347940</v>
      </c>
      <c r="C139" s="1" t="s">
        <v>304</v>
      </c>
      <c r="D139" s="1" t="s">
        <v>886</v>
      </c>
      <c r="E139" s="1" t="s">
        <v>857</v>
      </c>
      <c r="F139" s="1">
        <v>94</v>
      </c>
      <c r="G139" s="16" t="s">
        <v>872</v>
      </c>
      <c r="H139" s="23">
        <v>0.51388888888888895</v>
      </c>
      <c r="I139" s="23">
        <v>0.60138888888888886</v>
      </c>
      <c r="J139" s="1">
        <f>HOUR(Tabla110[[#This Row],[HORA FIN PICKING]]-Tabla110[[#This Row],[HORA INICIO PICKING]])*60+MINUTE(Tabla110[[#This Row],[HORA FIN PICKING]]-Tabla110[[#This Row],[HORA INICIO PICKING]])</f>
        <v>126</v>
      </c>
      <c r="K139" s="1" t="str">
        <f>VLOOKUP(Tabla110[[#This Row],[COD MATERIAL]],Tabla1345[#All],3,0)</f>
        <v>14 - LUCES</v>
      </c>
      <c r="L139" s="2" t="str">
        <f>VLOOKUP(MONTH(Tabla110[[#This Row],[FECHA PICKING]]),Tabla2[],2,0)</f>
        <v>Set</v>
      </c>
      <c r="M139" s="1">
        <f>YEAR(Tabla110[[#This Row],[FECHA PICKING]])</f>
        <v>2018</v>
      </c>
    </row>
    <row r="140" spans="1:13" x14ac:dyDescent="0.2">
      <c r="A140" s="2">
        <v>43320</v>
      </c>
      <c r="B140" s="1">
        <v>348432</v>
      </c>
      <c r="C140" s="1" t="s">
        <v>299</v>
      </c>
      <c r="D140" s="1" t="s">
        <v>884</v>
      </c>
      <c r="E140" s="1" t="s">
        <v>860</v>
      </c>
      <c r="F140" s="1">
        <v>63</v>
      </c>
      <c r="G140" s="16" t="s">
        <v>872</v>
      </c>
      <c r="H140" s="23">
        <v>0.58958333333333335</v>
      </c>
      <c r="I140" s="23">
        <v>0.60138888888888886</v>
      </c>
      <c r="J140" s="1">
        <f>HOUR(Tabla110[[#This Row],[HORA FIN PICKING]]-Tabla110[[#This Row],[HORA INICIO PICKING]])*60+MINUTE(Tabla110[[#This Row],[HORA FIN PICKING]]-Tabla110[[#This Row],[HORA INICIO PICKING]])</f>
        <v>17</v>
      </c>
      <c r="K140" s="1" t="str">
        <f>VLOOKUP(Tabla110[[#This Row],[COD MATERIAL]],Tabla1345[#All],3,0)</f>
        <v>05 - COLISION</v>
      </c>
      <c r="L140" s="2" t="str">
        <f>VLOOKUP(MONTH(Tabla110[[#This Row],[FECHA PICKING]]),Tabla2[],2,0)</f>
        <v>Ago</v>
      </c>
      <c r="M140" s="1">
        <f>YEAR(Tabla110[[#This Row],[FECHA PICKING]])</f>
        <v>2018</v>
      </c>
    </row>
    <row r="141" spans="1:13" x14ac:dyDescent="0.2">
      <c r="A141" s="2">
        <v>43403</v>
      </c>
      <c r="B141" s="1">
        <v>348622</v>
      </c>
      <c r="C141" s="1" t="s">
        <v>473</v>
      </c>
      <c r="D141" s="1" t="s">
        <v>891</v>
      </c>
      <c r="E141" s="1" t="s">
        <v>865</v>
      </c>
      <c r="F141" s="1">
        <v>56</v>
      </c>
      <c r="G141" s="16" t="s">
        <v>873</v>
      </c>
      <c r="H141" s="23">
        <v>0.54999999999999993</v>
      </c>
      <c r="I141" s="23">
        <v>0.5708333333333333</v>
      </c>
      <c r="J141" s="1">
        <f>HOUR(Tabla110[[#This Row],[HORA FIN PICKING]]-Tabla110[[#This Row],[HORA INICIO PICKING]])*60+MINUTE(Tabla110[[#This Row],[HORA FIN PICKING]]-Tabla110[[#This Row],[HORA INICIO PICKING]])</f>
        <v>30</v>
      </c>
      <c r="K141" s="1" t="str">
        <f>VLOOKUP(Tabla110[[#This Row],[COD MATERIAL]],Tabla1345[#All],3,0)</f>
        <v>15 - MISCELANEOS</v>
      </c>
      <c r="L141" s="2" t="str">
        <f>VLOOKUP(MONTH(Tabla110[[#This Row],[FECHA PICKING]]),Tabla2[],2,0)</f>
        <v>Oct</v>
      </c>
      <c r="M141" s="1">
        <f>YEAR(Tabla110[[#This Row],[FECHA PICKING]])</f>
        <v>2018</v>
      </c>
    </row>
    <row r="142" spans="1:13" x14ac:dyDescent="0.2">
      <c r="A142" s="2">
        <v>43209</v>
      </c>
      <c r="B142" s="1">
        <v>366817</v>
      </c>
      <c r="C142" s="1" t="s">
        <v>152</v>
      </c>
      <c r="D142" s="1" t="s">
        <v>893</v>
      </c>
      <c r="E142" s="1" t="s">
        <v>863</v>
      </c>
      <c r="F142" s="1">
        <v>72</v>
      </c>
      <c r="G142" s="16" t="s">
        <v>872</v>
      </c>
      <c r="H142" s="23">
        <v>0.68125000000000002</v>
      </c>
      <c r="I142" s="23">
        <v>0.75902777777777786</v>
      </c>
      <c r="J142" s="1">
        <f>HOUR(Tabla110[[#This Row],[HORA FIN PICKING]]-Tabla110[[#This Row],[HORA INICIO PICKING]])*60+MINUTE(Tabla110[[#This Row],[HORA FIN PICKING]]-Tabla110[[#This Row],[HORA INICIO PICKING]])</f>
        <v>112</v>
      </c>
      <c r="K142" s="1" t="str">
        <f>VLOOKUP(Tabla110[[#This Row],[COD MATERIAL]],Tabla1345[#All],3,0)</f>
        <v>11 - LLANTAS Y HULES</v>
      </c>
      <c r="L142" s="2" t="str">
        <f>VLOOKUP(MONTH(Tabla110[[#This Row],[FECHA PICKING]]),Tabla2[],2,0)</f>
        <v>Abr</v>
      </c>
      <c r="M142" s="1">
        <f>YEAR(Tabla110[[#This Row],[FECHA PICKING]])</f>
        <v>2018</v>
      </c>
    </row>
    <row r="143" spans="1:13" x14ac:dyDescent="0.2">
      <c r="A143" s="2">
        <v>43465</v>
      </c>
      <c r="B143" s="1">
        <v>348425</v>
      </c>
      <c r="C143" s="1" t="s">
        <v>667</v>
      </c>
      <c r="D143" s="1" t="s">
        <v>889</v>
      </c>
      <c r="E143" s="1" t="s">
        <v>856</v>
      </c>
      <c r="F143" s="1">
        <v>69</v>
      </c>
      <c r="G143" s="16" t="s">
        <v>873</v>
      </c>
      <c r="H143" s="23">
        <v>0.63888888888888895</v>
      </c>
      <c r="I143" s="23">
        <v>0.72222222222222221</v>
      </c>
      <c r="J143" s="1">
        <f>HOUR(Tabla110[[#This Row],[HORA FIN PICKING]]-Tabla110[[#This Row],[HORA INICIO PICKING]])*60+MINUTE(Tabla110[[#This Row],[HORA FIN PICKING]]-Tabla110[[#This Row],[HORA INICIO PICKING]])</f>
        <v>120</v>
      </c>
      <c r="K143" s="1" t="str">
        <f>VLOOKUP(Tabla110[[#This Row],[COD MATERIAL]],Tabla1345[#All],3,0)</f>
        <v>07 - PEDALES Y POSAPIES</v>
      </c>
      <c r="L143" s="2" t="str">
        <f>VLOOKUP(MONTH(Tabla110[[#This Row],[FECHA PICKING]]),Tabla2[],2,0)</f>
        <v>Dic</v>
      </c>
      <c r="M143" s="1">
        <f>YEAR(Tabla110[[#This Row],[FECHA PICKING]])</f>
        <v>2018</v>
      </c>
    </row>
    <row r="144" spans="1:13" x14ac:dyDescent="0.2">
      <c r="A144" s="2">
        <v>43182</v>
      </c>
      <c r="B144" s="1">
        <v>348564</v>
      </c>
      <c r="C144" s="1" t="s">
        <v>366</v>
      </c>
      <c r="D144" s="1" t="s">
        <v>888</v>
      </c>
      <c r="E144" s="1" t="s">
        <v>857</v>
      </c>
      <c r="F144" s="1">
        <v>45</v>
      </c>
      <c r="G144" s="16" t="s">
        <v>873</v>
      </c>
      <c r="H144" s="23">
        <v>0.63750000000000007</v>
      </c>
      <c r="I144" s="23">
        <v>0.74097222222222214</v>
      </c>
      <c r="J144" s="1">
        <f>HOUR(Tabla110[[#This Row],[HORA FIN PICKING]]-Tabla110[[#This Row],[HORA INICIO PICKING]])*60+MINUTE(Tabla110[[#This Row],[HORA FIN PICKING]]-Tabla110[[#This Row],[HORA INICIO PICKING]])</f>
        <v>149</v>
      </c>
      <c r="K144" s="1" t="str">
        <f>VLOOKUP(Tabla110[[#This Row],[COD MATERIAL]],Tabla1345[#All],3,0)</f>
        <v>09 - PARTES DE MOTOR</v>
      </c>
      <c r="L144" s="2" t="str">
        <f>VLOOKUP(MONTH(Tabla110[[#This Row],[FECHA PICKING]]),Tabla2[],2,0)</f>
        <v>Mar</v>
      </c>
      <c r="M144" s="1">
        <f>YEAR(Tabla110[[#This Row],[FECHA PICKING]])</f>
        <v>2018</v>
      </c>
    </row>
    <row r="145" spans="1:13" x14ac:dyDescent="0.2">
      <c r="A145" s="2">
        <v>43438</v>
      </c>
      <c r="B145" s="1">
        <v>347929</v>
      </c>
      <c r="C145" s="1" t="s">
        <v>171</v>
      </c>
      <c r="D145" s="1" t="s">
        <v>893</v>
      </c>
      <c r="E145" s="1" t="s">
        <v>858</v>
      </c>
      <c r="F145" s="1">
        <v>16</v>
      </c>
      <c r="G145" s="16" t="s">
        <v>872</v>
      </c>
      <c r="H145" s="23">
        <v>0.68263888888888891</v>
      </c>
      <c r="I145" s="23">
        <v>0.77847222222222223</v>
      </c>
      <c r="J145" s="1">
        <f>HOUR(Tabla110[[#This Row],[HORA FIN PICKING]]-Tabla110[[#This Row],[HORA INICIO PICKING]])*60+MINUTE(Tabla110[[#This Row],[HORA FIN PICKING]]-Tabla110[[#This Row],[HORA INICIO PICKING]])</f>
        <v>138</v>
      </c>
      <c r="K145" s="1" t="str">
        <f>VLOOKUP(Tabla110[[#This Row],[COD MATERIAL]],Tabla1345[#All],3,0)</f>
        <v>14 - LUCES</v>
      </c>
      <c r="L145" s="2" t="str">
        <f>VLOOKUP(MONTH(Tabla110[[#This Row],[FECHA PICKING]]),Tabla2[],2,0)</f>
        <v>Dic</v>
      </c>
      <c r="M145" s="1">
        <f>YEAR(Tabla110[[#This Row],[FECHA PICKING]])</f>
        <v>2018</v>
      </c>
    </row>
    <row r="146" spans="1:13" x14ac:dyDescent="0.2">
      <c r="A146" s="2">
        <v>43370</v>
      </c>
      <c r="B146" s="1">
        <v>348858</v>
      </c>
      <c r="C146" s="1" t="s">
        <v>389</v>
      </c>
      <c r="D146" s="1" t="s">
        <v>886</v>
      </c>
      <c r="E146" s="1" t="s">
        <v>859</v>
      </c>
      <c r="F146" s="1">
        <v>31</v>
      </c>
      <c r="G146" s="16" t="s">
        <v>872</v>
      </c>
      <c r="H146" s="23">
        <v>0.37986111111111115</v>
      </c>
      <c r="I146" s="23">
        <v>0.39444444444444443</v>
      </c>
      <c r="J146" s="1">
        <f>HOUR(Tabla110[[#This Row],[HORA FIN PICKING]]-Tabla110[[#This Row],[HORA INICIO PICKING]])*60+MINUTE(Tabla110[[#This Row],[HORA FIN PICKING]]-Tabla110[[#This Row],[HORA INICIO PICKING]])</f>
        <v>21</v>
      </c>
      <c r="K146" s="1" t="str">
        <f>VLOOKUP(Tabla110[[#This Row],[COD MATERIAL]],Tabla1345[#All],3,0)</f>
        <v>05 - COLISION</v>
      </c>
      <c r="L146" s="2" t="str">
        <f>VLOOKUP(MONTH(Tabla110[[#This Row],[FECHA PICKING]]),Tabla2[],2,0)</f>
        <v>Set</v>
      </c>
      <c r="M146" s="1">
        <f>YEAR(Tabla110[[#This Row],[FECHA PICKING]])</f>
        <v>2018</v>
      </c>
    </row>
    <row r="147" spans="1:13" x14ac:dyDescent="0.2">
      <c r="A147" s="2">
        <v>43556</v>
      </c>
      <c r="B147" s="1">
        <v>347923</v>
      </c>
      <c r="C147" s="1" t="s">
        <v>622</v>
      </c>
      <c r="D147" s="1" t="s">
        <v>890</v>
      </c>
      <c r="E147" s="1" t="s">
        <v>860</v>
      </c>
      <c r="F147" s="1">
        <v>76</v>
      </c>
      <c r="G147" s="16" t="s">
        <v>872</v>
      </c>
      <c r="H147" s="23">
        <v>0.46736111111111112</v>
      </c>
      <c r="I147" s="23">
        <v>0.49861111111111112</v>
      </c>
      <c r="J147" s="1">
        <f>HOUR(Tabla110[[#This Row],[HORA FIN PICKING]]-Tabla110[[#This Row],[HORA INICIO PICKING]])*60+MINUTE(Tabla110[[#This Row],[HORA FIN PICKING]]-Tabla110[[#This Row],[HORA INICIO PICKING]])</f>
        <v>45</v>
      </c>
      <c r="K147" s="1" t="str">
        <f>VLOOKUP(Tabla110[[#This Row],[COD MATERIAL]],Tabla1345[#All],3,0)</f>
        <v>14 - LUCES</v>
      </c>
      <c r="L147" s="2" t="str">
        <f>VLOOKUP(MONTH(Tabla110[[#This Row],[FECHA PICKING]]),Tabla2[],2,0)</f>
        <v>Abr</v>
      </c>
      <c r="M147" s="1">
        <f>YEAR(Tabla110[[#This Row],[FECHA PICKING]])</f>
        <v>2019</v>
      </c>
    </row>
    <row r="148" spans="1:13" x14ac:dyDescent="0.2">
      <c r="A148" s="2">
        <v>43474</v>
      </c>
      <c r="B148" s="1">
        <v>348170</v>
      </c>
      <c r="C148" s="1" t="s">
        <v>306</v>
      </c>
      <c r="D148" s="1" t="s">
        <v>884</v>
      </c>
      <c r="E148" s="1" t="s">
        <v>861</v>
      </c>
      <c r="F148" s="1">
        <v>62</v>
      </c>
      <c r="G148" s="16" t="s">
        <v>872</v>
      </c>
      <c r="H148" s="23">
        <v>0.64166666666666672</v>
      </c>
      <c r="I148" s="23">
        <v>0.65694444444444444</v>
      </c>
      <c r="J148" s="1">
        <f>HOUR(Tabla110[[#This Row],[HORA FIN PICKING]]-Tabla110[[#This Row],[HORA INICIO PICKING]])*60+MINUTE(Tabla110[[#This Row],[HORA FIN PICKING]]-Tabla110[[#This Row],[HORA INICIO PICKING]])</f>
        <v>22</v>
      </c>
      <c r="K148" s="1" t="str">
        <f>VLOOKUP(Tabla110[[#This Row],[COD MATERIAL]],Tabla1345[#All],3,0)</f>
        <v>15 - MISCELANEOS</v>
      </c>
      <c r="L148" s="2" t="str">
        <f>VLOOKUP(MONTH(Tabla110[[#This Row],[FECHA PICKING]]),Tabla2[],2,0)</f>
        <v>Ene</v>
      </c>
      <c r="M148" s="1">
        <f>YEAR(Tabla110[[#This Row],[FECHA PICKING]])</f>
        <v>2019</v>
      </c>
    </row>
    <row r="149" spans="1:13" x14ac:dyDescent="0.2">
      <c r="A149" s="2">
        <v>43525</v>
      </c>
      <c r="B149" s="1">
        <v>348850</v>
      </c>
      <c r="C149" s="1" t="s">
        <v>271</v>
      </c>
      <c r="D149" s="1" t="s">
        <v>893</v>
      </c>
      <c r="E149" s="1" t="s">
        <v>862</v>
      </c>
      <c r="F149" s="1">
        <v>95</v>
      </c>
      <c r="G149" s="16" t="s">
        <v>872</v>
      </c>
      <c r="H149" s="23">
        <v>0.73472222222222217</v>
      </c>
      <c r="I149" s="23">
        <v>0.78541666666666676</v>
      </c>
      <c r="J149" s="1">
        <f>HOUR(Tabla110[[#This Row],[HORA FIN PICKING]]-Tabla110[[#This Row],[HORA INICIO PICKING]])*60+MINUTE(Tabla110[[#This Row],[HORA FIN PICKING]]-Tabla110[[#This Row],[HORA INICIO PICKING]])</f>
        <v>73</v>
      </c>
      <c r="K149" s="1" t="str">
        <f>VLOOKUP(Tabla110[[#This Row],[COD MATERIAL]],Tabla1345[#All],3,0)</f>
        <v>05 - COLISION</v>
      </c>
      <c r="L149" s="2" t="str">
        <f>VLOOKUP(MONTH(Tabla110[[#This Row],[FECHA PICKING]]),Tabla2[],2,0)</f>
        <v>Mar</v>
      </c>
      <c r="M149" s="1">
        <f>YEAR(Tabla110[[#This Row],[FECHA PICKING]])</f>
        <v>2019</v>
      </c>
    </row>
    <row r="150" spans="1:13" x14ac:dyDescent="0.2">
      <c r="A150" s="2">
        <v>43462</v>
      </c>
      <c r="B150" s="1">
        <v>353542</v>
      </c>
      <c r="C150" s="1" t="s">
        <v>190</v>
      </c>
      <c r="D150" s="1" t="s">
        <v>889</v>
      </c>
      <c r="E150" s="1" t="s">
        <v>863</v>
      </c>
      <c r="F150" s="1">
        <v>61</v>
      </c>
      <c r="G150" s="16" t="s">
        <v>872</v>
      </c>
      <c r="H150" s="23">
        <v>0.57013888888888886</v>
      </c>
      <c r="I150" s="23">
        <v>0.6479166666666667</v>
      </c>
      <c r="J150" s="1">
        <f>HOUR(Tabla110[[#This Row],[HORA FIN PICKING]]-Tabla110[[#This Row],[HORA INICIO PICKING]])*60+MINUTE(Tabla110[[#This Row],[HORA FIN PICKING]]-Tabla110[[#This Row],[HORA INICIO PICKING]])</f>
        <v>112</v>
      </c>
      <c r="K150" s="1" t="str">
        <f>VLOOKUP(Tabla110[[#This Row],[COD MATERIAL]],Tabla1345[#All],3,0)</f>
        <v>09 - PARTES DE MOTOR</v>
      </c>
      <c r="L150" s="2" t="str">
        <f>VLOOKUP(MONTH(Tabla110[[#This Row],[FECHA PICKING]]),Tabla2[],2,0)</f>
        <v>Dic</v>
      </c>
      <c r="M150" s="1">
        <f>YEAR(Tabla110[[#This Row],[FECHA PICKING]])</f>
        <v>2018</v>
      </c>
    </row>
    <row r="151" spans="1:13" x14ac:dyDescent="0.2">
      <c r="A151" s="2">
        <v>43351</v>
      </c>
      <c r="B151" s="1">
        <v>348019</v>
      </c>
      <c r="C151" s="1" t="s">
        <v>693</v>
      </c>
      <c r="D151" s="1" t="s">
        <v>887</v>
      </c>
      <c r="E151" s="1" t="s">
        <v>864</v>
      </c>
      <c r="F151" s="1">
        <v>65</v>
      </c>
      <c r="G151" s="16" t="s">
        <v>872</v>
      </c>
      <c r="H151" s="23">
        <v>0.48333333333333334</v>
      </c>
      <c r="I151" s="23">
        <v>0.5131944444444444</v>
      </c>
      <c r="J151" s="1">
        <f>HOUR(Tabla110[[#This Row],[HORA FIN PICKING]]-Tabla110[[#This Row],[HORA INICIO PICKING]])*60+MINUTE(Tabla110[[#This Row],[HORA FIN PICKING]]-Tabla110[[#This Row],[HORA INICIO PICKING]])</f>
        <v>43</v>
      </c>
      <c r="K151" s="1" t="str">
        <f>VLOOKUP(Tabla110[[#This Row],[COD MATERIAL]],Tabla1345[#All],3,0)</f>
        <v>13 - TRACCION</v>
      </c>
      <c r="L151" s="2" t="str">
        <f>VLOOKUP(MONTH(Tabla110[[#This Row],[FECHA PICKING]]),Tabla2[],2,0)</f>
        <v>Set</v>
      </c>
      <c r="M151" s="1">
        <f>YEAR(Tabla110[[#This Row],[FECHA PICKING]])</f>
        <v>2018</v>
      </c>
    </row>
    <row r="152" spans="1:13" x14ac:dyDescent="0.2">
      <c r="A152" s="2">
        <v>43443</v>
      </c>
      <c r="B152" s="1">
        <v>348340</v>
      </c>
      <c r="C152" s="1" t="s">
        <v>53</v>
      </c>
      <c r="D152" s="1" t="s">
        <v>892</v>
      </c>
      <c r="E152" s="1" t="s">
        <v>864</v>
      </c>
      <c r="F152" s="1">
        <v>72</v>
      </c>
      <c r="G152" s="16" t="s">
        <v>872</v>
      </c>
      <c r="H152" s="23">
        <v>0.71388888888888891</v>
      </c>
      <c r="I152" s="23">
        <v>0.75347222222222221</v>
      </c>
      <c r="J152" s="1">
        <f>HOUR(Tabla110[[#This Row],[HORA FIN PICKING]]-Tabla110[[#This Row],[HORA INICIO PICKING]])*60+MINUTE(Tabla110[[#This Row],[HORA FIN PICKING]]-Tabla110[[#This Row],[HORA INICIO PICKING]])</f>
        <v>57</v>
      </c>
      <c r="K152" s="1" t="str">
        <f>VLOOKUP(Tabla110[[#This Row],[COD MATERIAL]],Tabla1345[#All],3,0)</f>
        <v>10 - PALANCAS Y CHICOTES</v>
      </c>
      <c r="L152" s="2" t="str">
        <f>VLOOKUP(MONTH(Tabla110[[#This Row],[FECHA PICKING]]),Tabla2[],2,0)</f>
        <v>Dic</v>
      </c>
      <c r="M152" s="1">
        <f>YEAR(Tabla110[[#This Row],[FECHA PICKING]])</f>
        <v>2018</v>
      </c>
    </row>
    <row r="153" spans="1:13" x14ac:dyDescent="0.2">
      <c r="A153" s="2">
        <v>43258</v>
      </c>
      <c r="B153" s="1">
        <v>348354</v>
      </c>
      <c r="C153" s="1" t="s">
        <v>538</v>
      </c>
      <c r="D153" s="1" t="s">
        <v>887</v>
      </c>
      <c r="E153" s="1" t="s">
        <v>857</v>
      </c>
      <c r="F153" s="1">
        <v>93</v>
      </c>
      <c r="G153" s="16" t="s">
        <v>872</v>
      </c>
      <c r="H153" s="23">
        <v>0.36527777777777781</v>
      </c>
      <c r="I153" s="23">
        <v>0.45347222222222222</v>
      </c>
      <c r="J153" s="1">
        <f>HOUR(Tabla110[[#This Row],[HORA FIN PICKING]]-Tabla110[[#This Row],[HORA INICIO PICKING]])*60+MINUTE(Tabla110[[#This Row],[HORA FIN PICKING]]-Tabla110[[#This Row],[HORA INICIO PICKING]])</f>
        <v>127</v>
      </c>
      <c r="K153" s="1" t="str">
        <f>VLOOKUP(Tabla110[[#This Row],[COD MATERIAL]],Tabla1345[#All],3,0)</f>
        <v>05 - COLISION</v>
      </c>
      <c r="L153" s="2" t="str">
        <f>VLOOKUP(MONTH(Tabla110[[#This Row],[FECHA PICKING]]),Tabla2[],2,0)</f>
        <v>Jun</v>
      </c>
      <c r="M153" s="1">
        <f>YEAR(Tabla110[[#This Row],[FECHA PICKING]])</f>
        <v>2018</v>
      </c>
    </row>
    <row r="154" spans="1:13" x14ac:dyDescent="0.2">
      <c r="A154" s="2">
        <v>43261</v>
      </c>
      <c r="B154" s="1">
        <v>366812</v>
      </c>
      <c r="C154" s="1" t="s">
        <v>85</v>
      </c>
      <c r="D154" s="1" t="s">
        <v>889</v>
      </c>
      <c r="E154" s="1" t="s">
        <v>864</v>
      </c>
      <c r="F154" s="1">
        <v>49</v>
      </c>
      <c r="G154" s="16" t="s">
        <v>872</v>
      </c>
      <c r="H154" s="23">
        <v>0.42222222222222222</v>
      </c>
      <c r="I154" s="23">
        <v>0.48888888888888893</v>
      </c>
      <c r="J154" s="1">
        <f>HOUR(Tabla110[[#This Row],[HORA FIN PICKING]]-Tabla110[[#This Row],[HORA INICIO PICKING]])*60+MINUTE(Tabla110[[#This Row],[HORA FIN PICKING]]-Tabla110[[#This Row],[HORA INICIO PICKING]])</f>
        <v>96</v>
      </c>
      <c r="K154" s="1" t="str">
        <f>VLOOKUP(Tabla110[[#This Row],[COD MATERIAL]],Tabla1345[#All],3,0)</f>
        <v>15 - MISCELANEOS</v>
      </c>
      <c r="L154" s="2" t="str">
        <f>VLOOKUP(MONTH(Tabla110[[#This Row],[FECHA PICKING]]),Tabla2[],2,0)</f>
        <v>Jun</v>
      </c>
      <c r="M154" s="1">
        <f>YEAR(Tabla110[[#This Row],[FECHA PICKING]])</f>
        <v>2018</v>
      </c>
    </row>
    <row r="155" spans="1:13" x14ac:dyDescent="0.2">
      <c r="A155" s="2">
        <v>43307</v>
      </c>
      <c r="B155" s="1">
        <v>348518</v>
      </c>
      <c r="C155" s="1" t="s">
        <v>763</v>
      </c>
      <c r="D155" s="1" t="s">
        <v>887</v>
      </c>
      <c r="E155" s="1" t="s">
        <v>865</v>
      </c>
      <c r="F155" s="1">
        <v>53</v>
      </c>
      <c r="G155" s="16" t="s">
        <v>872</v>
      </c>
      <c r="H155" s="23">
        <v>0.4916666666666667</v>
      </c>
      <c r="I155" s="23">
        <v>0.54652777777777783</v>
      </c>
      <c r="J155" s="1">
        <f>HOUR(Tabla110[[#This Row],[HORA FIN PICKING]]-Tabla110[[#This Row],[HORA INICIO PICKING]])*60+MINUTE(Tabla110[[#This Row],[HORA FIN PICKING]]-Tabla110[[#This Row],[HORA INICIO PICKING]])</f>
        <v>79</v>
      </c>
      <c r="K155" s="1" t="str">
        <f>VLOOKUP(Tabla110[[#This Row],[COD MATERIAL]],Tabla1345[#All],3,0)</f>
        <v>09 - PARTES DE MOTOR</v>
      </c>
      <c r="L155" s="2" t="str">
        <f>VLOOKUP(MONTH(Tabla110[[#This Row],[FECHA PICKING]]),Tabla2[],2,0)</f>
        <v>Jul</v>
      </c>
      <c r="M155" s="1">
        <f>YEAR(Tabla110[[#This Row],[FECHA PICKING]])</f>
        <v>2018</v>
      </c>
    </row>
    <row r="156" spans="1:13" x14ac:dyDescent="0.2">
      <c r="A156" s="2">
        <v>43507</v>
      </c>
      <c r="B156" s="1">
        <v>364330</v>
      </c>
      <c r="C156" s="1" t="s">
        <v>515</v>
      </c>
      <c r="D156" s="1" t="s">
        <v>889</v>
      </c>
      <c r="E156" s="1" t="s">
        <v>857</v>
      </c>
      <c r="F156" s="1">
        <v>28</v>
      </c>
      <c r="G156" s="16" t="s">
        <v>872</v>
      </c>
      <c r="H156" s="23">
        <v>0.43194444444444446</v>
      </c>
      <c r="I156" s="23">
        <v>0.53125</v>
      </c>
      <c r="J156" s="1">
        <f>HOUR(Tabla110[[#This Row],[HORA FIN PICKING]]-Tabla110[[#This Row],[HORA INICIO PICKING]])*60+MINUTE(Tabla110[[#This Row],[HORA FIN PICKING]]-Tabla110[[#This Row],[HORA INICIO PICKING]])</f>
        <v>143</v>
      </c>
      <c r="K156" s="1" t="str">
        <f>VLOOKUP(Tabla110[[#This Row],[COD MATERIAL]],Tabla1345[#All],3,0)</f>
        <v>09 - PARTES DE MOTOR</v>
      </c>
      <c r="L156" s="2" t="str">
        <f>VLOOKUP(MONTH(Tabla110[[#This Row],[FECHA PICKING]]),Tabla2[],2,0)</f>
        <v>Feb</v>
      </c>
      <c r="M156" s="1">
        <f>YEAR(Tabla110[[#This Row],[FECHA PICKING]])</f>
        <v>2019</v>
      </c>
    </row>
    <row r="157" spans="1:13" x14ac:dyDescent="0.2">
      <c r="A157" s="2">
        <v>43373</v>
      </c>
      <c r="B157" s="1">
        <v>364330</v>
      </c>
      <c r="C157" s="1" t="s">
        <v>515</v>
      </c>
      <c r="D157" s="1" t="s">
        <v>892</v>
      </c>
      <c r="E157" s="1" t="s">
        <v>859</v>
      </c>
      <c r="F157" s="1">
        <v>37</v>
      </c>
      <c r="G157" s="16" t="s">
        <v>872</v>
      </c>
      <c r="H157" s="23">
        <v>0.47083333333333338</v>
      </c>
      <c r="I157" s="23">
        <v>0.5229166666666667</v>
      </c>
      <c r="J157" s="1">
        <f>HOUR(Tabla110[[#This Row],[HORA FIN PICKING]]-Tabla110[[#This Row],[HORA INICIO PICKING]])*60+MINUTE(Tabla110[[#This Row],[HORA FIN PICKING]]-Tabla110[[#This Row],[HORA INICIO PICKING]])</f>
        <v>75</v>
      </c>
      <c r="K157" s="1" t="str">
        <f>VLOOKUP(Tabla110[[#This Row],[COD MATERIAL]],Tabla1345[#All],3,0)</f>
        <v>09 - PARTES DE MOTOR</v>
      </c>
      <c r="L157" s="2" t="str">
        <f>VLOOKUP(MONTH(Tabla110[[#This Row],[FECHA PICKING]]),Tabla2[],2,0)</f>
        <v>Set</v>
      </c>
      <c r="M157" s="1">
        <f>YEAR(Tabla110[[#This Row],[FECHA PICKING]])</f>
        <v>2018</v>
      </c>
    </row>
    <row r="158" spans="1:13" x14ac:dyDescent="0.2">
      <c r="A158" s="2">
        <v>43453</v>
      </c>
      <c r="B158" s="1">
        <v>348165</v>
      </c>
      <c r="C158" s="1" t="s">
        <v>56</v>
      </c>
      <c r="D158" s="1" t="s">
        <v>892</v>
      </c>
      <c r="E158" s="1" t="s">
        <v>862</v>
      </c>
      <c r="F158" s="1">
        <v>88</v>
      </c>
      <c r="G158" s="16" t="s">
        <v>872</v>
      </c>
      <c r="H158" s="23">
        <v>0.65416666666666667</v>
      </c>
      <c r="I158" s="23">
        <v>0.75416666666666676</v>
      </c>
      <c r="J158" s="1">
        <f>HOUR(Tabla110[[#This Row],[HORA FIN PICKING]]-Tabla110[[#This Row],[HORA INICIO PICKING]])*60+MINUTE(Tabla110[[#This Row],[HORA FIN PICKING]]-Tabla110[[#This Row],[HORA INICIO PICKING]])</f>
        <v>144</v>
      </c>
      <c r="K158" s="1" t="str">
        <f>VLOOKUP(Tabla110[[#This Row],[COD MATERIAL]],Tabla1345[#All],3,0)</f>
        <v>15 - MISCELANEOS</v>
      </c>
      <c r="L158" s="2" t="str">
        <f>VLOOKUP(MONTH(Tabla110[[#This Row],[FECHA PICKING]]),Tabla2[],2,0)</f>
        <v>Dic</v>
      </c>
      <c r="M158" s="1">
        <f>YEAR(Tabla110[[#This Row],[FECHA PICKING]])</f>
        <v>2018</v>
      </c>
    </row>
    <row r="159" spans="1:13" x14ac:dyDescent="0.2">
      <c r="A159" s="2">
        <v>43304</v>
      </c>
      <c r="B159" s="1">
        <v>348109</v>
      </c>
      <c r="C159" s="1" t="s">
        <v>39</v>
      </c>
      <c r="D159" s="1" t="s">
        <v>887</v>
      </c>
      <c r="E159" s="1" t="s">
        <v>866</v>
      </c>
      <c r="F159" s="1">
        <v>48</v>
      </c>
      <c r="G159" s="16" t="s">
        <v>872</v>
      </c>
      <c r="H159" s="23">
        <v>0.73611111111111116</v>
      </c>
      <c r="I159" s="23">
        <v>0.76180555555555562</v>
      </c>
      <c r="J159" s="1">
        <f>HOUR(Tabla110[[#This Row],[HORA FIN PICKING]]-Tabla110[[#This Row],[HORA INICIO PICKING]])*60+MINUTE(Tabla110[[#This Row],[HORA FIN PICKING]]-Tabla110[[#This Row],[HORA INICIO PICKING]])</f>
        <v>37</v>
      </c>
      <c r="K159" s="1" t="str">
        <f>VLOOKUP(Tabla110[[#This Row],[COD MATERIAL]],Tabla1345[#All],3,0)</f>
        <v>04 - FRENOS Y EMBRAGUES</v>
      </c>
      <c r="L159" s="2" t="str">
        <f>VLOOKUP(MONTH(Tabla110[[#This Row],[FECHA PICKING]]),Tabla2[],2,0)</f>
        <v>Jul</v>
      </c>
      <c r="M159" s="1">
        <f>YEAR(Tabla110[[#This Row],[FECHA PICKING]])</f>
        <v>2018</v>
      </c>
    </row>
    <row r="160" spans="1:13" x14ac:dyDescent="0.2">
      <c r="A160" s="2">
        <v>43420</v>
      </c>
      <c r="B160" s="1">
        <v>348875</v>
      </c>
      <c r="C160" s="1" t="s">
        <v>276</v>
      </c>
      <c r="D160" s="1" t="s">
        <v>889</v>
      </c>
      <c r="E160" s="1" t="s">
        <v>863</v>
      </c>
      <c r="F160" s="1">
        <v>93</v>
      </c>
      <c r="G160" s="16" t="s">
        <v>873</v>
      </c>
      <c r="H160" s="23">
        <v>0.7270833333333333</v>
      </c>
      <c r="I160" s="23">
        <v>0.79583333333333339</v>
      </c>
      <c r="J160" s="1">
        <f>HOUR(Tabla110[[#This Row],[HORA FIN PICKING]]-Tabla110[[#This Row],[HORA INICIO PICKING]])*60+MINUTE(Tabla110[[#This Row],[HORA FIN PICKING]]-Tabla110[[#This Row],[HORA INICIO PICKING]])</f>
        <v>99</v>
      </c>
      <c r="K160" s="1" t="str">
        <f>VLOOKUP(Tabla110[[#This Row],[COD MATERIAL]],Tabla1345[#All],3,0)</f>
        <v>05 - COLISION</v>
      </c>
      <c r="L160" s="2" t="str">
        <f>VLOOKUP(MONTH(Tabla110[[#This Row],[FECHA PICKING]]),Tabla2[],2,0)</f>
        <v>Nov</v>
      </c>
      <c r="M160" s="1">
        <f>YEAR(Tabla110[[#This Row],[FECHA PICKING]])</f>
        <v>2018</v>
      </c>
    </row>
    <row r="161" spans="1:13" x14ac:dyDescent="0.2">
      <c r="A161" s="2">
        <v>43199</v>
      </c>
      <c r="B161" s="1">
        <v>366745</v>
      </c>
      <c r="C161" s="1" t="s">
        <v>737</v>
      </c>
      <c r="D161" s="1" t="s">
        <v>887</v>
      </c>
      <c r="E161" s="1" t="s">
        <v>863</v>
      </c>
      <c r="F161" s="1">
        <v>53</v>
      </c>
      <c r="G161" s="16" t="s">
        <v>872</v>
      </c>
      <c r="H161" s="23">
        <v>0.51944444444444449</v>
      </c>
      <c r="I161" s="23">
        <v>0.56736111111111109</v>
      </c>
      <c r="J161" s="1">
        <f>HOUR(Tabla110[[#This Row],[HORA FIN PICKING]]-Tabla110[[#This Row],[HORA INICIO PICKING]])*60+MINUTE(Tabla110[[#This Row],[HORA FIN PICKING]]-Tabla110[[#This Row],[HORA INICIO PICKING]])</f>
        <v>69</v>
      </c>
      <c r="K161" s="1" t="str">
        <f>VLOOKUP(Tabla110[[#This Row],[COD MATERIAL]],Tabla1345[#All],3,0)</f>
        <v>08 - ELECTRICO</v>
      </c>
      <c r="L161" s="2" t="str">
        <f>VLOOKUP(MONTH(Tabla110[[#This Row],[FECHA PICKING]]),Tabla2[],2,0)</f>
        <v>Abr</v>
      </c>
      <c r="M161" s="1">
        <f>YEAR(Tabla110[[#This Row],[FECHA PICKING]])</f>
        <v>2018</v>
      </c>
    </row>
    <row r="162" spans="1:13" x14ac:dyDescent="0.2">
      <c r="A162" s="2">
        <v>43110</v>
      </c>
      <c r="B162" s="1">
        <v>348174</v>
      </c>
      <c r="C162" s="1" t="s">
        <v>442</v>
      </c>
      <c r="D162" s="1" t="s">
        <v>892</v>
      </c>
      <c r="E162" s="1" t="s">
        <v>860</v>
      </c>
      <c r="F162" s="1">
        <v>16</v>
      </c>
      <c r="G162" s="16" t="s">
        <v>872</v>
      </c>
      <c r="H162" s="23">
        <v>0.7319444444444444</v>
      </c>
      <c r="I162" s="23">
        <v>0.74375000000000002</v>
      </c>
      <c r="J162" s="1">
        <f>HOUR(Tabla110[[#This Row],[HORA FIN PICKING]]-Tabla110[[#This Row],[HORA INICIO PICKING]])*60+MINUTE(Tabla110[[#This Row],[HORA FIN PICKING]]-Tabla110[[#This Row],[HORA INICIO PICKING]])</f>
        <v>17</v>
      </c>
      <c r="K162" s="1" t="str">
        <f>VLOOKUP(Tabla110[[#This Row],[COD MATERIAL]],Tabla1345[#All],3,0)</f>
        <v>06 - AMORTIGUADORES</v>
      </c>
      <c r="L162" s="2" t="str">
        <f>VLOOKUP(MONTH(Tabla110[[#This Row],[FECHA PICKING]]),Tabla2[],2,0)</f>
        <v>Ene</v>
      </c>
      <c r="M162" s="1">
        <f>YEAR(Tabla110[[#This Row],[FECHA PICKING]])</f>
        <v>2018</v>
      </c>
    </row>
    <row r="163" spans="1:13" x14ac:dyDescent="0.2">
      <c r="A163" s="2">
        <v>43458</v>
      </c>
      <c r="B163" s="1">
        <v>348376</v>
      </c>
      <c r="C163" s="1" t="s">
        <v>291</v>
      </c>
      <c r="D163" s="1" t="s">
        <v>888</v>
      </c>
      <c r="E163" s="1" t="s">
        <v>867</v>
      </c>
      <c r="F163" s="1">
        <v>24</v>
      </c>
      <c r="G163" s="16" t="s">
        <v>872</v>
      </c>
      <c r="H163" s="23">
        <v>0.69166666666666676</v>
      </c>
      <c r="I163" s="23">
        <v>0.76250000000000007</v>
      </c>
      <c r="J163" s="1">
        <f>HOUR(Tabla110[[#This Row],[HORA FIN PICKING]]-Tabla110[[#This Row],[HORA INICIO PICKING]])*60+MINUTE(Tabla110[[#This Row],[HORA FIN PICKING]]-Tabla110[[#This Row],[HORA INICIO PICKING]])</f>
        <v>102</v>
      </c>
      <c r="K163" s="1" t="str">
        <f>VLOOKUP(Tabla110[[#This Row],[COD MATERIAL]],Tabla1345[#All],3,0)</f>
        <v>05 - COLISION</v>
      </c>
      <c r="L163" s="2" t="str">
        <f>VLOOKUP(MONTH(Tabla110[[#This Row],[FECHA PICKING]]),Tabla2[],2,0)</f>
        <v>Dic</v>
      </c>
      <c r="M163" s="1">
        <f>YEAR(Tabla110[[#This Row],[FECHA PICKING]])</f>
        <v>2018</v>
      </c>
    </row>
    <row r="164" spans="1:13" x14ac:dyDescent="0.2">
      <c r="A164" s="2">
        <v>43122</v>
      </c>
      <c r="B164" s="1">
        <v>348150</v>
      </c>
      <c r="C164" s="1" t="s">
        <v>222</v>
      </c>
      <c r="D164" s="1" t="s">
        <v>887</v>
      </c>
      <c r="E164" s="1" t="s">
        <v>867</v>
      </c>
      <c r="F164" s="1">
        <v>35</v>
      </c>
      <c r="G164" s="16" t="s">
        <v>873</v>
      </c>
      <c r="H164" s="23">
        <v>0.63263888888888886</v>
      </c>
      <c r="I164" s="23">
        <v>0.67986111111111114</v>
      </c>
      <c r="J164" s="1">
        <f>HOUR(Tabla110[[#This Row],[HORA FIN PICKING]]-Tabla110[[#This Row],[HORA INICIO PICKING]])*60+MINUTE(Tabla110[[#This Row],[HORA FIN PICKING]]-Tabla110[[#This Row],[HORA INICIO PICKING]])</f>
        <v>68</v>
      </c>
      <c r="K164" s="1" t="str">
        <f>VLOOKUP(Tabla110[[#This Row],[COD MATERIAL]],Tabla1345[#All],3,0)</f>
        <v>13 - TRACCION</v>
      </c>
      <c r="L164" s="2" t="str">
        <f>VLOOKUP(MONTH(Tabla110[[#This Row],[FECHA PICKING]]),Tabla2[],2,0)</f>
        <v>Ene</v>
      </c>
      <c r="M164" s="1">
        <f>YEAR(Tabla110[[#This Row],[FECHA PICKING]])</f>
        <v>2018</v>
      </c>
    </row>
    <row r="165" spans="1:13" x14ac:dyDescent="0.2">
      <c r="A165" s="2">
        <v>43429</v>
      </c>
      <c r="B165" s="1">
        <v>347638</v>
      </c>
      <c r="C165" s="1" t="s">
        <v>209</v>
      </c>
      <c r="D165" s="1" t="s">
        <v>885</v>
      </c>
      <c r="E165" s="1" t="s">
        <v>866</v>
      </c>
      <c r="F165" s="1">
        <v>12</v>
      </c>
      <c r="G165" s="16" t="s">
        <v>872</v>
      </c>
      <c r="H165" s="23">
        <v>0.53194444444444444</v>
      </c>
      <c r="I165" s="23">
        <v>0.54305555555555551</v>
      </c>
      <c r="J165" s="1">
        <f>HOUR(Tabla110[[#This Row],[HORA FIN PICKING]]-Tabla110[[#This Row],[HORA INICIO PICKING]])*60+MINUTE(Tabla110[[#This Row],[HORA FIN PICKING]]-Tabla110[[#This Row],[HORA INICIO PICKING]])</f>
        <v>16</v>
      </c>
      <c r="K165" s="1" t="str">
        <f>VLOOKUP(Tabla110[[#This Row],[COD MATERIAL]],Tabla1345[#All],3,0)</f>
        <v>09 - PARTES DE MOTOR</v>
      </c>
      <c r="L165" s="2" t="str">
        <f>VLOOKUP(MONTH(Tabla110[[#This Row],[FECHA PICKING]]),Tabla2[],2,0)</f>
        <v>Nov</v>
      </c>
      <c r="M165" s="1">
        <f>YEAR(Tabla110[[#This Row],[FECHA PICKING]])</f>
        <v>2018</v>
      </c>
    </row>
    <row r="166" spans="1:13" x14ac:dyDescent="0.2">
      <c r="A166" s="2">
        <v>43244</v>
      </c>
      <c r="B166" s="1">
        <v>347993</v>
      </c>
      <c r="C166" s="1" t="s">
        <v>258</v>
      </c>
      <c r="D166" s="1" t="s">
        <v>886</v>
      </c>
      <c r="E166" s="1" t="s">
        <v>868</v>
      </c>
      <c r="F166" s="1">
        <v>88</v>
      </c>
      <c r="G166" s="16" t="s">
        <v>872</v>
      </c>
      <c r="H166" s="23">
        <v>0.55138888888888882</v>
      </c>
      <c r="I166" s="23">
        <v>0.58611111111111114</v>
      </c>
      <c r="J166" s="1">
        <f>HOUR(Tabla110[[#This Row],[HORA FIN PICKING]]-Tabla110[[#This Row],[HORA INICIO PICKING]])*60+MINUTE(Tabla110[[#This Row],[HORA FIN PICKING]]-Tabla110[[#This Row],[HORA INICIO PICKING]])</f>
        <v>50</v>
      </c>
      <c r="K166" s="1" t="str">
        <f>VLOOKUP(Tabla110[[#This Row],[COD MATERIAL]],Tabla1345[#All],3,0)</f>
        <v>10 - PALANCAS Y CHICOTES</v>
      </c>
      <c r="L166" s="2" t="str">
        <f>VLOOKUP(MONTH(Tabla110[[#This Row],[FECHA PICKING]]),Tabla2[],2,0)</f>
        <v>May</v>
      </c>
      <c r="M166" s="1">
        <f>YEAR(Tabla110[[#This Row],[FECHA PICKING]])</f>
        <v>2018</v>
      </c>
    </row>
    <row r="167" spans="1:13" x14ac:dyDescent="0.2">
      <c r="A167" s="2">
        <v>43112</v>
      </c>
      <c r="B167" s="1">
        <v>364163</v>
      </c>
      <c r="C167" s="1" t="s">
        <v>148</v>
      </c>
      <c r="D167" s="1" t="s">
        <v>890</v>
      </c>
      <c r="E167" s="1" t="s">
        <v>859</v>
      </c>
      <c r="F167" s="1">
        <v>61</v>
      </c>
      <c r="G167" s="16" t="s">
        <v>872</v>
      </c>
      <c r="H167" s="23">
        <v>0.46666666666666662</v>
      </c>
      <c r="I167" s="23">
        <v>0.53333333333333333</v>
      </c>
      <c r="J167" s="1">
        <f>HOUR(Tabla110[[#This Row],[HORA FIN PICKING]]-Tabla110[[#This Row],[HORA INICIO PICKING]])*60+MINUTE(Tabla110[[#This Row],[HORA FIN PICKING]]-Tabla110[[#This Row],[HORA INICIO PICKING]])</f>
        <v>96</v>
      </c>
      <c r="K167" s="1" t="str">
        <f>VLOOKUP(Tabla110[[#This Row],[COD MATERIAL]],Tabla1345[#All],3,0)</f>
        <v>10 - PALANCAS Y CHICOTES</v>
      </c>
      <c r="L167" s="2" t="str">
        <f>VLOOKUP(MONTH(Tabla110[[#This Row],[FECHA PICKING]]),Tabla2[],2,0)</f>
        <v>Ene</v>
      </c>
      <c r="M167" s="1">
        <f>YEAR(Tabla110[[#This Row],[FECHA PICKING]])</f>
        <v>2018</v>
      </c>
    </row>
    <row r="168" spans="1:13" x14ac:dyDescent="0.2">
      <c r="A168" s="2">
        <v>43178</v>
      </c>
      <c r="B168" s="1">
        <v>348055</v>
      </c>
      <c r="C168" s="1" t="s">
        <v>339</v>
      </c>
      <c r="D168" s="1" t="s">
        <v>889</v>
      </c>
      <c r="E168" s="1" t="s">
        <v>865</v>
      </c>
      <c r="F168" s="1">
        <v>94</v>
      </c>
      <c r="G168" s="16" t="s">
        <v>872</v>
      </c>
      <c r="H168" s="23">
        <v>0.55833333333333335</v>
      </c>
      <c r="I168" s="23">
        <v>0.62152777777777779</v>
      </c>
      <c r="J168" s="1">
        <f>HOUR(Tabla110[[#This Row],[HORA FIN PICKING]]-Tabla110[[#This Row],[HORA INICIO PICKING]])*60+MINUTE(Tabla110[[#This Row],[HORA FIN PICKING]]-Tabla110[[#This Row],[HORA INICIO PICKING]])</f>
        <v>91</v>
      </c>
      <c r="K168" s="1" t="str">
        <f>VLOOKUP(Tabla110[[#This Row],[COD MATERIAL]],Tabla1345[#All],3,0)</f>
        <v>13 - TRACCION</v>
      </c>
      <c r="L168" s="2" t="str">
        <f>VLOOKUP(MONTH(Tabla110[[#This Row],[FECHA PICKING]]),Tabla2[],2,0)</f>
        <v>Mar</v>
      </c>
      <c r="M168" s="1">
        <f>YEAR(Tabla110[[#This Row],[FECHA PICKING]])</f>
        <v>2018</v>
      </c>
    </row>
    <row r="169" spans="1:13" x14ac:dyDescent="0.2">
      <c r="A169" s="2">
        <v>43260</v>
      </c>
      <c r="B169" s="1">
        <v>362796</v>
      </c>
      <c r="C169" s="1" t="s">
        <v>445</v>
      </c>
      <c r="D169" s="1" t="s">
        <v>892</v>
      </c>
      <c r="E169" s="1" t="s">
        <v>860</v>
      </c>
      <c r="F169" s="1">
        <v>53</v>
      </c>
      <c r="G169" s="16" t="s">
        <v>873</v>
      </c>
      <c r="H169" s="23">
        <v>0.60972222222222217</v>
      </c>
      <c r="I169" s="23">
        <v>0.6743055555555556</v>
      </c>
      <c r="J169" s="1">
        <f>HOUR(Tabla110[[#This Row],[HORA FIN PICKING]]-Tabla110[[#This Row],[HORA INICIO PICKING]])*60+MINUTE(Tabla110[[#This Row],[HORA FIN PICKING]]-Tabla110[[#This Row],[HORA INICIO PICKING]])</f>
        <v>93</v>
      </c>
      <c r="K169" s="1" t="str">
        <f>VLOOKUP(Tabla110[[#This Row],[COD MATERIAL]],Tabla1345[#All],3,0)</f>
        <v>05 - COLISION</v>
      </c>
      <c r="L169" s="2" t="str">
        <f>VLOOKUP(MONTH(Tabla110[[#This Row],[FECHA PICKING]]),Tabla2[],2,0)</f>
        <v>Jun</v>
      </c>
      <c r="M169" s="1">
        <f>YEAR(Tabla110[[#This Row],[FECHA PICKING]])</f>
        <v>2018</v>
      </c>
    </row>
    <row r="170" spans="1:13" x14ac:dyDescent="0.2">
      <c r="A170" s="2">
        <v>43336</v>
      </c>
      <c r="B170" s="1">
        <v>348538</v>
      </c>
      <c r="C170" s="1" t="s">
        <v>191</v>
      </c>
      <c r="D170" s="1" t="s">
        <v>888</v>
      </c>
      <c r="E170" s="1" t="s">
        <v>869</v>
      </c>
      <c r="F170" s="1">
        <v>36</v>
      </c>
      <c r="G170" s="16" t="s">
        <v>872</v>
      </c>
      <c r="H170" s="23">
        <v>0.3659722222222222</v>
      </c>
      <c r="I170" s="23">
        <v>0.45694444444444443</v>
      </c>
      <c r="J170" s="1">
        <f>HOUR(Tabla110[[#This Row],[HORA FIN PICKING]]-Tabla110[[#This Row],[HORA INICIO PICKING]])*60+MINUTE(Tabla110[[#This Row],[HORA FIN PICKING]]-Tabla110[[#This Row],[HORA INICIO PICKING]])</f>
        <v>131</v>
      </c>
      <c r="K170" s="1" t="str">
        <f>VLOOKUP(Tabla110[[#This Row],[COD MATERIAL]],Tabla1345[#All],3,0)</f>
        <v>09 - PARTES DE MOTOR</v>
      </c>
      <c r="L170" s="2" t="str">
        <f>VLOOKUP(MONTH(Tabla110[[#This Row],[FECHA PICKING]]),Tabla2[],2,0)</f>
        <v>Ago</v>
      </c>
      <c r="M170" s="1">
        <f>YEAR(Tabla110[[#This Row],[FECHA PICKING]])</f>
        <v>2018</v>
      </c>
    </row>
    <row r="171" spans="1:13" x14ac:dyDescent="0.2">
      <c r="A171" s="2">
        <v>43157</v>
      </c>
      <c r="B171" s="1">
        <v>348193</v>
      </c>
      <c r="C171" s="1" t="s">
        <v>255</v>
      </c>
      <c r="D171" s="1" t="s">
        <v>885</v>
      </c>
      <c r="E171" s="1" t="s">
        <v>868</v>
      </c>
      <c r="F171" s="1">
        <v>36</v>
      </c>
      <c r="G171" s="16" t="s">
        <v>873</v>
      </c>
      <c r="H171" s="23">
        <v>0.60833333333333328</v>
      </c>
      <c r="I171" s="23">
        <v>0.6465277777777777</v>
      </c>
      <c r="J171" s="1">
        <f>HOUR(Tabla110[[#This Row],[HORA FIN PICKING]]-Tabla110[[#This Row],[HORA INICIO PICKING]])*60+MINUTE(Tabla110[[#This Row],[HORA FIN PICKING]]-Tabla110[[#This Row],[HORA INICIO PICKING]])</f>
        <v>55</v>
      </c>
      <c r="K171" s="1" t="str">
        <f>VLOOKUP(Tabla110[[#This Row],[COD MATERIAL]],Tabla1345[#All],3,0)</f>
        <v>06 - AMORTIGUADORES</v>
      </c>
      <c r="L171" s="2" t="str">
        <f>VLOOKUP(MONTH(Tabla110[[#This Row],[FECHA PICKING]]),Tabla2[],2,0)</f>
        <v>Feb</v>
      </c>
      <c r="M171" s="1">
        <f>YEAR(Tabla110[[#This Row],[FECHA PICKING]])</f>
        <v>2018</v>
      </c>
    </row>
    <row r="172" spans="1:13" x14ac:dyDescent="0.2">
      <c r="A172" s="2">
        <v>43219</v>
      </c>
      <c r="B172" s="1">
        <v>348276</v>
      </c>
      <c r="C172" s="1" t="s">
        <v>778</v>
      </c>
      <c r="D172" s="1" t="s">
        <v>888</v>
      </c>
      <c r="E172" s="1" t="s">
        <v>864</v>
      </c>
      <c r="F172" s="1">
        <v>15</v>
      </c>
      <c r="G172" s="16" t="s">
        <v>872</v>
      </c>
      <c r="H172" s="23">
        <v>0.59930555555555554</v>
      </c>
      <c r="I172" s="23">
        <v>0.70347222222222217</v>
      </c>
      <c r="J172" s="1">
        <f>HOUR(Tabla110[[#This Row],[HORA FIN PICKING]]-Tabla110[[#This Row],[HORA INICIO PICKING]])*60+MINUTE(Tabla110[[#This Row],[HORA FIN PICKING]]-Tabla110[[#This Row],[HORA INICIO PICKING]])</f>
        <v>150</v>
      </c>
      <c r="K172" s="1" t="str">
        <f>VLOOKUP(Tabla110[[#This Row],[COD MATERIAL]],Tabla1345[#All],3,0)</f>
        <v>05 - COLISION</v>
      </c>
      <c r="L172" s="2" t="str">
        <f>VLOOKUP(MONTH(Tabla110[[#This Row],[FECHA PICKING]]),Tabla2[],2,0)</f>
        <v>Abr</v>
      </c>
      <c r="M172" s="1">
        <f>YEAR(Tabla110[[#This Row],[FECHA PICKING]])</f>
        <v>2018</v>
      </c>
    </row>
    <row r="173" spans="1:13" x14ac:dyDescent="0.2">
      <c r="A173" s="2">
        <v>43285</v>
      </c>
      <c r="B173" s="1">
        <v>347952</v>
      </c>
      <c r="C173" s="1" t="s">
        <v>172</v>
      </c>
      <c r="D173" s="1" t="s">
        <v>886</v>
      </c>
      <c r="E173" s="1" t="s">
        <v>859</v>
      </c>
      <c r="F173" s="1">
        <v>64</v>
      </c>
      <c r="G173" s="16" t="s">
        <v>873</v>
      </c>
      <c r="H173" s="23">
        <v>0.64861111111111114</v>
      </c>
      <c r="I173" s="23">
        <v>0.68958333333333333</v>
      </c>
      <c r="J173" s="1">
        <f>HOUR(Tabla110[[#This Row],[HORA FIN PICKING]]-Tabla110[[#This Row],[HORA INICIO PICKING]])*60+MINUTE(Tabla110[[#This Row],[HORA FIN PICKING]]-Tabla110[[#This Row],[HORA INICIO PICKING]])</f>
        <v>59</v>
      </c>
      <c r="K173" s="1" t="str">
        <f>VLOOKUP(Tabla110[[#This Row],[COD MATERIAL]],Tabla1345[#All],3,0)</f>
        <v>08 - ELECTRICO</v>
      </c>
      <c r="L173" s="2" t="str">
        <f>VLOOKUP(MONTH(Tabla110[[#This Row],[FECHA PICKING]]),Tabla2[],2,0)</f>
        <v>Jul</v>
      </c>
      <c r="M173" s="1">
        <f>YEAR(Tabla110[[#This Row],[FECHA PICKING]])</f>
        <v>2018</v>
      </c>
    </row>
    <row r="174" spans="1:13" x14ac:dyDescent="0.2">
      <c r="A174" s="2">
        <v>43231</v>
      </c>
      <c r="B174" s="1">
        <v>348342</v>
      </c>
      <c r="C174" s="1" t="s">
        <v>53</v>
      </c>
      <c r="D174" s="1" t="s">
        <v>884</v>
      </c>
      <c r="E174" s="1" t="s">
        <v>870</v>
      </c>
      <c r="F174" s="1">
        <v>66</v>
      </c>
      <c r="G174" s="16" t="s">
        <v>872</v>
      </c>
      <c r="H174" s="23">
        <v>0.37847222222222227</v>
      </c>
      <c r="I174" s="23">
        <v>0.40277777777777773</v>
      </c>
      <c r="J174" s="1">
        <f>HOUR(Tabla110[[#This Row],[HORA FIN PICKING]]-Tabla110[[#This Row],[HORA INICIO PICKING]])*60+MINUTE(Tabla110[[#This Row],[HORA FIN PICKING]]-Tabla110[[#This Row],[HORA INICIO PICKING]])</f>
        <v>35</v>
      </c>
      <c r="K174" s="1" t="str">
        <f>VLOOKUP(Tabla110[[#This Row],[COD MATERIAL]],Tabla1345[#All],3,0)</f>
        <v>10 - PALANCAS Y CHICOTES</v>
      </c>
      <c r="L174" s="2" t="str">
        <f>VLOOKUP(MONTH(Tabla110[[#This Row],[FECHA PICKING]]),Tabla2[],2,0)</f>
        <v>May</v>
      </c>
      <c r="M174" s="1">
        <f>YEAR(Tabla110[[#This Row],[FECHA PICKING]])</f>
        <v>2018</v>
      </c>
    </row>
    <row r="175" spans="1:13" x14ac:dyDescent="0.2">
      <c r="A175" s="2">
        <v>43299</v>
      </c>
      <c r="B175" s="1">
        <v>348583</v>
      </c>
      <c r="C175" s="1" t="s">
        <v>462</v>
      </c>
      <c r="D175" s="1" t="s">
        <v>889</v>
      </c>
      <c r="E175" s="1" t="s">
        <v>865</v>
      </c>
      <c r="F175" s="1">
        <v>94</v>
      </c>
      <c r="G175" s="16" t="s">
        <v>872</v>
      </c>
      <c r="H175" s="23">
        <v>0.39583333333333331</v>
      </c>
      <c r="I175" s="23">
        <v>0.45833333333333331</v>
      </c>
      <c r="J175" s="1">
        <f>HOUR(Tabla110[[#This Row],[HORA FIN PICKING]]-Tabla110[[#This Row],[HORA INICIO PICKING]])*60+MINUTE(Tabla110[[#This Row],[HORA FIN PICKING]]-Tabla110[[#This Row],[HORA INICIO PICKING]])</f>
        <v>90</v>
      </c>
      <c r="K175" s="1" t="str">
        <f>VLOOKUP(Tabla110[[#This Row],[COD MATERIAL]],Tabla1345[#All],3,0)</f>
        <v>15 - MISCELANEOS</v>
      </c>
      <c r="L175" s="2" t="str">
        <f>VLOOKUP(MONTH(Tabla110[[#This Row],[FECHA PICKING]]),Tabla2[],2,0)</f>
        <v>Jul</v>
      </c>
      <c r="M175" s="1">
        <f>YEAR(Tabla110[[#This Row],[FECHA PICKING]])</f>
        <v>2018</v>
      </c>
    </row>
    <row r="176" spans="1:13" x14ac:dyDescent="0.2">
      <c r="A176" s="2">
        <v>43485</v>
      </c>
      <c r="B176" s="1">
        <v>347598</v>
      </c>
      <c r="C176" s="1" t="s">
        <v>194</v>
      </c>
      <c r="D176" s="1" t="s">
        <v>893</v>
      </c>
      <c r="E176" s="1" t="s">
        <v>866</v>
      </c>
      <c r="F176" s="1">
        <v>52</v>
      </c>
      <c r="G176" s="16" t="s">
        <v>872</v>
      </c>
      <c r="H176" s="23">
        <v>0.62847222222222221</v>
      </c>
      <c r="I176" s="23">
        <v>0.66875000000000007</v>
      </c>
      <c r="J176" s="1">
        <f>HOUR(Tabla110[[#This Row],[HORA FIN PICKING]]-Tabla110[[#This Row],[HORA INICIO PICKING]])*60+MINUTE(Tabla110[[#This Row],[HORA FIN PICKING]]-Tabla110[[#This Row],[HORA INICIO PICKING]])</f>
        <v>58</v>
      </c>
      <c r="K176" s="1" t="str">
        <f>VLOOKUP(Tabla110[[#This Row],[COD MATERIAL]],Tabla1345[#All],3,0)</f>
        <v>09 - PARTES DE MOTOR</v>
      </c>
      <c r="L176" s="2" t="str">
        <f>VLOOKUP(MONTH(Tabla110[[#This Row],[FECHA PICKING]]),Tabla2[],2,0)</f>
        <v>Ene</v>
      </c>
      <c r="M176" s="1">
        <f>YEAR(Tabla110[[#This Row],[FECHA PICKING]])</f>
        <v>2019</v>
      </c>
    </row>
    <row r="177" spans="1:13" x14ac:dyDescent="0.2">
      <c r="A177" s="2">
        <v>43187</v>
      </c>
      <c r="B177" s="1">
        <v>347727</v>
      </c>
      <c r="C177" s="1" t="s">
        <v>225</v>
      </c>
      <c r="D177" s="1" t="s">
        <v>888</v>
      </c>
      <c r="E177" s="1" t="s">
        <v>865</v>
      </c>
      <c r="F177" s="1">
        <v>30</v>
      </c>
      <c r="G177" s="16" t="s">
        <v>872</v>
      </c>
      <c r="H177" s="23">
        <v>0.5708333333333333</v>
      </c>
      <c r="I177" s="23">
        <v>0.59027777777777779</v>
      </c>
      <c r="J177" s="1">
        <f>HOUR(Tabla110[[#This Row],[HORA FIN PICKING]]-Tabla110[[#This Row],[HORA INICIO PICKING]])*60+MINUTE(Tabla110[[#This Row],[HORA FIN PICKING]]-Tabla110[[#This Row],[HORA INICIO PICKING]])</f>
        <v>28</v>
      </c>
      <c r="K177" s="1" t="str">
        <f>VLOOKUP(Tabla110[[#This Row],[COD MATERIAL]],Tabla1345[#All],3,0)</f>
        <v>15 - MISCELANEOS</v>
      </c>
      <c r="L177" s="2" t="str">
        <f>VLOOKUP(MONTH(Tabla110[[#This Row],[FECHA PICKING]]),Tabla2[],2,0)</f>
        <v>Mar</v>
      </c>
      <c r="M177" s="1">
        <f>YEAR(Tabla110[[#This Row],[FECHA PICKING]])</f>
        <v>2018</v>
      </c>
    </row>
    <row r="178" spans="1:13" x14ac:dyDescent="0.2">
      <c r="A178" s="2">
        <v>43221</v>
      </c>
      <c r="B178" s="1">
        <v>348609</v>
      </c>
      <c r="C178" s="1" t="s">
        <v>213</v>
      </c>
      <c r="D178" s="1" t="s">
        <v>893</v>
      </c>
      <c r="E178" s="1" t="s">
        <v>858</v>
      </c>
      <c r="F178" s="1">
        <v>52</v>
      </c>
      <c r="G178" s="16" t="s">
        <v>872</v>
      </c>
      <c r="H178" s="23">
        <v>0.6777777777777777</v>
      </c>
      <c r="I178" s="23">
        <v>0.74583333333333324</v>
      </c>
      <c r="J178" s="1">
        <f>HOUR(Tabla110[[#This Row],[HORA FIN PICKING]]-Tabla110[[#This Row],[HORA INICIO PICKING]])*60+MINUTE(Tabla110[[#This Row],[HORA FIN PICKING]]-Tabla110[[#This Row],[HORA INICIO PICKING]])</f>
        <v>98</v>
      </c>
      <c r="K178" s="1" t="str">
        <f>VLOOKUP(Tabla110[[#This Row],[COD MATERIAL]],Tabla1345[#All],3,0)</f>
        <v>08 - ELECTRICO</v>
      </c>
      <c r="L178" s="2" t="str">
        <f>VLOOKUP(MONTH(Tabla110[[#This Row],[FECHA PICKING]]),Tabla2[],2,0)</f>
        <v>May</v>
      </c>
      <c r="M178" s="1">
        <f>YEAR(Tabla110[[#This Row],[FECHA PICKING]])</f>
        <v>2018</v>
      </c>
    </row>
    <row r="179" spans="1:13" x14ac:dyDescent="0.2">
      <c r="A179" s="2">
        <v>43278</v>
      </c>
      <c r="B179" s="1">
        <v>348268</v>
      </c>
      <c r="C179" s="1" t="s">
        <v>286</v>
      </c>
      <c r="D179" s="1" t="s">
        <v>886</v>
      </c>
      <c r="E179" s="1" t="s">
        <v>871</v>
      </c>
      <c r="F179" s="1">
        <v>26</v>
      </c>
      <c r="G179" s="16" t="s">
        <v>873</v>
      </c>
      <c r="H179" s="23">
        <v>0.51874999999999993</v>
      </c>
      <c r="I179" s="23">
        <v>0.54999999999999993</v>
      </c>
      <c r="J179" s="1">
        <f>HOUR(Tabla110[[#This Row],[HORA FIN PICKING]]-Tabla110[[#This Row],[HORA INICIO PICKING]])*60+MINUTE(Tabla110[[#This Row],[HORA FIN PICKING]]-Tabla110[[#This Row],[HORA INICIO PICKING]])</f>
        <v>45</v>
      </c>
      <c r="K179" s="1" t="str">
        <f>VLOOKUP(Tabla110[[#This Row],[COD MATERIAL]],Tabla1345[#All],3,0)</f>
        <v>05 - COLISION</v>
      </c>
      <c r="L179" s="2" t="str">
        <f>VLOOKUP(MONTH(Tabla110[[#This Row],[FECHA PICKING]]),Tabla2[],2,0)</f>
        <v>Jun</v>
      </c>
      <c r="M179" s="1">
        <f>YEAR(Tabla110[[#This Row],[FECHA PICKING]])</f>
        <v>2018</v>
      </c>
    </row>
    <row r="180" spans="1:13" x14ac:dyDescent="0.2">
      <c r="A180" s="2">
        <v>43164</v>
      </c>
      <c r="B180" s="1">
        <v>347647</v>
      </c>
      <c r="C180" s="1" t="s">
        <v>203</v>
      </c>
      <c r="D180" s="1" t="s">
        <v>884</v>
      </c>
      <c r="E180" s="1" t="s">
        <v>865</v>
      </c>
      <c r="F180" s="1">
        <v>54</v>
      </c>
      <c r="G180" s="16" t="s">
        <v>872</v>
      </c>
      <c r="H180" s="23">
        <v>0.51527777777777783</v>
      </c>
      <c r="I180" s="23">
        <v>0.5840277777777777</v>
      </c>
      <c r="J180" s="1">
        <f>HOUR(Tabla110[[#This Row],[HORA FIN PICKING]]-Tabla110[[#This Row],[HORA INICIO PICKING]])*60+MINUTE(Tabla110[[#This Row],[HORA FIN PICKING]]-Tabla110[[#This Row],[HORA INICIO PICKING]])</f>
        <v>99</v>
      </c>
      <c r="K180" s="1" t="str">
        <f>VLOOKUP(Tabla110[[#This Row],[COD MATERIAL]],Tabla1345[#All],3,0)</f>
        <v>09 - PARTES DE MOTOR</v>
      </c>
      <c r="L180" s="2" t="str">
        <f>VLOOKUP(MONTH(Tabla110[[#This Row],[FECHA PICKING]]),Tabla2[],2,0)</f>
        <v>Mar</v>
      </c>
      <c r="M180" s="1">
        <f>YEAR(Tabla110[[#This Row],[FECHA PICKING]])</f>
        <v>2018</v>
      </c>
    </row>
    <row r="181" spans="1:13" x14ac:dyDescent="0.2">
      <c r="A181" s="2">
        <v>43561</v>
      </c>
      <c r="B181" s="1">
        <v>348680</v>
      </c>
      <c r="C181" s="1" t="s">
        <v>188</v>
      </c>
      <c r="D181" s="1" t="s">
        <v>889</v>
      </c>
      <c r="E181" s="1" t="s">
        <v>858</v>
      </c>
      <c r="F181" s="1">
        <v>14</v>
      </c>
      <c r="G181" s="16" t="s">
        <v>873</v>
      </c>
      <c r="H181" s="23">
        <v>0.7416666666666667</v>
      </c>
      <c r="I181" s="23">
        <v>0.77569444444444446</v>
      </c>
      <c r="J181" s="1">
        <f>HOUR(Tabla110[[#This Row],[HORA FIN PICKING]]-Tabla110[[#This Row],[HORA INICIO PICKING]])*60+MINUTE(Tabla110[[#This Row],[HORA FIN PICKING]]-Tabla110[[#This Row],[HORA INICIO PICKING]])</f>
        <v>49</v>
      </c>
      <c r="K181" s="1" t="str">
        <f>VLOOKUP(Tabla110[[#This Row],[COD MATERIAL]],Tabla1345[#All],3,0)</f>
        <v>09 - PARTES DE MOTOR</v>
      </c>
      <c r="L181" s="2" t="str">
        <f>VLOOKUP(MONTH(Tabla110[[#This Row],[FECHA PICKING]]),Tabla2[],2,0)</f>
        <v>Abr</v>
      </c>
      <c r="M181" s="1">
        <f>YEAR(Tabla110[[#This Row],[FECHA PICKING]])</f>
        <v>2019</v>
      </c>
    </row>
    <row r="182" spans="1:13" x14ac:dyDescent="0.2">
      <c r="A182" s="2">
        <v>43404</v>
      </c>
      <c r="B182" s="1">
        <v>347949</v>
      </c>
      <c r="C182" s="1" t="s">
        <v>172</v>
      </c>
      <c r="D182" s="1" t="s">
        <v>893</v>
      </c>
      <c r="E182" s="1" t="s">
        <v>857</v>
      </c>
      <c r="F182" s="1">
        <v>68</v>
      </c>
      <c r="G182" s="16" t="s">
        <v>872</v>
      </c>
      <c r="H182" s="23">
        <v>0.73402777777777783</v>
      </c>
      <c r="I182" s="23">
        <v>0.8256944444444444</v>
      </c>
      <c r="J182" s="1">
        <f>HOUR(Tabla110[[#This Row],[HORA FIN PICKING]]-Tabla110[[#This Row],[HORA INICIO PICKING]])*60+MINUTE(Tabla110[[#This Row],[HORA FIN PICKING]]-Tabla110[[#This Row],[HORA INICIO PICKING]])</f>
        <v>132</v>
      </c>
      <c r="K182" s="1" t="str">
        <f>VLOOKUP(Tabla110[[#This Row],[COD MATERIAL]],Tabla1345[#All],3,0)</f>
        <v>08 - ELECTRICO</v>
      </c>
      <c r="L182" s="2" t="str">
        <f>VLOOKUP(MONTH(Tabla110[[#This Row],[FECHA PICKING]]),Tabla2[],2,0)</f>
        <v>Oct</v>
      </c>
      <c r="M182" s="1">
        <f>YEAR(Tabla110[[#This Row],[FECHA PICKING]])</f>
        <v>2018</v>
      </c>
    </row>
    <row r="183" spans="1:13" x14ac:dyDescent="0.2">
      <c r="A183" s="2">
        <v>43416</v>
      </c>
      <c r="B183" s="1">
        <v>362585</v>
      </c>
      <c r="C183" s="1" t="s">
        <v>652</v>
      </c>
      <c r="D183" s="1" t="s">
        <v>890</v>
      </c>
      <c r="E183" s="1" t="s">
        <v>862</v>
      </c>
      <c r="F183" s="1">
        <v>95</v>
      </c>
      <c r="G183" s="16" t="s">
        <v>872</v>
      </c>
      <c r="H183" s="23">
        <v>0.40277777777777773</v>
      </c>
      <c r="I183" s="23">
        <v>0.43541666666666662</v>
      </c>
      <c r="J183" s="1">
        <f>HOUR(Tabla110[[#This Row],[HORA FIN PICKING]]-Tabla110[[#This Row],[HORA INICIO PICKING]])*60+MINUTE(Tabla110[[#This Row],[HORA FIN PICKING]]-Tabla110[[#This Row],[HORA INICIO PICKING]])</f>
        <v>47</v>
      </c>
      <c r="K183" s="1" t="str">
        <f>VLOOKUP(Tabla110[[#This Row],[COD MATERIAL]],Tabla1345[#All],3,0)</f>
        <v>13 - TRACCION</v>
      </c>
      <c r="L183" s="2" t="str">
        <f>VLOOKUP(MONTH(Tabla110[[#This Row],[FECHA PICKING]]),Tabla2[],2,0)</f>
        <v>Nov</v>
      </c>
      <c r="M183" s="1">
        <f>YEAR(Tabla110[[#This Row],[FECHA PICKING]])</f>
        <v>2018</v>
      </c>
    </row>
    <row r="184" spans="1:13" x14ac:dyDescent="0.2">
      <c r="A184" s="2">
        <v>43319</v>
      </c>
      <c r="B184" s="1">
        <v>348028</v>
      </c>
      <c r="C184" s="1" t="s">
        <v>545</v>
      </c>
      <c r="D184" s="1" t="s">
        <v>892</v>
      </c>
      <c r="E184" s="1" t="s">
        <v>857</v>
      </c>
      <c r="F184" s="1">
        <v>63</v>
      </c>
      <c r="G184" s="16" t="s">
        <v>872</v>
      </c>
      <c r="H184" s="23">
        <v>0.51458333333333328</v>
      </c>
      <c r="I184" s="23">
        <v>0.59652777777777777</v>
      </c>
      <c r="J184" s="1">
        <f>HOUR(Tabla110[[#This Row],[HORA FIN PICKING]]-Tabla110[[#This Row],[HORA INICIO PICKING]])*60+MINUTE(Tabla110[[#This Row],[HORA FIN PICKING]]-Tabla110[[#This Row],[HORA INICIO PICKING]])</f>
        <v>118</v>
      </c>
      <c r="K184" s="1" t="str">
        <f>VLOOKUP(Tabla110[[#This Row],[COD MATERIAL]],Tabla1345[#All],3,0)</f>
        <v>13 - TRACCION</v>
      </c>
      <c r="L184" s="2" t="str">
        <f>VLOOKUP(MONTH(Tabla110[[#This Row],[FECHA PICKING]]),Tabla2[],2,0)</f>
        <v>Ago</v>
      </c>
      <c r="M184" s="1">
        <f>YEAR(Tabla110[[#This Row],[FECHA PICKING]])</f>
        <v>2018</v>
      </c>
    </row>
    <row r="185" spans="1:13" x14ac:dyDescent="0.2">
      <c r="A185" s="2">
        <v>43599</v>
      </c>
      <c r="B185" s="1">
        <v>348139</v>
      </c>
      <c r="C185" s="1" t="s">
        <v>272</v>
      </c>
      <c r="D185" s="1" t="s">
        <v>890</v>
      </c>
      <c r="E185" s="1" t="s">
        <v>867</v>
      </c>
      <c r="F185" s="1">
        <v>57</v>
      </c>
      <c r="G185" s="16" t="s">
        <v>872</v>
      </c>
      <c r="H185" s="23">
        <v>0.70000000000000007</v>
      </c>
      <c r="I185" s="23">
        <v>0.74236111111111114</v>
      </c>
      <c r="J185" s="1">
        <f>HOUR(Tabla110[[#This Row],[HORA FIN PICKING]]-Tabla110[[#This Row],[HORA INICIO PICKING]])*60+MINUTE(Tabla110[[#This Row],[HORA FIN PICKING]]-Tabla110[[#This Row],[HORA INICIO PICKING]])</f>
        <v>61</v>
      </c>
      <c r="K185" s="1" t="str">
        <f>VLOOKUP(Tabla110[[#This Row],[COD MATERIAL]],Tabla1345[#All],3,0)</f>
        <v>04 - FRENOS Y EMBRAGUES</v>
      </c>
      <c r="L185" s="2" t="str">
        <f>VLOOKUP(MONTH(Tabla110[[#This Row],[FECHA PICKING]]),Tabla2[],2,0)</f>
        <v>May</v>
      </c>
      <c r="M185" s="1">
        <f>YEAR(Tabla110[[#This Row],[FECHA PICKING]])</f>
        <v>2019</v>
      </c>
    </row>
    <row r="186" spans="1:13" x14ac:dyDescent="0.2">
      <c r="A186" s="2">
        <v>43548</v>
      </c>
      <c r="B186" s="1">
        <v>348630</v>
      </c>
      <c r="C186" s="1" t="s">
        <v>193</v>
      </c>
      <c r="D186" s="1" t="s">
        <v>892</v>
      </c>
      <c r="E186" s="1" t="s">
        <v>857</v>
      </c>
      <c r="F186" s="1">
        <v>43</v>
      </c>
      <c r="G186" s="16" t="s">
        <v>873</v>
      </c>
      <c r="H186" s="23">
        <v>0.51388888888888895</v>
      </c>
      <c r="I186" s="23">
        <v>0.60138888888888886</v>
      </c>
      <c r="J186" s="1">
        <f>HOUR(Tabla110[[#This Row],[HORA FIN PICKING]]-Tabla110[[#This Row],[HORA INICIO PICKING]])*60+MINUTE(Tabla110[[#This Row],[HORA FIN PICKING]]-Tabla110[[#This Row],[HORA INICIO PICKING]])</f>
        <v>126</v>
      </c>
      <c r="K186" s="1" t="str">
        <f>VLOOKUP(Tabla110[[#This Row],[COD MATERIAL]],Tabla1345[#All],3,0)</f>
        <v>09 - PARTES DE MOTOR</v>
      </c>
      <c r="L186" s="2" t="str">
        <f>VLOOKUP(MONTH(Tabla110[[#This Row],[FECHA PICKING]]),Tabla2[],2,0)</f>
        <v>Mar</v>
      </c>
      <c r="M186" s="1">
        <f>YEAR(Tabla110[[#This Row],[FECHA PICKING]])</f>
        <v>2019</v>
      </c>
    </row>
    <row r="187" spans="1:13" x14ac:dyDescent="0.2">
      <c r="A187" s="2">
        <v>43239</v>
      </c>
      <c r="B187" s="1">
        <v>348248</v>
      </c>
      <c r="C187" s="1" t="s">
        <v>239</v>
      </c>
      <c r="D187" s="1" t="s">
        <v>889</v>
      </c>
      <c r="E187" s="1" t="s">
        <v>860</v>
      </c>
      <c r="F187" s="1">
        <v>34</v>
      </c>
      <c r="G187" s="16" t="s">
        <v>872</v>
      </c>
      <c r="H187" s="23">
        <v>0.58958333333333335</v>
      </c>
      <c r="I187" s="23">
        <v>0.60138888888888886</v>
      </c>
      <c r="J187" s="1">
        <f>HOUR(Tabla110[[#This Row],[HORA FIN PICKING]]-Tabla110[[#This Row],[HORA INICIO PICKING]])*60+MINUTE(Tabla110[[#This Row],[HORA FIN PICKING]]-Tabla110[[#This Row],[HORA INICIO PICKING]])</f>
        <v>17</v>
      </c>
      <c r="K187" s="1" t="str">
        <f>VLOOKUP(Tabla110[[#This Row],[COD MATERIAL]],Tabla1345[#All],3,0)</f>
        <v>07 - PEDALES Y POSAPIES</v>
      </c>
      <c r="L187" s="2" t="str">
        <f>VLOOKUP(MONTH(Tabla110[[#This Row],[FECHA PICKING]]),Tabla2[],2,0)</f>
        <v>May</v>
      </c>
      <c r="M187" s="1">
        <f>YEAR(Tabla110[[#This Row],[FECHA PICKING]])</f>
        <v>2018</v>
      </c>
    </row>
    <row r="188" spans="1:13" x14ac:dyDescent="0.2">
      <c r="A188" s="2">
        <v>43144</v>
      </c>
      <c r="B188" s="1">
        <v>347901</v>
      </c>
      <c r="C188" s="1" t="s">
        <v>571</v>
      </c>
      <c r="D188" s="1" t="s">
        <v>887</v>
      </c>
      <c r="E188" s="1" t="s">
        <v>865</v>
      </c>
      <c r="F188" s="1">
        <v>42</v>
      </c>
      <c r="G188" s="16" t="s">
        <v>872</v>
      </c>
      <c r="H188" s="23">
        <v>0.54999999999999993</v>
      </c>
      <c r="I188" s="23">
        <v>0.5708333333333333</v>
      </c>
      <c r="J188" s="1">
        <f>HOUR(Tabla110[[#This Row],[HORA FIN PICKING]]-Tabla110[[#This Row],[HORA INICIO PICKING]])*60+MINUTE(Tabla110[[#This Row],[HORA FIN PICKING]]-Tabla110[[#This Row],[HORA INICIO PICKING]])</f>
        <v>30</v>
      </c>
      <c r="K188" s="1" t="str">
        <f>VLOOKUP(Tabla110[[#This Row],[COD MATERIAL]],Tabla1345[#All],3,0)</f>
        <v>14 - LUCES</v>
      </c>
      <c r="L188" s="2" t="str">
        <f>VLOOKUP(MONTH(Tabla110[[#This Row],[FECHA PICKING]]),Tabla2[],2,0)</f>
        <v>Feb</v>
      </c>
      <c r="M188" s="1">
        <f>YEAR(Tabla110[[#This Row],[FECHA PICKING]])</f>
        <v>2018</v>
      </c>
    </row>
    <row r="189" spans="1:13" x14ac:dyDescent="0.2">
      <c r="A189" s="2">
        <v>43542</v>
      </c>
      <c r="B189" s="1">
        <v>348126</v>
      </c>
      <c r="C189" s="1" t="s">
        <v>358</v>
      </c>
      <c r="D189" s="1" t="s">
        <v>889</v>
      </c>
      <c r="E189" s="1" t="s">
        <v>863</v>
      </c>
      <c r="F189" s="1">
        <v>85</v>
      </c>
      <c r="G189" s="16" t="s">
        <v>872</v>
      </c>
      <c r="H189" s="23">
        <v>0.68125000000000002</v>
      </c>
      <c r="I189" s="23">
        <v>0.75902777777777786</v>
      </c>
      <c r="J189" s="1">
        <f>HOUR(Tabla110[[#This Row],[HORA FIN PICKING]]-Tabla110[[#This Row],[HORA INICIO PICKING]])*60+MINUTE(Tabla110[[#This Row],[HORA FIN PICKING]]-Tabla110[[#This Row],[HORA INICIO PICKING]])</f>
        <v>112</v>
      </c>
      <c r="K189" s="1" t="str">
        <f>VLOOKUP(Tabla110[[#This Row],[COD MATERIAL]],Tabla1345[#All],3,0)</f>
        <v>04 - FRENOS Y EMBRAGUES</v>
      </c>
      <c r="L189" s="2" t="str">
        <f>VLOOKUP(MONTH(Tabla110[[#This Row],[FECHA PICKING]]),Tabla2[],2,0)</f>
        <v>Mar</v>
      </c>
      <c r="M189" s="1">
        <f>YEAR(Tabla110[[#This Row],[FECHA PICKING]])</f>
        <v>2019</v>
      </c>
    </row>
    <row r="190" spans="1:13" x14ac:dyDescent="0.2">
      <c r="A190" s="2">
        <v>43529</v>
      </c>
      <c r="B190" s="1">
        <v>353543</v>
      </c>
      <c r="C190" s="1" t="s">
        <v>511</v>
      </c>
      <c r="D190" s="1" t="s">
        <v>891</v>
      </c>
      <c r="E190" s="1" t="s">
        <v>856</v>
      </c>
      <c r="F190" s="1">
        <v>59</v>
      </c>
      <c r="G190" s="16" t="s">
        <v>873</v>
      </c>
      <c r="H190" s="23">
        <v>0.63888888888888895</v>
      </c>
      <c r="I190" s="23">
        <v>0.72222222222222221</v>
      </c>
      <c r="J190" s="1">
        <f>HOUR(Tabla110[[#This Row],[HORA FIN PICKING]]-Tabla110[[#This Row],[HORA INICIO PICKING]])*60+MINUTE(Tabla110[[#This Row],[HORA FIN PICKING]]-Tabla110[[#This Row],[HORA INICIO PICKING]])</f>
        <v>120</v>
      </c>
      <c r="K190" s="1" t="str">
        <f>VLOOKUP(Tabla110[[#This Row],[COD MATERIAL]],Tabla1345[#All],3,0)</f>
        <v>09 - PARTES DE MOTOR</v>
      </c>
      <c r="L190" s="2" t="str">
        <f>VLOOKUP(MONTH(Tabla110[[#This Row],[FECHA PICKING]]),Tabla2[],2,0)</f>
        <v>Mar</v>
      </c>
      <c r="M190" s="1">
        <f>YEAR(Tabla110[[#This Row],[FECHA PICKING]])</f>
        <v>2019</v>
      </c>
    </row>
    <row r="191" spans="1:13" x14ac:dyDescent="0.2">
      <c r="A191" s="2">
        <v>43555</v>
      </c>
      <c r="B191" s="1">
        <v>348347</v>
      </c>
      <c r="C191" s="1" t="s">
        <v>597</v>
      </c>
      <c r="D191" s="1" t="s">
        <v>888</v>
      </c>
      <c r="E191" s="1" t="s">
        <v>857</v>
      </c>
      <c r="F191" s="1">
        <v>66</v>
      </c>
      <c r="G191" s="16" t="s">
        <v>872</v>
      </c>
      <c r="H191" s="23">
        <v>0.63750000000000007</v>
      </c>
      <c r="I191" s="23">
        <v>0.74097222222222214</v>
      </c>
      <c r="J191" s="1">
        <f>HOUR(Tabla110[[#This Row],[HORA FIN PICKING]]-Tabla110[[#This Row],[HORA INICIO PICKING]])*60+MINUTE(Tabla110[[#This Row],[HORA FIN PICKING]]-Tabla110[[#This Row],[HORA INICIO PICKING]])</f>
        <v>149</v>
      </c>
      <c r="K191" s="1" t="str">
        <f>VLOOKUP(Tabla110[[#This Row],[COD MATERIAL]],Tabla1345[#All],3,0)</f>
        <v>05 - COLISION</v>
      </c>
      <c r="L191" s="2" t="str">
        <f>VLOOKUP(MONTH(Tabla110[[#This Row],[FECHA PICKING]]),Tabla2[],2,0)</f>
        <v>Mar</v>
      </c>
      <c r="M191" s="1">
        <f>YEAR(Tabla110[[#This Row],[FECHA PICKING]])</f>
        <v>2019</v>
      </c>
    </row>
    <row r="192" spans="1:13" x14ac:dyDescent="0.2">
      <c r="A192" s="2">
        <v>43262</v>
      </c>
      <c r="B192" s="1">
        <v>348880</v>
      </c>
      <c r="C192" s="1" t="s">
        <v>523</v>
      </c>
      <c r="D192" s="1" t="s">
        <v>887</v>
      </c>
      <c r="E192" s="1" t="s">
        <v>858</v>
      </c>
      <c r="F192" s="1">
        <v>94</v>
      </c>
      <c r="G192" s="16" t="s">
        <v>872</v>
      </c>
      <c r="H192" s="23">
        <v>0.68263888888888891</v>
      </c>
      <c r="I192" s="23">
        <v>0.77847222222222223</v>
      </c>
      <c r="J192" s="1">
        <f>HOUR(Tabla110[[#This Row],[HORA FIN PICKING]]-Tabla110[[#This Row],[HORA INICIO PICKING]])*60+MINUTE(Tabla110[[#This Row],[HORA FIN PICKING]]-Tabla110[[#This Row],[HORA INICIO PICKING]])</f>
        <v>138</v>
      </c>
      <c r="K192" s="1" t="str">
        <f>VLOOKUP(Tabla110[[#This Row],[COD MATERIAL]],Tabla1345[#All],3,0)</f>
        <v>05 - COLISION</v>
      </c>
      <c r="L192" s="2" t="str">
        <f>VLOOKUP(MONTH(Tabla110[[#This Row],[FECHA PICKING]]),Tabla2[],2,0)</f>
        <v>Jun</v>
      </c>
      <c r="M192" s="1">
        <f>YEAR(Tabla110[[#This Row],[FECHA PICKING]])</f>
        <v>2018</v>
      </c>
    </row>
    <row r="193" spans="1:13" x14ac:dyDescent="0.2">
      <c r="A193" s="2">
        <v>43138</v>
      </c>
      <c r="B193" s="1">
        <v>364423</v>
      </c>
      <c r="C193" s="1" t="s">
        <v>648</v>
      </c>
      <c r="D193" s="1" t="s">
        <v>889</v>
      </c>
      <c r="E193" s="1" t="s">
        <v>859</v>
      </c>
      <c r="F193" s="1">
        <v>78</v>
      </c>
      <c r="G193" s="16" t="s">
        <v>872</v>
      </c>
      <c r="H193" s="23">
        <v>0.37986111111111115</v>
      </c>
      <c r="I193" s="23">
        <v>0.39444444444444443</v>
      </c>
      <c r="J193" s="1">
        <f>HOUR(Tabla110[[#This Row],[HORA FIN PICKING]]-Tabla110[[#This Row],[HORA INICIO PICKING]])*60+MINUTE(Tabla110[[#This Row],[HORA FIN PICKING]]-Tabla110[[#This Row],[HORA INICIO PICKING]])</f>
        <v>21</v>
      </c>
      <c r="K193" s="1" t="str">
        <f>VLOOKUP(Tabla110[[#This Row],[COD MATERIAL]],Tabla1345[#All],3,0)</f>
        <v>15 - MISCELANEOS</v>
      </c>
      <c r="L193" s="2" t="str">
        <f>VLOOKUP(MONTH(Tabla110[[#This Row],[FECHA PICKING]]),Tabla2[],2,0)</f>
        <v>Feb</v>
      </c>
      <c r="M193" s="1">
        <f>YEAR(Tabla110[[#This Row],[FECHA PICKING]])</f>
        <v>2018</v>
      </c>
    </row>
    <row r="194" spans="1:13" x14ac:dyDescent="0.2">
      <c r="A194" s="2">
        <v>43195</v>
      </c>
      <c r="B194" s="1">
        <v>347885</v>
      </c>
      <c r="C194" s="1" t="s">
        <v>444</v>
      </c>
      <c r="D194" s="1" t="s">
        <v>889</v>
      </c>
      <c r="E194" s="1" t="s">
        <v>860</v>
      </c>
      <c r="F194" s="1">
        <v>68</v>
      </c>
      <c r="G194" s="16" t="s">
        <v>872</v>
      </c>
      <c r="H194" s="23">
        <v>0.46736111111111112</v>
      </c>
      <c r="I194" s="23">
        <v>0.49861111111111112</v>
      </c>
      <c r="J194" s="1">
        <f>HOUR(Tabla110[[#This Row],[HORA FIN PICKING]]-Tabla110[[#This Row],[HORA INICIO PICKING]])*60+MINUTE(Tabla110[[#This Row],[HORA FIN PICKING]]-Tabla110[[#This Row],[HORA INICIO PICKING]])</f>
        <v>45</v>
      </c>
      <c r="K194" s="1" t="str">
        <f>VLOOKUP(Tabla110[[#This Row],[COD MATERIAL]],Tabla1345[#All],3,0)</f>
        <v>08 - ELECTRICO</v>
      </c>
      <c r="L194" s="2" t="str">
        <f>VLOOKUP(MONTH(Tabla110[[#This Row],[FECHA PICKING]]),Tabla2[],2,0)</f>
        <v>Abr</v>
      </c>
      <c r="M194" s="1">
        <f>YEAR(Tabla110[[#This Row],[FECHA PICKING]])</f>
        <v>2018</v>
      </c>
    </row>
    <row r="195" spans="1:13" x14ac:dyDescent="0.2">
      <c r="A195" s="2">
        <v>43388</v>
      </c>
      <c r="B195" s="1">
        <v>347941</v>
      </c>
      <c r="C195" s="1" t="s">
        <v>84</v>
      </c>
      <c r="D195" s="1" t="s">
        <v>891</v>
      </c>
      <c r="E195" s="1" t="s">
        <v>861</v>
      </c>
      <c r="F195" s="1">
        <v>86</v>
      </c>
      <c r="G195" s="16" t="s">
        <v>872</v>
      </c>
      <c r="H195" s="23">
        <v>0.64166666666666672</v>
      </c>
      <c r="I195" s="23">
        <v>0.65694444444444444</v>
      </c>
      <c r="J195" s="1">
        <f>HOUR(Tabla110[[#This Row],[HORA FIN PICKING]]-Tabla110[[#This Row],[HORA INICIO PICKING]])*60+MINUTE(Tabla110[[#This Row],[HORA FIN PICKING]]-Tabla110[[#This Row],[HORA INICIO PICKING]])</f>
        <v>22</v>
      </c>
      <c r="K195" s="1" t="str">
        <f>VLOOKUP(Tabla110[[#This Row],[COD MATERIAL]],Tabla1345[#All],3,0)</f>
        <v>14 - LUCES</v>
      </c>
      <c r="L195" s="2" t="str">
        <f>VLOOKUP(MONTH(Tabla110[[#This Row],[FECHA PICKING]]),Tabla2[],2,0)</f>
        <v>Oct</v>
      </c>
      <c r="M195" s="1">
        <f>YEAR(Tabla110[[#This Row],[FECHA PICKING]])</f>
        <v>2018</v>
      </c>
    </row>
    <row r="196" spans="1:13" x14ac:dyDescent="0.2">
      <c r="A196" s="2">
        <v>43180</v>
      </c>
      <c r="B196" s="1">
        <v>347640</v>
      </c>
      <c r="C196" s="1" t="s">
        <v>201</v>
      </c>
      <c r="D196" s="1" t="s">
        <v>887</v>
      </c>
      <c r="E196" s="1" t="s">
        <v>862</v>
      </c>
      <c r="F196" s="1">
        <v>58</v>
      </c>
      <c r="G196" s="16" t="s">
        <v>873</v>
      </c>
      <c r="H196" s="23">
        <v>0.73472222222222217</v>
      </c>
      <c r="I196" s="23">
        <v>0.78541666666666676</v>
      </c>
      <c r="J196" s="1">
        <f>HOUR(Tabla110[[#This Row],[HORA FIN PICKING]]-Tabla110[[#This Row],[HORA INICIO PICKING]])*60+MINUTE(Tabla110[[#This Row],[HORA FIN PICKING]]-Tabla110[[#This Row],[HORA INICIO PICKING]])</f>
        <v>73</v>
      </c>
      <c r="K196" s="1" t="str">
        <f>VLOOKUP(Tabla110[[#This Row],[COD MATERIAL]],Tabla1345[#All],3,0)</f>
        <v>09 - PARTES DE MOTOR</v>
      </c>
      <c r="L196" s="2" t="str">
        <f>VLOOKUP(MONTH(Tabla110[[#This Row],[FECHA PICKING]]),Tabla2[],2,0)</f>
        <v>Mar</v>
      </c>
      <c r="M196" s="1">
        <f>YEAR(Tabla110[[#This Row],[FECHA PICKING]])</f>
        <v>2018</v>
      </c>
    </row>
    <row r="197" spans="1:13" x14ac:dyDescent="0.2">
      <c r="A197" s="2">
        <v>43283</v>
      </c>
      <c r="B197" s="1">
        <v>348495</v>
      </c>
      <c r="C197" s="1" t="s">
        <v>483</v>
      </c>
      <c r="D197" s="1" t="s">
        <v>888</v>
      </c>
      <c r="E197" s="1" t="s">
        <v>863</v>
      </c>
      <c r="F197" s="1">
        <v>91</v>
      </c>
      <c r="G197" s="16" t="s">
        <v>872</v>
      </c>
      <c r="H197" s="23">
        <v>0.57013888888888886</v>
      </c>
      <c r="I197" s="23">
        <v>0.6479166666666667</v>
      </c>
      <c r="J197" s="1">
        <f>HOUR(Tabla110[[#This Row],[HORA FIN PICKING]]-Tabla110[[#This Row],[HORA INICIO PICKING]])*60+MINUTE(Tabla110[[#This Row],[HORA FIN PICKING]]-Tabla110[[#This Row],[HORA INICIO PICKING]])</f>
        <v>112</v>
      </c>
      <c r="K197" s="1" t="str">
        <f>VLOOKUP(Tabla110[[#This Row],[COD MATERIAL]],Tabla1345[#All],3,0)</f>
        <v>09 - PARTES DE MOTOR</v>
      </c>
      <c r="L197" s="2" t="str">
        <f>VLOOKUP(MONTH(Tabla110[[#This Row],[FECHA PICKING]]),Tabla2[],2,0)</f>
        <v>Jul</v>
      </c>
      <c r="M197" s="1">
        <f>YEAR(Tabla110[[#This Row],[FECHA PICKING]])</f>
        <v>2018</v>
      </c>
    </row>
    <row r="198" spans="1:13" x14ac:dyDescent="0.2">
      <c r="A198" s="2">
        <v>43103</v>
      </c>
      <c r="B198" s="1">
        <v>347948</v>
      </c>
      <c r="C198" s="1" t="s">
        <v>630</v>
      </c>
      <c r="D198" s="1" t="s">
        <v>886</v>
      </c>
      <c r="E198" s="1" t="s">
        <v>864</v>
      </c>
      <c r="F198" s="1">
        <v>23</v>
      </c>
      <c r="G198" s="16" t="s">
        <v>872</v>
      </c>
      <c r="H198" s="23">
        <v>0.48333333333333334</v>
      </c>
      <c r="I198" s="23">
        <v>0.5131944444444444</v>
      </c>
      <c r="J198" s="1">
        <f>HOUR(Tabla110[[#This Row],[HORA FIN PICKING]]-Tabla110[[#This Row],[HORA INICIO PICKING]])*60+MINUTE(Tabla110[[#This Row],[HORA FIN PICKING]]-Tabla110[[#This Row],[HORA INICIO PICKING]])</f>
        <v>43</v>
      </c>
      <c r="K198" s="1" t="str">
        <f>VLOOKUP(Tabla110[[#This Row],[COD MATERIAL]],Tabla1345[#All],3,0)</f>
        <v>14 - LUCES</v>
      </c>
      <c r="L198" s="2" t="str">
        <f>VLOOKUP(MONTH(Tabla110[[#This Row],[FECHA PICKING]]),Tabla2[],2,0)</f>
        <v>Ene</v>
      </c>
      <c r="M198" s="1">
        <f>YEAR(Tabla110[[#This Row],[FECHA PICKING]])</f>
        <v>2018</v>
      </c>
    </row>
    <row r="199" spans="1:13" x14ac:dyDescent="0.2">
      <c r="A199" s="2">
        <v>43556</v>
      </c>
      <c r="B199" s="1">
        <v>353551</v>
      </c>
      <c r="C199" s="1" t="s">
        <v>478</v>
      </c>
      <c r="D199" s="1" t="s">
        <v>890</v>
      </c>
      <c r="E199" s="1" t="s">
        <v>864</v>
      </c>
      <c r="F199" s="1">
        <v>49</v>
      </c>
      <c r="G199" s="16" t="s">
        <v>872</v>
      </c>
      <c r="H199" s="23">
        <v>0.71388888888888891</v>
      </c>
      <c r="I199" s="23">
        <v>0.75347222222222221</v>
      </c>
      <c r="J199" s="1">
        <f>HOUR(Tabla110[[#This Row],[HORA FIN PICKING]]-Tabla110[[#This Row],[HORA INICIO PICKING]])*60+MINUTE(Tabla110[[#This Row],[HORA FIN PICKING]]-Tabla110[[#This Row],[HORA INICIO PICKING]])</f>
        <v>57</v>
      </c>
      <c r="K199" s="1" t="str">
        <f>VLOOKUP(Tabla110[[#This Row],[COD MATERIAL]],Tabla1345[#All],3,0)</f>
        <v>09 - PARTES DE MOTOR</v>
      </c>
      <c r="L199" s="2" t="str">
        <f>VLOOKUP(MONTH(Tabla110[[#This Row],[FECHA PICKING]]),Tabla2[],2,0)</f>
        <v>Abr</v>
      </c>
      <c r="M199" s="1">
        <f>YEAR(Tabla110[[#This Row],[FECHA PICKING]])</f>
        <v>2019</v>
      </c>
    </row>
    <row r="200" spans="1:13" x14ac:dyDescent="0.2">
      <c r="A200" s="2">
        <v>43269</v>
      </c>
      <c r="B200" s="1">
        <v>348814</v>
      </c>
      <c r="C200" s="1" t="s">
        <v>270</v>
      </c>
      <c r="D200" s="1" t="s">
        <v>886</v>
      </c>
      <c r="E200" s="1" t="s">
        <v>857</v>
      </c>
      <c r="F200" s="1">
        <v>42</v>
      </c>
      <c r="G200" s="16" t="s">
        <v>872</v>
      </c>
      <c r="H200" s="23">
        <v>0.36527777777777781</v>
      </c>
      <c r="I200" s="23">
        <v>0.45347222222222222</v>
      </c>
      <c r="J200" s="1">
        <f>HOUR(Tabla110[[#This Row],[HORA FIN PICKING]]-Tabla110[[#This Row],[HORA INICIO PICKING]])*60+MINUTE(Tabla110[[#This Row],[HORA FIN PICKING]]-Tabla110[[#This Row],[HORA INICIO PICKING]])</f>
        <v>127</v>
      </c>
      <c r="K200" s="1" t="str">
        <f>VLOOKUP(Tabla110[[#This Row],[COD MATERIAL]],Tabla1345[#All],3,0)</f>
        <v>05 - COLISION</v>
      </c>
      <c r="L200" s="2" t="str">
        <f>VLOOKUP(MONTH(Tabla110[[#This Row],[FECHA PICKING]]),Tabla2[],2,0)</f>
        <v>Jun</v>
      </c>
      <c r="M200" s="1">
        <f>YEAR(Tabla110[[#This Row],[FECHA PICKING]])</f>
        <v>2018</v>
      </c>
    </row>
    <row r="201" spans="1:13" x14ac:dyDescent="0.2">
      <c r="A201" s="2">
        <v>43489</v>
      </c>
      <c r="B201" s="1">
        <v>348425</v>
      </c>
      <c r="C201" s="1" t="s">
        <v>667</v>
      </c>
      <c r="D201" s="1" t="s">
        <v>885</v>
      </c>
      <c r="E201" s="1" t="s">
        <v>864</v>
      </c>
      <c r="F201" s="1">
        <v>22</v>
      </c>
      <c r="G201" s="16" t="s">
        <v>872</v>
      </c>
      <c r="H201" s="23">
        <v>0.42222222222222222</v>
      </c>
      <c r="I201" s="23">
        <v>0.48888888888888893</v>
      </c>
      <c r="J201" s="1">
        <f>HOUR(Tabla110[[#This Row],[HORA FIN PICKING]]-Tabla110[[#This Row],[HORA INICIO PICKING]])*60+MINUTE(Tabla110[[#This Row],[HORA FIN PICKING]]-Tabla110[[#This Row],[HORA INICIO PICKING]])</f>
        <v>96</v>
      </c>
      <c r="K201" s="1" t="str">
        <f>VLOOKUP(Tabla110[[#This Row],[COD MATERIAL]],Tabla1345[#All],3,0)</f>
        <v>07 - PEDALES Y POSAPIES</v>
      </c>
      <c r="L201" s="2" t="str">
        <f>VLOOKUP(MONTH(Tabla110[[#This Row],[FECHA PICKING]]),Tabla2[],2,0)</f>
        <v>Ene</v>
      </c>
      <c r="M201" s="1">
        <f>YEAR(Tabla110[[#This Row],[FECHA PICKING]])</f>
        <v>2019</v>
      </c>
    </row>
    <row r="202" spans="1:13" x14ac:dyDescent="0.2">
      <c r="A202" s="2">
        <v>43512</v>
      </c>
      <c r="B202" s="1">
        <v>347993</v>
      </c>
      <c r="C202" s="1" t="s">
        <v>258</v>
      </c>
      <c r="D202" s="1" t="s">
        <v>893</v>
      </c>
      <c r="E202" s="1" t="s">
        <v>865</v>
      </c>
      <c r="F202" s="1">
        <v>19</v>
      </c>
      <c r="G202" s="16" t="s">
        <v>872</v>
      </c>
      <c r="H202" s="23">
        <v>0.4916666666666667</v>
      </c>
      <c r="I202" s="23">
        <v>0.54652777777777783</v>
      </c>
      <c r="J202" s="1">
        <f>HOUR(Tabla110[[#This Row],[HORA FIN PICKING]]-Tabla110[[#This Row],[HORA INICIO PICKING]])*60+MINUTE(Tabla110[[#This Row],[HORA FIN PICKING]]-Tabla110[[#This Row],[HORA INICIO PICKING]])</f>
        <v>79</v>
      </c>
      <c r="K202" s="1" t="str">
        <f>VLOOKUP(Tabla110[[#This Row],[COD MATERIAL]],Tabla1345[#All],3,0)</f>
        <v>10 - PALANCAS Y CHICOTES</v>
      </c>
      <c r="L202" s="2" t="str">
        <f>VLOOKUP(MONTH(Tabla110[[#This Row],[FECHA PICKING]]),Tabla2[],2,0)</f>
        <v>Feb</v>
      </c>
      <c r="M202" s="1">
        <f>YEAR(Tabla110[[#This Row],[FECHA PICKING]])</f>
        <v>2019</v>
      </c>
    </row>
    <row r="203" spans="1:13" x14ac:dyDescent="0.2">
      <c r="A203" s="2">
        <v>43112</v>
      </c>
      <c r="B203" s="1">
        <v>347943</v>
      </c>
      <c r="C203" s="1" t="s">
        <v>101</v>
      </c>
      <c r="D203" s="1" t="s">
        <v>884</v>
      </c>
      <c r="E203" s="1" t="s">
        <v>857</v>
      </c>
      <c r="F203" s="1">
        <v>20</v>
      </c>
      <c r="G203" s="16" t="s">
        <v>872</v>
      </c>
      <c r="H203" s="23">
        <v>0.43194444444444446</v>
      </c>
      <c r="I203" s="23">
        <v>0.53125</v>
      </c>
      <c r="J203" s="1">
        <f>HOUR(Tabla110[[#This Row],[HORA FIN PICKING]]-Tabla110[[#This Row],[HORA INICIO PICKING]])*60+MINUTE(Tabla110[[#This Row],[HORA FIN PICKING]]-Tabla110[[#This Row],[HORA INICIO PICKING]])</f>
        <v>143</v>
      </c>
      <c r="K203" s="1" t="str">
        <f>VLOOKUP(Tabla110[[#This Row],[COD MATERIAL]],Tabla1345[#All],3,0)</f>
        <v>14 - LUCES</v>
      </c>
      <c r="L203" s="2" t="str">
        <f>VLOOKUP(MONTH(Tabla110[[#This Row],[FECHA PICKING]]),Tabla2[],2,0)</f>
        <v>Ene</v>
      </c>
      <c r="M203" s="1">
        <f>YEAR(Tabla110[[#This Row],[FECHA PICKING]])</f>
        <v>2018</v>
      </c>
    </row>
    <row r="204" spans="1:13" x14ac:dyDescent="0.2">
      <c r="A204" s="2">
        <v>43438</v>
      </c>
      <c r="B204" s="1">
        <v>353553</v>
      </c>
      <c r="C204" s="1" t="s">
        <v>643</v>
      </c>
      <c r="D204" s="1" t="s">
        <v>891</v>
      </c>
      <c r="E204" s="1" t="s">
        <v>859</v>
      </c>
      <c r="F204" s="1">
        <v>52</v>
      </c>
      <c r="G204" s="16" t="s">
        <v>872</v>
      </c>
      <c r="H204" s="23">
        <v>0.47083333333333338</v>
      </c>
      <c r="I204" s="23">
        <v>0.5229166666666667</v>
      </c>
      <c r="J204" s="1">
        <f>HOUR(Tabla110[[#This Row],[HORA FIN PICKING]]-Tabla110[[#This Row],[HORA INICIO PICKING]])*60+MINUTE(Tabla110[[#This Row],[HORA FIN PICKING]]-Tabla110[[#This Row],[HORA INICIO PICKING]])</f>
        <v>75</v>
      </c>
      <c r="K204" s="1" t="str">
        <f>VLOOKUP(Tabla110[[#This Row],[COD MATERIAL]],Tabla1345[#All],3,0)</f>
        <v>09 - PARTES DE MOTOR</v>
      </c>
      <c r="L204" s="2" t="str">
        <f>VLOOKUP(MONTH(Tabla110[[#This Row],[FECHA PICKING]]),Tabla2[],2,0)</f>
        <v>Dic</v>
      </c>
      <c r="M204" s="1">
        <f>YEAR(Tabla110[[#This Row],[FECHA PICKING]])</f>
        <v>2018</v>
      </c>
    </row>
    <row r="205" spans="1:13" x14ac:dyDescent="0.2">
      <c r="A205" s="2">
        <v>43109</v>
      </c>
      <c r="B205" s="1">
        <v>347886</v>
      </c>
      <c r="C205" s="1" t="s">
        <v>317</v>
      </c>
      <c r="D205" s="1" t="s">
        <v>887</v>
      </c>
      <c r="E205" s="1" t="s">
        <v>862</v>
      </c>
      <c r="F205" s="1">
        <v>19</v>
      </c>
      <c r="G205" s="16" t="s">
        <v>872</v>
      </c>
      <c r="H205" s="23">
        <v>0.65416666666666667</v>
      </c>
      <c r="I205" s="23">
        <v>0.75416666666666676</v>
      </c>
      <c r="J205" s="1">
        <f>HOUR(Tabla110[[#This Row],[HORA FIN PICKING]]-Tabla110[[#This Row],[HORA INICIO PICKING]])*60+MINUTE(Tabla110[[#This Row],[HORA FIN PICKING]]-Tabla110[[#This Row],[HORA INICIO PICKING]])</f>
        <v>144</v>
      </c>
      <c r="K205" s="1" t="str">
        <f>VLOOKUP(Tabla110[[#This Row],[COD MATERIAL]],Tabla1345[#All],3,0)</f>
        <v>14 - LUCES</v>
      </c>
      <c r="L205" s="2" t="str">
        <f>VLOOKUP(MONTH(Tabla110[[#This Row],[FECHA PICKING]]),Tabla2[],2,0)</f>
        <v>Ene</v>
      </c>
      <c r="M205" s="1">
        <f>YEAR(Tabla110[[#This Row],[FECHA PICKING]])</f>
        <v>2018</v>
      </c>
    </row>
    <row r="206" spans="1:13" x14ac:dyDescent="0.2">
      <c r="A206" s="2">
        <v>43598</v>
      </c>
      <c r="B206" s="1">
        <v>348885</v>
      </c>
      <c r="C206" s="1" t="s">
        <v>214</v>
      </c>
      <c r="D206" s="1" t="s">
        <v>890</v>
      </c>
      <c r="E206" s="1" t="s">
        <v>866</v>
      </c>
      <c r="F206" s="1">
        <v>91</v>
      </c>
      <c r="G206" s="16" t="s">
        <v>872</v>
      </c>
      <c r="H206" s="23">
        <v>0.73611111111111116</v>
      </c>
      <c r="I206" s="23">
        <v>0.76180555555555562</v>
      </c>
      <c r="J206" s="1">
        <f>HOUR(Tabla110[[#This Row],[HORA FIN PICKING]]-Tabla110[[#This Row],[HORA INICIO PICKING]])*60+MINUTE(Tabla110[[#This Row],[HORA FIN PICKING]]-Tabla110[[#This Row],[HORA INICIO PICKING]])</f>
        <v>37</v>
      </c>
      <c r="K206" s="1" t="str">
        <f>VLOOKUP(Tabla110[[#This Row],[COD MATERIAL]],Tabla1345[#All],3,0)</f>
        <v>05 - COLISION</v>
      </c>
      <c r="L206" s="2" t="str">
        <f>VLOOKUP(MONTH(Tabla110[[#This Row],[FECHA PICKING]]),Tabla2[],2,0)</f>
        <v>May</v>
      </c>
      <c r="M206" s="1">
        <f>YEAR(Tabla110[[#This Row],[FECHA PICKING]])</f>
        <v>2019</v>
      </c>
    </row>
    <row r="207" spans="1:13" x14ac:dyDescent="0.2">
      <c r="A207" s="2">
        <v>43477</v>
      </c>
      <c r="B207" s="1">
        <v>367774</v>
      </c>
      <c r="C207" s="1" t="s">
        <v>772</v>
      </c>
      <c r="D207" s="1" t="s">
        <v>889</v>
      </c>
      <c r="E207" s="1" t="s">
        <v>863</v>
      </c>
      <c r="F207" s="1">
        <v>60</v>
      </c>
      <c r="G207" s="16" t="s">
        <v>872</v>
      </c>
      <c r="H207" s="23">
        <v>0.7270833333333333</v>
      </c>
      <c r="I207" s="23">
        <v>0.79583333333333339</v>
      </c>
      <c r="J207" s="1">
        <f>HOUR(Tabla110[[#This Row],[HORA FIN PICKING]]-Tabla110[[#This Row],[HORA INICIO PICKING]])*60+MINUTE(Tabla110[[#This Row],[HORA FIN PICKING]]-Tabla110[[#This Row],[HORA INICIO PICKING]])</f>
        <v>99</v>
      </c>
      <c r="K207" s="1" t="str">
        <f>VLOOKUP(Tabla110[[#This Row],[COD MATERIAL]],Tabla1345[#All],3,0)</f>
        <v>07 - PEDALES Y POSAPIES</v>
      </c>
      <c r="L207" s="2" t="str">
        <f>VLOOKUP(MONTH(Tabla110[[#This Row],[FECHA PICKING]]),Tabla2[],2,0)</f>
        <v>Ene</v>
      </c>
      <c r="M207" s="1">
        <f>YEAR(Tabla110[[#This Row],[FECHA PICKING]])</f>
        <v>2019</v>
      </c>
    </row>
    <row r="208" spans="1:13" x14ac:dyDescent="0.2">
      <c r="A208" s="2">
        <v>43528</v>
      </c>
      <c r="B208" s="1">
        <v>364396</v>
      </c>
      <c r="C208" s="1" t="s">
        <v>562</v>
      </c>
      <c r="D208" s="1" t="s">
        <v>891</v>
      </c>
      <c r="E208" s="1" t="s">
        <v>863</v>
      </c>
      <c r="F208" s="1">
        <v>95</v>
      </c>
      <c r="G208" s="16" t="s">
        <v>872</v>
      </c>
      <c r="H208" s="23">
        <v>0.51944444444444449</v>
      </c>
      <c r="I208" s="23">
        <v>0.56736111111111109</v>
      </c>
      <c r="J208" s="1">
        <f>HOUR(Tabla110[[#This Row],[HORA FIN PICKING]]-Tabla110[[#This Row],[HORA INICIO PICKING]])*60+MINUTE(Tabla110[[#This Row],[HORA FIN PICKING]]-Tabla110[[#This Row],[HORA INICIO PICKING]])</f>
        <v>69</v>
      </c>
      <c r="K208" s="1" t="str">
        <f>VLOOKUP(Tabla110[[#This Row],[COD MATERIAL]],Tabla1345[#All],3,0)</f>
        <v>05 - COLISION</v>
      </c>
      <c r="L208" s="2" t="str">
        <f>VLOOKUP(MONTH(Tabla110[[#This Row],[FECHA PICKING]]),Tabla2[],2,0)</f>
        <v>Mar</v>
      </c>
      <c r="M208" s="1">
        <f>YEAR(Tabla110[[#This Row],[FECHA PICKING]])</f>
        <v>2019</v>
      </c>
    </row>
    <row r="209" spans="1:13" x14ac:dyDescent="0.2">
      <c r="A209" s="2">
        <v>43352</v>
      </c>
      <c r="B209" s="1">
        <v>348493</v>
      </c>
      <c r="C209" s="1" t="s">
        <v>193</v>
      </c>
      <c r="D209" s="1" t="s">
        <v>889</v>
      </c>
      <c r="E209" s="1" t="s">
        <v>860</v>
      </c>
      <c r="F209" s="1">
        <v>25</v>
      </c>
      <c r="G209" s="16" t="s">
        <v>873</v>
      </c>
      <c r="H209" s="23">
        <v>0.7319444444444444</v>
      </c>
      <c r="I209" s="23">
        <v>0.74375000000000002</v>
      </c>
      <c r="J209" s="1">
        <f>HOUR(Tabla110[[#This Row],[HORA FIN PICKING]]-Tabla110[[#This Row],[HORA INICIO PICKING]])*60+MINUTE(Tabla110[[#This Row],[HORA FIN PICKING]]-Tabla110[[#This Row],[HORA INICIO PICKING]])</f>
        <v>17</v>
      </c>
      <c r="K209" s="1" t="str">
        <f>VLOOKUP(Tabla110[[#This Row],[COD MATERIAL]],Tabla1345[#All],3,0)</f>
        <v>09 - PARTES DE MOTOR</v>
      </c>
      <c r="L209" s="2" t="str">
        <f>VLOOKUP(MONTH(Tabla110[[#This Row],[FECHA PICKING]]),Tabla2[],2,0)</f>
        <v>Set</v>
      </c>
      <c r="M209" s="1">
        <f>YEAR(Tabla110[[#This Row],[FECHA PICKING]])</f>
        <v>2018</v>
      </c>
    </row>
    <row r="210" spans="1:13" x14ac:dyDescent="0.2">
      <c r="A210" s="2">
        <v>43300</v>
      </c>
      <c r="B210" s="1">
        <v>348596</v>
      </c>
      <c r="C210" s="1" t="s">
        <v>414</v>
      </c>
      <c r="D210" s="1" t="s">
        <v>885</v>
      </c>
      <c r="E210" s="1" t="s">
        <v>867</v>
      </c>
      <c r="F210" s="1">
        <v>26</v>
      </c>
      <c r="G210" s="16" t="s">
        <v>873</v>
      </c>
      <c r="H210" s="23">
        <v>0.69166666666666676</v>
      </c>
      <c r="I210" s="23">
        <v>0.76250000000000007</v>
      </c>
      <c r="J210" s="1">
        <f>HOUR(Tabla110[[#This Row],[HORA FIN PICKING]]-Tabla110[[#This Row],[HORA INICIO PICKING]])*60+MINUTE(Tabla110[[#This Row],[HORA FIN PICKING]]-Tabla110[[#This Row],[HORA INICIO PICKING]])</f>
        <v>102</v>
      </c>
      <c r="K210" s="1" t="str">
        <f>VLOOKUP(Tabla110[[#This Row],[COD MATERIAL]],Tabla1345[#All],3,0)</f>
        <v>15 - MISCELANEOS</v>
      </c>
      <c r="L210" s="2" t="str">
        <f>VLOOKUP(MONTH(Tabla110[[#This Row],[FECHA PICKING]]),Tabla2[],2,0)</f>
        <v>Jul</v>
      </c>
      <c r="M210" s="1">
        <f>YEAR(Tabla110[[#This Row],[FECHA PICKING]])</f>
        <v>2018</v>
      </c>
    </row>
    <row r="211" spans="1:13" x14ac:dyDescent="0.2">
      <c r="A211" s="2">
        <v>43350</v>
      </c>
      <c r="B211" s="1">
        <v>347851</v>
      </c>
      <c r="C211" s="1" t="s">
        <v>43</v>
      </c>
      <c r="D211" s="1" t="s">
        <v>888</v>
      </c>
      <c r="E211" s="1" t="s">
        <v>867</v>
      </c>
      <c r="F211" s="1">
        <v>70</v>
      </c>
      <c r="G211" s="16" t="s">
        <v>872</v>
      </c>
      <c r="H211" s="23">
        <v>0.63263888888888886</v>
      </c>
      <c r="I211" s="23">
        <v>0.67986111111111114</v>
      </c>
      <c r="J211" s="1">
        <f>HOUR(Tabla110[[#This Row],[HORA FIN PICKING]]-Tabla110[[#This Row],[HORA INICIO PICKING]])*60+MINUTE(Tabla110[[#This Row],[HORA FIN PICKING]]-Tabla110[[#This Row],[HORA INICIO PICKING]])</f>
        <v>68</v>
      </c>
      <c r="K211" s="1" t="str">
        <f>VLOOKUP(Tabla110[[#This Row],[COD MATERIAL]],Tabla1345[#All],3,0)</f>
        <v>15 - MISCELANEOS</v>
      </c>
      <c r="L211" s="2" t="str">
        <f>VLOOKUP(MONTH(Tabla110[[#This Row],[FECHA PICKING]]),Tabla2[],2,0)</f>
        <v>Set</v>
      </c>
      <c r="M211" s="1">
        <f>YEAR(Tabla110[[#This Row],[FECHA PICKING]])</f>
        <v>2018</v>
      </c>
    </row>
    <row r="212" spans="1:13" x14ac:dyDescent="0.2">
      <c r="A212" s="2">
        <v>43588</v>
      </c>
      <c r="B212" s="1">
        <v>348653</v>
      </c>
      <c r="C212" s="1" t="s">
        <v>636</v>
      </c>
      <c r="D212" s="1" t="s">
        <v>886</v>
      </c>
      <c r="E212" s="1" t="s">
        <v>866</v>
      </c>
      <c r="F212" s="1">
        <v>97</v>
      </c>
      <c r="G212" s="16" t="s">
        <v>872</v>
      </c>
      <c r="H212" s="23">
        <v>0.53194444444444444</v>
      </c>
      <c r="I212" s="23">
        <v>0.54305555555555551</v>
      </c>
      <c r="J212" s="1">
        <f>HOUR(Tabla110[[#This Row],[HORA FIN PICKING]]-Tabla110[[#This Row],[HORA INICIO PICKING]])*60+MINUTE(Tabla110[[#This Row],[HORA FIN PICKING]]-Tabla110[[#This Row],[HORA INICIO PICKING]])</f>
        <v>16</v>
      </c>
      <c r="K212" s="1" t="str">
        <f>VLOOKUP(Tabla110[[#This Row],[COD MATERIAL]],Tabla1345[#All],3,0)</f>
        <v>13 - TRACCION</v>
      </c>
      <c r="L212" s="2" t="str">
        <f>VLOOKUP(MONTH(Tabla110[[#This Row],[FECHA PICKING]]),Tabla2[],2,0)</f>
        <v>May</v>
      </c>
      <c r="M212" s="1">
        <f>YEAR(Tabla110[[#This Row],[FECHA PICKING]])</f>
        <v>2019</v>
      </c>
    </row>
    <row r="213" spans="1:13" x14ac:dyDescent="0.2">
      <c r="A213" s="2">
        <v>43132</v>
      </c>
      <c r="B213" s="1">
        <v>348127</v>
      </c>
      <c r="C213" s="1" t="s">
        <v>358</v>
      </c>
      <c r="D213" s="1" t="s">
        <v>892</v>
      </c>
      <c r="E213" s="1" t="s">
        <v>868</v>
      </c>
      <c r="F213" s="1">
        <v>48</v>
      </c>
      <c r="G213" s="16" t="s">
        <v>872</v>
      </c>
      <c r="H213" s="23">
        <v>0.55138888888888882</v>
      </c>
      <c r="I213" s="23">
        <v>0.58611111111111114</v>
      </c>
      <c r="J213" s="1">
        <f>HOUR(Tabla110[[#This Row],[HORA FIN PICKING]]-Tabla110[[#This Row],[HORA INICIO PICKING]])*60+MINUTE(Tabla110[[#This Row],[HORA FIN PICKING]]-Tabla110[[#This Row],[HORA INICIO PICKING]])</f>
        <v>50</v>
      </c>
      <c r="K213" s="1" t="str">
        <f>VLOOKUP(Tabla110[[#This Row],[COD MATERIAL]],Tabla1345[#All],3,0)</f>
        <v>04 - FRENOS Y EMBRAGUES</v>
      </c>
      <c r="L213" s="2" t="str">
        <f>VLOOKUP(MONTH(Tabla110[[#This Row],[FECHA PICKING]]),Tabla2[],2,0)</f>
        <v>Feb</v>
      </c>
      <c r="M213" s="1">
        <f>YEAR(Tabla110[[#This Row],[FECHA PICKING]])</f>
        <v>2018</v>
      </c>
    </row>
    <row r="214" spans="1:13" x14ac:dyDescent="0.2">
      <c r="A214" s="2">
        <v>43399</v>
      </c>
      <c r="B214" s="1">
        <v>362704</v>
      </c>
      <c r="C214" s="1" t="s">
        <v>719</v>
      </c>
      <c r="D214" s="1" t="s">
        <v>890</v>
      </c>
      <c r="E214" s="1" t="s">
        <v>859</v>
      </c>
      <c r="F214" s="1">
        <v>26</v>
      </c>
      <c r="G214" s="16" t="s">
        <v>872</v>
      </c>
      <c r="H214" s="23">
        <v>0.46666666666666662</v>
      </c>
      <c r="I214" s="23">
        <v>0.53333333333333333</v>
      </c>
      <c r="J214" s="1">
        <f>HOUR(Tabla110[[#This Row],[HORA FIN PICKING]]-Tabla110[[#This Row],[HORA INICIO PICKING]])*60+MINUTE(Tabla110[[#This Row],[HORA FIN PICKING]]-Tabla110[[#This Row],[HORA INICIO PICKING]])</f>
        <v>96</v>
      </c>
      <c r="K214" s="1" t="str">
        <f>VLOOKUP(Tabla110[[#This Row],[COD MATERIAL]],Tabla1345[#All],3,0)</f>
        <v>13 - TRACCION</v>
      </c>
      <c r="L214" s="2" t="str">
        <f>VLOOKUP(MONTH(Tabla110[[#This Row],[FECHA PICKING]]),Tabla2[],2,0)</f>
        <v>Oct</v>
      </c>
      <c r="M214" s="1">
        <f>YEAR(Tabla110[[#This Row],[FECHA PICKING]])</f>
        <v>2018</v>
      </c>
    </row>
    <row r="215" spans="1:13" x14ac:dyDescent="0.2">
      <c r="A215" s="2">
        <v>43570</v>
      </c>
      <c r="B215" s="1">
        <v>364247</v>
      </c>
      <c r="C215" s="1" t="s">
        <v>701</v>
      </c>
      <c r="D215" s="1" t="s">
        <v>891</v>
      </c>
      <c r="E215" s="1" t="s">
        <v>865</v>
      </c>
      <c r="F215" s="1">
        <v>49</v>
      </c>
      <c r="G215" s="16" t="s">
        <v>873</v>
      </c>
      <c r="H215" s="23">
        <v>0.55833333333333335</v>
      </c>
      <c r="I215" s="23">
        <v>0.62152777777777779</v>
      </c>
      <c r="J215" s="1">
        <f>HOUR(Tabla110[[#This Row],[HORA FIN PICKING]]-Tabla110[[#This Row],[HORA INICIO PICKING]])*60+MINUTE(Tabla110[[#This Row],[HORA FIN PICKING]]-Tabla110[[#This Row],[HORA INICIO PICKING]])</f>
        <v>91</v>
      </c>
      <c r="K215" s="1" t="str">
        <f>VLOOKUP(Tabla110[[#This Row],[COD MATERIAL]],Tabla1345[#All],3,0)</f>
        <v>09 - PARTES DE MOTOR</v>
      </c>
      <c r="L215" s="2" t="str">
        <f>VLOOKUP(MONTH(Tabla110[[#This Row],[FECHA PICKING]]),Tabla2[],2,0)</f>
        <v>Abr</v>
      </c>
      <c r="M215" s="1">
        <f>YEAR(Tabla110[[#This Row],[FECHA PICKING]])</f>
        <v>2019</v>
      </c>
    </row>
    <row r="216" spans="1:13" x14ac:dyDescent="0.2">
      <c r="A216" s="2">
        <v>43442</v>
      </c>
      <c r="B216" s="1">
        <v>348342</v>
      </c>
      <c r="C216" s="1" t="s">
        <v>53</v>
      </c>
      <c r="D216" s="1" t="s">
        <v>893</v>
      </c>
      <c r="E216" s="1" t="s">
        <v>860</v>
      </c>
      <c r="F216" s="1">
        <v>25</v>
      </c>
      <c r="G216" s="16" t="s">
        <v>873</v>
      </c>
      <c r="H216" s="23">
        <v>0.60972222222222217</v>
      </c>
      <c r="I216" s="23">
        <v>0.6743055555555556</v>
      </c>
      <c r="J216" s="1">
        <f>HOUR(Tabla110[[#This Row],[HORA FIN PICKING]]-Tabla110[[#This Row],[HORA INICIO PICKING]])*60+MINUTE(Tabla110[[#This Row],[HORA FIN PICKING]]-Tabla110[[#This Row],[HORA INICIO PICKING]])</f>
        <v>93</v>
      </c>
      <c r="K216" s="1" t="str">
        <f>VLOOKUP(Tabla110[[#This Row],[COD MATERIAL]],Tabla1345[#All],3,0)</f>
        <v>10 - PALANCAS Y CHICOTES</v>
      </c>
      <c r="L216" s="2" t="str">
        <f>VLOOKUP(MONTH(Tabla110[[#This Row],[FECHA PICKING]]),Tabla2[],2,0)</f>
        <v>Dic</v>
      </c>
      <c r="M216" s="1">
        <f>YEAR(Tabla110[[#This Row],[FECHA PICKING]])</f>
        <v>2018</v>
      </c>
    </row>
    <row r="217" spans="1:13" x14ac:dyDescent="0.2">
      <c r="A217" s="2">
        <v>43213</v>
      </c>
      <c r="B217" s="1">
        <v>348273</v>
      </c>
      <c r="C217" s="1" t="s">
        <v>29</v>
      </c>
      <c r="D217" s="1" t="s">
        <v>890</v>
      </c>
      <c r="E217" s="1" t="s">
        <v>869</v>
      </c>
      <c r="F217" s="1">
        <v>28</v>
      </c>
      <c r="G217" s="16" t="s">
        <v>872</v>
      </c>
      <c r="H217" s="23">
        <v>0.3659722222222222</v>
      </c>
      <c r="I217" s="23">
        <v>0.45694444444444443</v>
      </c>
      <c r="J217" s="1">
        <f>HOUR(Tabla110[[#This Row],[HORA FIN PICKING]]-Tabla110[[#This Row],[HORA INICIO PICKING]])*60+MINUTE(Tabla110[[#This Row],[HORA FIN PICKING]]-Tabla110[[#This Row],[HORA INICIO PICKING]])</f>
        <v>131</v>
      </c>
      <c r="K217" s="1" t="str">
        <f>VLOOKUP(Tabla110[[#This Row],[COD MATERIAL]],Tabla1345[#All],3,0)</f>
        <v>05 - COLISION</v>
      </c>
      <c r="L217" s="2" t="str">
        <f>VLOOKUP(MONTH(Tabla110[[#This Row],[FECHA PICKING]]),Tabla2[],2,0)</f>
        <v>Abr</v>
      </c>
      <c r="M217" s="1">
        <f>YEAR(Tabla110[[#This Row],[FECHA PICKING]])</f>
        <v>2018</v>
      </c>
    </row>
    <row r="218" spans="1:13" x14ac:dyDescent="0.2">
      <c r="A218" s="2">
        <v>43193</v>
      </c>
      <c r="B218" s="1">
        <v>347928</v>
      </c>
      <c r="C218" s="1" t="s">
        <v>136</v>
      </c>
      <c r="D218" s="1" t="s">
        <v>884</v>
      </c>
      <c r="E218" s="1" t="s">
        <v>868</v>
      </c>
      <c r="F218" s="1">
        <v>74</v>
      </c>
      <c r="G218" s="16" t="s">
        <v>872</v>
      </c>
      <c r="H218" s="23">
        <v>0.60833333333333328</v>
      </c>
      <c r="I218" s="23">
        <v>0.6465277777777777</v>
      </c>
      <c r="J218" s="1">
        <f>HOUR(Tabla110[[#This Row],[HORA FIN PICKING]]-Tabla110[[#This Row],[HORA INICIO PICKING]])*60+MINUTE(Tabla110[[#This Row],[HORA FIN PICKING]]-Tabla110[[#This Row],[HORA INICIO PICKING]])</f>
        <v>55</v>
      </c>
      <c r="K218" s="1" t="str">
        <f>VLOOKUP(Tabla110[[#This Row],[COD MATERIAL]],Tabla1345[#All],3,0)</f>
        <v>14 - LUCES</v>
      </c>
      <c r="L218" s="2" t="str">
        <f>VLOOKUP(MONTH(Tabla110[[#This Row],[FECHA PICKING]]),Tabla2[],2,0)</f>
        <v>Abr</v>
      </c>
      <c r="M218" s="1">
        <f>YEAR(Tabla110[[#This Row],[FECHA PICKING]])</f>
        <v>2018</v>
      </c>
    </row>
    <row r="219" spans="1:13" x14ac:dyDescent="0.2">
      <c r="A219" s="2">
        <v>43610</v>
      </c>
      <c r="B219" s="1">
        <v>347989</v>
      </c>
      <c r="C219" s="1" t="s">
        <v>220</v>
      </c>
      <c r="D219" s="1" t="s">
        <v>891</v>
      </c>
      <c r="E219" s="1" t="s">
        <v>864</v>
      </c>
      <c r="F219" s="1">
        <v>44</v>
      </c>
      <c r="G219" s="16" t="s">
        <v>873</v>
      </c>
      <c r="H219" s="23">
        <v>0.59930555555555554</v>
      </c>
      <c r="I219" s="23">
        <v>0.70347222222222217</v>
      </c>
      <c r="J219" s="1">
        <f>HOUR(Tabla110[[#This Row],[HORA FIN PICKING]]-Tabla110[[#This Row],[HORA INICIO PICKING]])*60+MINUTE(Tabla110[[#This Row],[HORA FIN PICKING]]-Tabla110[[#This Row],[HORA INICIO PICKING]])</f>
        <v>150</v>
      </c>
      <c r="K219" s="1" t="str">
        <f>VLOOKUP(Tabla110[[#This Row],[COD MATERIAL]],Tabla1345[#All],3,0)</f>
        <v>10 - PALANCAS Y CHICOTES</v>
      </c>
      <c r="L219" s="2" t="str">
        <f>VLOOKUP(MONTH(Tabla110[[#This Row],[FECHA PICKING]]),Tabla2[],2,0)</f>
        <v>May</v>
      </c>
      <c r="M219" s="1">
        <f>YEAR(Tabla110[[#This Row],[FECHA PICKING]])</f>
        <v>2019</v>
      </c>
    </row>
    <row r="220" spans="1:13" x14ac:dyDescent="0.2">
      <c r="A220" s="2">
        <v>43456</v>
      </c>
      <c r="B220" s="1">
        <v>348523</v>
      </c>
      <c r="C220" s="1" t="s">
        <v>760</v>
      </c>
      <c r="D220" s="1" t="s">
        <v>893</v>
      </c>
      <c r="E220" s="1" t="s">
        <v>859</v>
      </c>
      <c r="F220" s="1">
        <v>75</v>
      </c>
      <c r="G220" s="16" t="s">
        <v>872</v>
      </c>
      <c r="H220" s="23">
        <v>0.64861111111111114</v>
      </c>
      <c r="I220" s="23">
        <v>0.68958333333333333</v>
      </c>
      <c r="J220" s="1">
        <f>HOUR(Tabla110[[#This Row],[HORA FIN PICKING]]-Tabla110[[#This Row],[HORA INICIO PICKING]])*60+MINUTE(Tabla110[[#This Row],[HORA FIN PICKING]]-Tabla110[[#This Row],[HORA INICIO PICKING]])</f>
        <v>59</v>
      </c>
      <c r="K220" s="1" t="str">
        <f>VLOOKUP(Tabla110[[#This Row],[COD MATERIAL]],Tabla1345[#All],3,0)</f>
        <v>09 - PARTES DE MOTOR</v>
      </c>
      <c r="L220" s="2" t="str">
        <f>VLOOKUP(MONTH(Tabla110[[#This Row],[FECHA PICKING]]),Tabla2[],2,0)</f>
        <v>Dic</v>
      </c>
      <c r="M220" s="1">
        <f>YEAR(Tabla110[[#This Row],[FECHA PICKING]])</f>
        <v>2018</v>
      </c>
    </row>
    <row r="221" spans="1:13" x14ac:dyDescent="0.2">
      <c r="A221" s="2">
        <v>43295</v>
      </c>
      <c r="B221" s="1">
        <v>348893</v>
      </c>
      <c r="C221" s="1" t="s">
        <v>277</v>
      </c>
      <c r="D221" s="1" t="s">
        <v>887</v>
      </c>
      <c r="E221" s="1" t="s">
        <v>870</v>
      </c>
      <c r="F221" s="1">
        <v>54</v>
      </c>
      <c r="G221" s="16" t="s">
        <v>873</v>
      </c>
      <c r="H221" s="23">
        <v>0.37847222222222227</v>
      </c>
      <c r="I221" s="23">
        <v>0.40277777777777773</v>
      </c>
      <c r="J221" s="1">
        <f>HOUR(Tabla110[[#This Row],[HORA FIN PICKING]]-Tabla110[[#This Row],[HORA INICIO PICKING]])*60+MINUTE(Tabla110[[#This Row],[HORA FIN PICKING]]-Tabla110[[#This Row],[HORA INICIO PICKING]])</f>
        <v>35</v>
      </c>
      <c r="K221" s="1" t="str">
        <f>VLOOKUP(Tabla110[[#This Row],[COD MATERIAL]],Tabla1345[#All],3,0)</f>
        <v>05 - COLISION</v>
      </c>
      <c r="L221" s="2" t="str">
        <f>VLOOKUP(MONTH(Tabla110[[#This Row],[FECHA PICKING]]),Tabla2[],2,0)</f>
        <v>Jul</v>
      </c>
      <c r="M221" s="1">
        <f>YEAR(Tabla110[[#This Row],[FECHA PICKING]])</f>
        <v>2018</v>
      </c>
    </row>
    <row r="222" spans="1:13" x14ac:dyDescent="0.2">
      <c r="A222" s="2">
        <v>43343</v>
      </c>
      <c r="B222" s="1">
        <v>353540</v>
      </c>
      <c r="C222" s="1" t="s">
        <v>393</v>
      </c>
      <c r="D222" s="1" t="s">
        <v>884</v>
      </c>
      <c r="E222" s="1" t="s">
        <v>865</v>
      </c>
      <c r="F222" s="1">
        <v>56</v>
      </c>
      <c r="G222" s="16" t="s">
        <v>872</v>
      </c>
      <c r="H222" s="23">
        <v>0.39583333333333331</v>
      </c>
      <c r="I222" s="23">
        <v>0.45833333333333331</v>
      </c>
      <c r="J222" s="1">
        <f>HOUR(Tabla110[[#This Row],[HORA FIN PICKING]]-Tabla110[[#This Row],[HORA INICIO PICKING]])*60+MINUTE(Tabla110[[#This Row],[HORA FIN PICKING]]-Tabla110[[#This Row],[HORA INICIO PICKING]])</f>
        <v>90</v>
      </c>
      <c r="K222" s="1" t="str">
        <f>VLOOKUP(Tabla110[[#This Row],[COD MATERIAL]],Tabla1345[#All],3,0)</f>
        <v>15 - MISCELANEOS</v>
      </c>
      <c r="L222" s="2" t="str">
        <f>VLOOKUP(MONTH(Tabla110[[#This Row],[FECHA PICKING]]),Tabla2[],2,0)</f>
        <v>Ago</v>
      </c>
      <c r="M222" s="1">
        <f>YEAR(Tabla110[[#This Row],[FECHA PICKING]])</f>
        <v>2018</v>
      </c>
    </row>
    <row r="223" spans="1:13" x14ac:dyDescent="0.2">
      <c r="A223" s="2">
        <v>43447</v>
      </c>
      <c r="B223" s="1">
        <v>347991</v>
      </c>
      <c r="C223" s="1" t="s">
        <v>97</v>
      </c>
      <c r="D223" s="1" t="s">
        <v>887</v>
      </c>
      <c r="E223" s="1" t="s">
        <v>866</v>
      </c>
      <c r="F223" s="1">
        <v>19</v>
      </c>
      <c r="G223" s="16" t="s">
        <v>873</v>
      </c>
      <c r="H223" s="23">
        <v>0.62847222222222221</v>
      </c>
      <c r="I223" s="23">
        <v>0.66875000000000007</v>
      </c>
      <c r="J223" s="1">
        <f>HOUR(Tabla110[[#This Row],[HORA FIN PICKING]]-Tabla110[[#This Row],[HORA INICIO PICKING]])*60+MINUTE(Tabla110[[#This Row],[HORA FIN PICKING]]-Tabla110[[#This Row],[HORA INICIO PICKING]])</f>
        <v>58</v>
      </c>
      <c r="K223" s="1" t="str">
        <f>VLOOKUP(Tabla110[[#This Row],[COD MATERIAL]],Tabla1345[#All],3,0)</f>
        <v>10 - PALANCAS Y CHICOTES</v>
      </c>
      <c r="L223" s="2" t="str">
        <f>VLOOKUP(MONTH(Tabla110[[#This Row],[FECHA PICKING]]),Tabla2[],2,0)</f>
        <v>Dic</v>
      </c>
      <c r="M223" s="1">
        <f>YEAR(Tabla110[[#This Row],[FECHA PICKING]])</f>
        <v>2018</v>
      </c>
    </row>
    <row r="224" spans="1:13" x14ac:dyDescent="0.2">
      <c r="A224" s="2">
        <v>43143</v>
      </c>
      <c r="B224" s="1">
        <v>347856</v>
      </c>
      <c r="C224" s="1" t="s">
        <v>67</v>
      </c>
      <c r="D224" s="1" t="s">
        <v>890</v>
      </c>
      <c r="E224" s="1" t="s">
        <v>865</v>
      </c>
      <c r="F224" s="1">
        <v>51</v>
      </c>
      <c r="G224" s="16" t="s">
        <v>873</v>
      </c>
      <c r="H224" s="23">
        <v>0.5708333333333333</v>
      </c>
      <c r="I224" s="23">
        <v>0.59027777777777779</v>
      </c>
      <c r="J224" s="1">
        <f>HOUR(Tabla110[[#This Row],[HORA FIN PICKING]]-Tabla110[[#This Row],[HORA INICIO PICKING]])*60+MINUTE(Tabla110[[#This Row],[HORA FIN PICKING]]-Tabla110[[#This Row],[HORA INICIO PICKING]])</f>
        <v>28</v>
      </c>
      <c r="K224" s="1" t="str">
        <f>VLOOKUP(Tabla110[[#This Row],[COD MATERIAL]],Tabla1345[#All],3,0)</f>
        <v>13 - TRACCION</v>
      </c>
      <c r="L224" s="2" t="str">
        <f>VLOOKUP(MONTH(Tabla110[[#This Row],[FECHA PICKING]]),Tabla2[],2,0)</f>
        <v>Feb</v>
      </c>
      <c r="M224" s="1">
        <f>YEAR(Tabla110[[#This Row],[FECHA PICKING]])</f>
        <v>2018</v>
      </c>
    </row>
    <row r="225" spans="1:13" x14ac:dyDescent="0.2">
      <c r="A225" s="2">
        <v>43201</v>
      </c>
      <c r="B225" s="1">
        <v>347991</v>
      </c>
      <c r="C225" s="1" t="s">
        <v>97</v>
      </c>
      <c r="D225" s="1" t="s">
        <v>884</v>
      </c>
      <c r="E225" s="1" t="s">
        <v>858</v>
      </c>
      <c r="F225" s="1">
        <v>46</v>
      </c>
      <c r="G225" s="16" t="s">
        <v>872</v>
      </c>
      <c r="H225" s="23">
        <v>0.6777777777777777</v>
      </c>
      <c r="I225" s="23">
        <v>0.74583333333333324</v>
      </c>
      <c r="J225" s="1">
        <f>HOUR(Tabla110[[#This Row],[HORA FIN PICKING]]-Tabla110[[#This Row],[HORA INICIO PICKING]])*60+MINUTE(Tabla110[[#This Row],[HORA FIN PICKING]]-Tabla110[[#This Row],[HORA INICIO PICKING]])</f>
        <v>98</v>
      </c>
      <c r="K225" s="1" t="str">
        <f>VLOOKUP(Tabla110[[#This Row],[COD MATERIAL]],Tabla1345[#All],3,0)</f>
        <v>10 - PALANCAS Y CHICOTES</v>
      </c>
      <c r="L225" s="2" t="str">
        <f>VLOOKUP(MONTH(Tabla110[[#This Row],[FECHA PICKING]]),Tabla2[],2,0)</f>
        <v>Abr</v>
      </c>
      <c r="M225" s="1">
        <f>YEAR(Tabla110[[#This Row],[FECHA PICKING]])</f>
        <v>2018</v>
      </c>
    </row>
    <row r="226" spans="1:13" x14ac:dyDescent="0.2">
      <c r="A226" s="2">
        <v>43391</v>
      </c>
      <c r="B226" s="1">
        <v>362702</v>
      </c>
      <c r="C226" s="1" t="s">
        <v>456</v>
      </c>
      <c r="D226" s="1" t="s">
        <v>887</v>
      </c>
      <c r="E226" s="1" t="s">
        <v>871</v>
      </c>
      <c r="F226" s="1">
        <v>42</v>
      </c>
      <c r="G226" s="16" t="s">
        <v>872</v>
      </c>
      <c r="H226" s="23">
        <v>0.51874999999999993</v>
      </c>
      <c r="I226" s="23">
        <v>0.54999999999999993</v>
      </c>
      <c r="J226" s="1">
        <f>HOUR(Tabla110[[#This Row],[HORA FIN PICKING]]-Tabla110[[#This Row],[HORA INICIO PICKING]])*60+MINUTE(Tabla110[[#This Row],[HORA FIN PICKING]]-Tabla110[[#This Row],[HORA INICIO PICKING]])</f>
        <v>45</v>
      </c>
      <c r="K226" s="1" t="str">
        <f>VLOOKUP(Tabla110[[#This Row],[COD MATERIAL]],Tabla1345[#All],3,0)</f>
        <v>06 - AMORTIGUADORES</v>
      </c>
      <c r="L226" s="2" t="str">
        <f>VLOOKUP(MONTH(Tabla110[[#This Row],[FECHA PICKING]]),Tabla2[],2,0)</f>
        <v>Oct</v>
      </c>
      <c r="M226" s="1">
        <f>YEAR(Tabla110[[#This Row],[FECHA PICKING]])</f>
        <v>2018</v>
      </c>
    </row>
    <row r="227" spans="1:13" x14ac:dyDescent="0.2">
      <c r="A227" s="2">
        <v>43452</v>
      </c>
      <c r="B227" s="1">
        <v>347744</v>
      </c>
      <c r="C227" s="1" t="s">
        <v>353</v>
      </c>
      <c r="D227" s="1" t="s">
        <v>886</v>
      </c>
      <c r="E227" s="1" t="s">
        <v>865</v>
      </c>
      <c r="F227" s="1">
        <v>79</v>
      </c>
      <c r="G227" s="16" t="s">
        <v>873</v>
      </c>
      <c r="H227" s="23">
        <v>0.51527777777777783</v>
      </c>
      <c r="I227" s="23">
        <v>0.5840277777777777</v>
      </c>
      <c r="J227" s="1">
        <f>HOUR(Tabla110[[#This Row],[HORA FIN PICKING]]-Tabla110[[#This Row],[HORA INICIO PICKING]])*60+MINUTE(Tabla110[[#This Row],[HORA FIN PICKING]]-Tabla110[[#This Row],[HORA INICIO PICKING]])</f>
        <v>99</v>
      </c>
      <c r="K227" s="1" t="str">
        <f>VLOOKUP(Tabla110[[#This Row],[COD MATERIAL]],Tabla1345[#All],3,0)</f>
        <v>09 - PARTES DE MOTOR</v>
      </c>
      <c r="L227" s="2" t="str">
        <f>VLOOKUP(MONTH(Tabla110[[#This Row],[FECHA PICKING]]),Tabla2[],2,0)</f>
        <v>Dic</v>
      </c>
      <c r="M227" s="1">
        <f>YEAR(Tabla110[[#This Row],[FECHA PICKING]])</f>
        <v>2018</v>
      </c>
    </row>
    <row r="228" spans="1:13" x14ac:dyDescent="0.2">
      <c r="A228" s="2">
        <v>43281</v>
      </c>
      <c r="B228" s="1">
        <v>348557</v>
      </c>
      <c r="C228" s="1" t="s">
        <v>743</v>
      </c>
      <c r="D228" s="1" t="s">
        <v>888</v>
      </c>
      <c r="E228" s="1" t="s">
        <v>858</v>
      </c>
      <c r="F228" s="1">
        <v>14</v>
      </c>
      <c r="G228" s="16" t="s">
        <v>872</v>
      </c>
      <c r="H228" s="23">
        <v>0.7416666666666667</v>
      </c>
      <c r="I228" s="23">
        <v>0.77569444444444446</v>
      </c>
      <c r="J228" s="1">
        <f>HOUR(Tabla110[[#This Row],[HORA FIN PICKING]]-Tabla110[[#This Row],[HORA INICIO PICKING]])*60+MINUTE(Tabla110[[#This Row],[HORA FIN PICKING]]-Tabla110[[#This Row],[HORA INICIO PICKING]])</f>
        <v>49</v>
      </c>
      <c r="K228" s="1" t="str">
        <f>VLOOKUP(Tabla110[[#This Row],[COD MATERIAL]],Tabla1345[#All],3,0)</f>
        <v>15 - MISCELANEOS</v>
      </c>
      <c r="L228" s="2" t="str">
        <f>VLOOKUP(MONTH(Tabla110[[#This Row],[FECHA PICKING]]),Tabla2[],2,0)</f>
        <v>Jun</v>
      </c>
      <c r="M228" s="1">
        <f>YEAR(Tabla110[[#This Row],[FECHA PICKING]])</f>
        <v>2018</v>
      </c>
    </row>
    <row r="229" spans="1:13" x14ac:dyDescent="0.2">
      <c r="A229" s="2">
        <v>43250</v>
      </c>
      <c r="B229" s="1">
        <v>362661</v>
      </c>
      <c r="C229" s="1" t="s">
        <v>491</v>
      </c>
      <c r="D229" s="1" t="s">
        <v>887</v>
      </c>
      <c r="E229" s="1" t="s">
        <v>857</v>
      </c>
      <c r="F229" s="1">
        <v>93</v>
      </c>
      <c r="G229" s="16" t="s">
        <v>872</v>
      </c>
      <c r="H229" s="23">
        <v>0.73402777777777783</v>
      </c>
      <c r="I229" s="23">
        <v>0.8256944444444444</v>
      </c>
      <c r="J229" s="1">
        <f>HOUR(Tabla110[[#This Row],[HORA FIN PICKING]]-Tabla110[[#This Row],[HORA INICIO PICKING]])*60+MINUTE(Tabla110[[#This Row],[HORA FIN PICKING]]-Tabla110[[#This Row],[HORA INICIO PICKING]])</f>
        <v>132</v>
      </c>
      <c r="K229" s="1" t="str">
        <f>VLOOKUP(Tabla110[[#This Row],[COD MATERIAL]],Tabla1345[#All],3,0)</f>
        <v>05 - COLISION</v>
      </c>
      <c r="L229" s="2" t="str">
        <f>VLOOKUP(MONTH(Tabla110[[#This Row],[FECHA PICKING]]),Tabla2[],2,0)</f>
        <v>May</v>
      </c>
      <c r="M229" s="1">
        <f>YEAR(Tabla110[[#This Row],[FECHA PICKING]])</f>
        <v>2018</v>
      </c>
    </row>
    <row r="230" spans="1:13" x14ac:dyDescent="0.2">
      <c r="A230" s="2">
        <v>43553</v>
      </c>
      <c r="B230" s="1">
        <v>362658</v>
      </c>
      <c r="C230" s="1" t="s">
        <v>692</v>
      </c>
      <c r="D230" s="1" t="s">
        <v>889</v>
      </c>
      <c r="E230" s="1" t="s">
        <v>862</v>
      </c>
      <c r="F230" s="1">
        <v>15</v>
      </c>
      <c r="G230" s="16" t="s">
        <v>872</v>
      </c>
      <c r="H230" s="23">
        <v>0.40277777777777773</v>
      </c>
      <c r="I230" s="23">
        <v>0.43541666666666662</v>
      </c>
      <c r="J230" s="1">
        <f>HOUR(Tabla110[[#This Row],[HORA FIN PICKING]]-Tabla110[[#This Row],[HORA INICIO PICKING]])*60+MINUTE(Tabla110[[#This Row],[HORA FIN PICKING]]-Tabla110[[#This Row],[HORA INICIO PICKING]])</f>
        <v>47</v>
      </c>
      <c r="K230" s="1" t="str">
        <f>VLOOKUP(Tabla110[[#This Row],[COD MATERIAL]],Tabla1345[#All],3,0)</f>
        <v>15 - MISCELANEOS</v>
      </c>
      <c r="L230" s="2" t="str">
        <f>VLOOKUP(MONTH(Tabla110[[#This Row],[FECHA PICKING]]),Tabla2[],2,0)</f>
        <v>Mar</v>
      </c>
      <c r="M230" s="1">
        <f>YEAR(Tabla110[[#This Row],[FECHA PICKING]])</f>
        <v>2019</v>
      </c>
    </row>
    <row r="231" spans="1:13" x14ac:dyDescent="0.2">
      <c r="A231" s="2">
        <v>43610</v>
      </c>
      <c r="B231" s="1">
        <v>348425</v>
      </c>
      <c r="C231" s="1" t="s">
        <v>667</v>
      </c>
      <c r="D231" s="1" t="s">
        <v>887</v>
      </c>
      <c r="E231" s="1" t="s">
        <v>857</v>
      </c>
      <c r="F231" s="1">
        <v>24</v>
      </c>
      <c r="G231" s="16" t="s">
        <v>872</v>
      </c>
      <c r="H231" s="23">
        <v>0.51458333333333328</v>
      </c>
      <c r="I231" s="23">
        <v>0.59652777777777777</v>
      </c>
      <c r="J231" s="1">
        <f>HOUR(Tabla110[[#This Row],[HORA FIN PICKING]]-Tabla110[[#This Row],[HORA INICIO PICKING]])*60+MINUTE(Tabla110[[#This Row],[HORA FIN PICKING]]-Tabla110[[#This Row],[HORA INICIO PICKING]])</f>
        <v>118</v>
      </c>
      <c r="K231" s="1" t="str">
        <f>VLOOKUP(Tabla110[[#This Row],[COD MATERIAL]],Tabla1345[#All],3,0)</f>
        <v>07 - PEDALES Y POSAPIES</v>
      </c>
      <c r="L231" s="2" t="str">
        <f>VLOOKUP(MONTH(Tabla110[[#This Row],[FECHA PICKING]]),Tabla2[],2,0)</f>
        <v>May</v>
      </c>
      <c r="M231" s="1">
        <f>YEAR(Tabla110[[#This Row],[FECHA PICKING]])</f>
        <v>2019</v>
      </c>
    </row>
    <row r="232" spans="1:13" x14ac:dyDescent="0.2">
      <c r="A232" s="2">
        <v>43423</v>
      </c>
      <c r="B232" s="1">
        <v>347744</v>
      </c>
      <c r="C232" s="1" t="s">
        <v>353</v>
      </c>
      <c r="D232" s="1" t="s">
        <v>890</v>
      </c>
      <c r="E232" s="1" t="s">
        <v>867</v>
      </c>
      <c r="F232" s="1">
        <v>32</v>
      </c>
      <c r="G232" s="16" t="s">
        <v>872</v>
      </c>
      <c r="H232" s="23">
        <v>0.70000000000000007</v>
      </c>
      <c r="I232" s="23">
        <v>0.74236111111111114</v>
      </c>
      <c r="J232" s="1">
        <f>HOUR(Tabla110[[#This Row],[HORA FIN PICKING]]-Tabla110[[#This Row],[HORA INICIO PICKING]])*60+MINUTE(Tabla110[[#This Row],[HORA FIN PICKING]]-Tabla110[[#This Row],[HORA INICIO PICKING]])</f>
        <v>61</v>
      </c>
      <c r="K232" s="1" t="str">
        <f>VLOOKUP(Tabla110[[#This Row],[COD MATERIAL]],Tabla1345[#All],3,0)</f>
        <v>09 - PARTES DE MOTOR</v>
      </c>
      <c r="L232" s="2" t="str">
        <f>VLOOKUP(MONTH(Tabla110[[#This Row],[FECHA PICKING]]),Tabla2[],2,0)</f>
        <v>Nov</v>
      </c>
      <c r="M232" s="1">
        <f>YEAR(Tabla110[[#This Row],[FECHA PICKING]])</f>
        <v>2018</v>
      </c>
    </row>
    <row r="233" spans="1:13" x14ac:dyDescent="0.2">
      <c r="A233" s="2">
        <v>43348</v>
      </c>
      <c r="B233" s="1">
        <v>348788</v>
      </c>
      <c r="C233" s="1" t="s">
        <v>404</v>
      </c>
      <c r="D233" s="1" t="s">
        <v>890</v>
      </c>
      <c r="E233" s="1" t="s">
        <v>857</v>
      </c>
      <c r="F233" s="1">
        <v>36</v>
      </c>
      <c r="G233" s="16" t="s">
        <v>873</v>
      </c>
      <c r="H233" s="23">
        <v>0.51388888888888895</v>
      </c>
      <c r="I233" s="23">
        <v>0.60138888888888886</v>
      </c>
      <c r="J233" s="1">
        <f>HOUR(Tabla110[[#This Row],[HORA FIN PICKING]]-Tabla110[[#This Row],[HORA INICIO PICKING]])*60+MINUTE(Tabla110[[#This Row],[HORA FIN PICKING]]-Tabla110[[#This Row],[HORA INICIO PICKING]])</f>
        <v>126</v>
      </c>
      <c r="K233" s="1" t="str">
        <f>VLOOKUP(Tabla110[[#This Row],[COD MATERIAL]],Tabla1345[#All],3,0)</f>
        <v>05 - COLISION</v>
      </c>
      <c r="L233" s="2" t="str">
        <f>VLOOKUP(MONTH(Tabla110[[#This Row],[FECHA PICKING]]),Tabla2[],2,0)</f>
        <v>Set</v>
      </c>
      <c r="M233" s="1">
        <f>YEAR(Tabla110[[#This Row],[FECHA PICKING]])</f>
        <v>2018</v>
      </c>
    </row>
    <row r="234" spans="1:13" x14ac:dyDescent="0.2">
      <c r="A234" s="2">
        <v>43286</v>
      </c>
      <c r="B234" s="1">
        <v>347936</v>
      </c>
      <c r="C234" s="1" t="s">
        <v>171</v>
      </c>
      <c r="D234" s="1" t="s">
        <v>887</v>
      </c>
      <c r="E234" s="1" t="s">
        <v>860</v>
      </c>
      <c r="F234" s="1">
        <v>34</v>
      </c>
      <c r="G234" s="16" t="s">
        <v>872</v>
      </c>
      <c r="H234" s="23">
        <v>0.58958333333333335</v>
      </c>
      <c r="I234" s="23">
        <v>0.60138888888888886</v>
      </c>
      <c r="J234" s="1">
        <f>HOUR(Tabla110[[#This Row],[HORA FIN PICKING]]-Tabla110[[#This Row],[HORA INICIO PICKING]])*60+MINUTE(Tabla110[[#This Row],[HORA FIN PICKING]]-Tabla110[[#This Row],[HORA INICIO PICKING]])</f>
        <v>17</v>
      </c>
      <c r="K234" s="1" t="str">
        <f>VLOOKUP(Tabla110[[#This Row],[COD MATERIAL]],Tabla1345[#All],3,0)</f>
        <v>14 - LUCES</v>
      </c>
      <c r="L234" s="2" t="str">
        <f>VLOOKUP(MONTH(Tabla110[[#This Row],[FECHA PICKING]]),Tabla2[],2,0)</f>
        <v>Jul</v>
      </c>
      <c r="M234" s="1">
        <f>YEAR(Tabla110[[#This Row],[FECHA PICKING]])</f>
        <v>2018</v>
      </c>
    </row>
    <row r="235" spans="1:13" x14ac:dyDescent="0.2">
      <c r="A235" s="2">
        <v>43397</v>
      </c>
      <c r="B235" s="1">
        <v>348604</v>
      </c>
      <c r="C235" s="1" t="s">
        <v>400</v>
      </c>
      <c r="D235" s="1" t="s">
        <v>886</v>
      </c>
      <c r="E235" s="1" t="s">
        <v>865</v>
      </c>
      <c r="F235" s="1">
        <v>35</v>
      </c>
      <c r="G235" s="16" t="s">
        <v>872</v>
      </c>
      <c r="H235" s="23">
        <v>0.54999999999999993</v>
      </c>
      <c r="I235" s="23">
        <v>0.5708333333333333</v>
      </c>
      <c r="J235" s="1">
        <f>HOUR(Tabla110[[#This Row],[HORA FIN PICKING]]-Tabla110[[#This Row],[HORA INICIO PICKING]])*60+MINUTE(Tabla110[[#This Row],[HORA FIN PICKING]]-Tabla110[[#This Row],[HORA INICIO PICKING]])</f>
        <v>30</v>
      </c>
      <c r="K235" s="1" t="str">
        <f>VLOOKUP(Tabla110[[#This Row],[COD MATERIAL]],Tabla1345[#All],3,0)</f>
        <v>15 - MISCELANEOS</v>
      </c>
      <c r="L235" s="2" t="str">
        <f>VLOOKUP(MONTH(Tabla110[[#This Row],[FECHA PICKING]]),Tabla2[],2,0)</f>
        <v>Oct</v>
      </c>
      <c r="M235" s="1">
        <f>YEAR(Tabla110[[#This Row],[FECHA PICKING]])</f>
        <v>2018</v>
      </c>
    </row>
    <row r="236" spans="1:13" x14ac:dyDescent="0.2">
      <c r="A236" s="2">
        <v>43497</v>
      </c>
      <c r="B236" s="1">
        <v>348793</v>
      </c>
      <c r="C236" s="1" t="s">
        <v>145</v>
      </c>
      <c r="D236" s="1" t="s">
        <v>887</v>
      </c>
      <c r="E236" s="1" t="s">
        <v>863</v>
      </c>
      <c r="F236" s="1">
        <v>58</v>
      </c>
      <c r="G236" s="16" t="s">
        <v>873</v>
      </c>
      <c r="H236" s="23">
        <v>0.68125000000000002</v>
      </c>
      <c r="I236" s="23">
        <v>0.75902777777777786</v>
      </c>
      <c r="J236" s="1">
        <f>HOUR(Tabla110[[#This Row],[HORA FIN PICKING]]-Tabla110[[#This Row],[HORA INICIO PICKING]])*60+MINUTE(Tabla110[[#This Row],[HORA FIN PICKING]]-Tabla110[[#This Row],[HORA INICIO PICKING]])</f>
        <v>112</v>
      </c>
      <c r="K236" s="1" t="str">
        <f>VLOOKUP(Tabla110[[#This Row],[COD MATERIAL]],Tabla1345[#All],3,0)</f>
        <v>05 - COLISION</v>
      </c>
      <c r="L236" s="2" t="str">
        <f>VLOOKUP(MONTH(Tabla110[[#This Row],[FECHA PICKING]]),Tabla2[],2,0)</f>
        <v>Feb</v>
      </c>
      <c r="M236" s="1">
        <f>YEAR(Tabla110[[#This Row],[FECHA PICKING]])</f>
        <v>2019</v>
      </c>
    </row>
    <row r="237" spans="1:13" x14ac:dyDescent="0.2">
      <c r="A237" s="2">
        <v>43440</v>
      </c>
      <c r="B237" s="1">
        <v>347852</v>
      </c>
      <c r="C237" s="1" t="s">
        <v>43</v>
      </c>
      <c r="D237" s="1" t="s">
        <v>890</v>
      </c>
      <c r="E237" s="1" t="s">
        <v>856</v>
      </c>
      <c r="F237" s="1">
        <v>58</v>
      </c>
      <c r="G237" s="16" t="s">
        <v>873</v>
      </c>
      <c r="H237" s="23">
        <v>0.63888888888888895</v>
      </c>
      <c r="I237" s="23">
        <v>0.72222222222222221</v>
      </c>
      <c r="J237" s="1">
        <f>HOUR(Tabla110[[#This Row],[HORA FIN PICKING]]-Tabla110[[#This Row],[HORA INICIO PICKING]])*60+MINUTE(Tabla110[[#This Row],[HORA FIN PICKING]]-Tabla110[[#This Row],[HORA INICIO PICKING]])</f>
        <v>120</v>
      </c>
      <c r="K237" s="1" t="str">
        <f>VLOOKUP(Tabla110[[#This Row],[COD MATERIAL]],Tabla1345[#All],3,0)</f>
        <v>07 - PEDALES Y POSAPIES</v>
      </c>
      <c r="L237" s="2" t="str">
        <f>VLOOKUP(MONTH(Tabla110[[#This Row],[FECHA PICKING]]),Tabla2[],2,0)</f>
        <v>Dic</v>
      </c>
      <c r="M237" s="1">
        <f>YEAR(Tabla110[[#This Row],[FECHA PICKING]])</f>
        <v>2018</v>
      </c>
    </row>
    <row r="238" spans="1:13" x14ac:dyDescent="0.2">
      <c r="A238" s="2">
        <v>43132</v>
      </c>
      <c r="B238" s="1">
        <v>348340</v>
      </c>
      <c r="C238" s="1" t="s">
        <v>53</v>
      </c>
      <c r="D238" s="1" t="s">
        <v>884</v>
      </c>
      <c r="E238" s="1" t="s">
        <v>857</v>
      </c>
      <c r="F238" s="1">
        <v>50</v>
      </c>
      <c r="G238" s="16" t="s">
        <v>872</v>
      </c>
      <c r="H238" s="23">
        <v>0.63750000000000007</v>
      </c>
      <c r="I238" s="23">
        <v>0.74097222222222214</v>
      </c>
      <c r="J238" s="1">
        <f>HOUR(Tabla110[[#This Row],[HORA FIN PICKING]]-Tabla110[[#This Row],[HORA INICIO PICKING]])*60+MINUTE(Tabla110[[#This Row],[HORA FIN PICKING]]-Tabla110[[#This Row],[HORA INICIO PICKING]])</f>
        <v>149</v>
      </c>
      <c r="K238" s="1" t="str">
        <f>VLOOKUP(Tabla110[[#This Row],[COD MATERIAL]],Tabla1345[#All],3,0)</f>
        <v>10 - PALANCAS Y CHICOTES</v>
      </c>
      <c r="L238" s="2" t="str">
        <f>VLOOKUP(MONTH(Tabla110[[#This Row],[FECHA PICKING]]),Tabla2[],2,0)</f>
        <v>Feb</v>
      </c>
      <c r="M238" s="1">
        <f>YEAR(Tabla110[[#This Row],[FECHA PICKING]])</f>
        <v>2018</v>
      </c>
    </row>
    <row r="239" spans="1:13" x14ac:dyDescent="0.2">
      <c r="A239" s="2">
        <v>43250</v>
      </c>
      <c r="B239" s="1">
        <v>347640</v>
      </c>
      <c r="C239" s="1" t="s">
        <v>201</v>
      </c>
      <c r="D239" s="1" t="s">
        <v>886</v>
      </c>
      <c r="E239" s="1" t="s">
        <v>858</v>
      </c>
      <c r="F239" s="1">
        <v>96</v>
      </c>
      <c r="G239" s="16" t="s">
        <v>872</v>
      </c>
      <c r="H239" s="23">
        <v>0.68263888888888891</v>
      </c>
      <c r="I239" s="23">
        <v>0.77847222222222223</v>
      </c>
      <c r="J239" s="1">
        <f>HOUR(Tabla110[[#This Row],[HORA FIN PICKING]]-Tabla110[[#This Row],[HORA INICIO PICKING]])*60+MINUTE(Tabla110[[#This Row],[HORA FIN PICKING]]-Tabla110[[#This Row],[HORA INICIO PICKING]])</f>
        <v>138</v>
      </c>
      <c r="K239" s="1" t="str">
        <f>VLOOKUP(Tabla110[[#This Row],[COD MATERIAL]],Tabla1345[#All],3,0)</f>
        <v>09 - PARTES DE MOTOR</v>
      </c>
      <c r="L239" s="2" t="str">
        <f>VLOOKUP(MONTH(Tabla110[[#This Row],[FECHA PICKING]]),Tabla2[],2,0)</f>
        <v>May</v>
      </c>
      <c r="M239" s="1">
        <f>YEAR(Tabla110[[#This Row],[FECHA PICKING]])</f>
        <v>2018</v>
      </c>
    </row>
    <row r="240" spans="1:13" x14ac:dyDescent="0.2">
      <c r="A240" s="2">
        <v>43119</v>
      </c>
      <c r="B240" s="1">
        <v>348355</v>
      </c>
      <c r="C240" s="1" t="s">
        <v>534</v>
      </c>
      <c r="D240" s="1" t="s">
        <v>892</v>
      </c>
      <c r="E240" s="1" t="s">
        <v>859</v>
      </c>
      <c r="F240" s="1">
        <v>71</v>
      </c>
      <c r="G240" s="16" t="s">
        <v>873</v>
      </c>
      <c r="H240" s="23">
        <v>0.37986111111111115</v>
      </c>
      <c r="I240" s="23">
        <v>0.39444444444444443</v>
      </c>
      <c r="J240" s="1">
        <f>HOUR(Tabla110[[#This Row],[HORA FIN PICKING]]-Tabla110[[#This Row],[HORA INICIO PICKING]])*60+MINUTE(Tabla110[[#This Row],[HORA FIN PICKING]]-Tabla110[[#This Row],[HORA INICIO PICKING]])</f>
        <v>21</v>
      </c>
      <c r="K240" s="1" t="str">
        <f>VLOOKUP(Tabla110[[#This Row],[COD MATERIAL]],Tabla1345[#All],3,0)</f>
        <v>05 - COLISION</v>
      </c>
      <c r="L240" s="2" t="str">
        <f>VLOOKUP(MONTH(Tabla110[[#This Row],[FECHA PICKING]]),Tabla2[],2,0)</f>
        <v>Ene</v>
      </c>
      <c r="M240" s="1">
        <f>YEAR(Tabla110[[#This Row],[FECHA PICKING]])</f>
        <v>2018</v>
      </c>
    </row>
    <row r="241" spans="1:13" x14ac:dyDescent="0.2">
      <c r="A241" s="2">
        <v>43195</v>
      </c>
      <c r="B241" s="1">
        <v>348527</v>
      </c>
      <c r="C241" s="1" t="s">
        <v>489</v>
      </c>
      <c r="D241" s="1" t="s">
        <v>890</v>
      </c>
      <c r="E241" s="1" t="s">
        <v>860</v>
      </c>
      <c r="F241" s="1">
        <v>53</v>
      </c>
      <c r="G241" s="16" t="s">
        <v>872</v>
      </c>
      <c r="H241" s="23">
        <v>0.46736111111111112</v>
      </c>
      <c r="I241" s="23">
        <v>0.49861111111111112</v>
      </c>
      <c r="J241" s="1">
        <f>HOUR(Tabla110[[#This Row],[HORA FIN PICKING]]-Tabla110[[#This Row],[HORA INICIO PICKING]])*60+MINUTE(Tabla110[[#This Row],[HORA FIN PICKING]]-Tabla110[[#This Row],[HORA INICIO PICKING]])</f>
        <v>45</v>
      </c>
      <c r="K241" s="1" t="str">
        <f>VLOOKUP(Tabla110[[#This Row],[COD MATERIAL]],Tabla1345[#All],3,0)</f>
        <v>09 - PARTES DE MOTOR</v>
      </c>
      <c r="L241" s="2" t="str">
        <f>VLOOKUP(MONTH(Tabla110[[#This Row],[FECHA PICKING]]),Tabla2[],2,0)</f>
        <v>Abr</v>
      </c>
      <c r="M241" s="1">
        <f>YEAR(Tabla110[[#This Row],[FECHA PICKING]])</f>
        <v>2018</v>
      </c>
    </row>
    <row r="242" spans="1:13" x14ac:dyDescent="0.2">
      <c r="A242" s="2">
        <v>43246</v>
      </c>
      <c r="B242" s="1">
        <v>348041</v>
      </c>
      <c r="C242" s="1" t="s">
        <v>337</v>
      </c>
      <c r="D242" s="1" t="s">
        <v>884</v>
      </c>
      <c r="E242" s="1" t="s">
        <v>861</v>
      </c>
      <c r="F242" s="1">
        <v>33</v>
      </c>
      <c r="G242" s="16" t="s">
        <v>873</v>
      </c>
      <c r="H242" s="23">
        <v>0.64166666666666672</v>
      </c>
      <c r="I242" s="23">
        <v>0.65694444444444444</v>
      </c>
      <c r="J242" s="1">
        <f>HOUR(Tabla110[[#This Row],[HORA FIN PICKING]]-Tabla110[[#This Row],[HORA INICIO PICKING]])*60+MINUTE(Tabla110[[#This Row],[HORA FIN PICKING]]-Tabla110[[#This Row],[HORA INICIO PICKING]])</f>
        <v>22</v>
      </c>
      <c r="K242" s="1" t="str">
        <f>VLOOKUP(Tabla110[[#This Row],[COD MATERIAL]],Tabla1345[#All],3,0)</f>
        <v>11 - LLANTAS Y HULES</v>
      </c>
      <c r="L242" s="2" t="str">
        <f>VLOOKUP(MONTH(Tabla110[[#This Row],[FECHA PICKING]]),Tabla2[],2,0)</f>
        <v>May</v>
      </c>
      <c r="M242" s="1">
        <f>YEAR(Tabla110[[#This Row],[FECHA PICKING]])</f>
        <v>2018</v>
      </c>
    </row>
    <row r="243" spans="1:13" x14ac:dyDescent="0.2">
      <c r="A243" s="2">
        <v>43369</v>
      </c>
      <c r="B243" s="1">
        <v>348213</v>
      </c>
      <c r="C243" s="1" t="s">
        <v>149</v>
      </c>
      <c r="D243" s="1" t="s">
        <v>888</v>
      </c>
      <c r="E243" s="1" t="s">
        <v>862</v>
      </c>
      <c r="F243" s="1">
        <v>94</v>
      </c>
      <c r="G243" s="16" t="s">
        <v>873</v>
      </c>
      <c r="H243" s="23">
        <v>0.73472222222222217</v>
      </c>
      <c r="I243" s="23">
        <v>0.78541666666666676</v>
      </c>
      <c r="J243" s="1">
        <f>HOUR(Tabla110[[#This Row],[HORA FIN PICKING]]-Tabla110[[#This Row],[HORA INICIO PICKING]])*60+MINUTE(Tabla110[[#This Row],[HORA FIN PICKING]]-Tabla110[[#This Row],[HORA INICIO PICKING]])</f>
        <v>73</v>
      </c>
      <c r="K243" s="1" t="str">
        <f>VLOOKUP(Tabla110[[#This Row],[COD MATERIAL]],Tabla1345[#All],3,0)</f>
        <v>06 - AMORTIGUADORES</v>
      </c>
      <c r="L243" s="2" t="str">
        <f>VLOOKUP(MONTH(Tabla110[[#This Row],[FECHA PICKING]]),Tabla2[],2,0)</f>
        <v>Set</v>
      </c>
      <c r="M243" s="1">
        <f>YEAR(Tabla110[[#This Row],[FECHA PICKING]])</f>
        <v>2018</v>
      </c>
    </row>
    <row r="244" spans="1:13" x14ac:dyDescent="0.2">
      <c r="A244" s="2">
        <v>43551</v>
      </c>
      <c r="B244" s="1">
        <v>348147</v>
      </c>
      <c r="C244" s="1" t="s">
        <v>274</v>
      </c>
      <c r="D244" s="1" t="s">
        <v>888</v>
      </c>
      <c r="E244" s="1" t="s">
        <v>863</v>
      </c>
      <c r="F244" s="1">
        <v>93</v>
      </c>
      <c r="G244" s="16" t="s">
        <v>873</v>
      </c>
      <c r="H244" s="23">
        <v>0.57013888888888886</v>
      </c>
      <c r="I244" s="23">
        <v>0.6479166666666667</v>
      </c>
      <c r="J244" s="1">
        <f>HOUR(Tabla110[[#This Row],[HORA FIN PICKING]]-Tabla110[[#This Row],[HORA INICIO PICKING]])*60+MINUTE(Tabla110[[#This Row],[HORA FIN PICKING]]-Tabla110[[#This Row],[HORA INICIO PICKING]])</f>
        <v>112</v>
      </c>
      <c r="K244" s="1" t="str">
        <f>VLOOKUP(Tabla110[[#This Row],[COD MATERIAL]],Tabla1345[#All],3,0)</f>
        <v>11 - LLANTAS Y HULES</v>
      </c>
      <c r="L244" s="2" t="str">
        <f>VLOOKUP(MONTH(Tabla110[[#This Row],[FECHA PICKING]]),Tabla2[],2,0)</f>
        <v>Mar</v>
      </c>
      <c r="M244" s="1">
        <f>YEAR(Tabla110[[#This Row],[FECHA PICKING]])</f>
        <v>2019</v>
      </c>
    </row>
    <row r="245" spans="1:13" x14ac:dyDescent="0.2">
      <c r="A245" s="2">
        <v>43471</v>
      </c>
      <c r="B245" s="1">
        <v>348779</v>
      </c>
      <c r="C245" s="1" t="s">
        <v>230</v>
      </c>
      <c r="D245" s="1" t="s">
        <v>890</v>
      </c>
      <c r="E245" s="1" t="s">
        <v>864</v>
      </c>
      <c r="F245" s="1">
        <v>37</v>
      </c>
      <c r="G245" s="16" t="s">
        <v>872</v>
      </c>
      <c r="H245" s="23">
        <v>0.48333333333333334</v>
      </c>
      <c r="I245" s="23">
        <v>0.5131944444444444</v>
      </c>
      <c r="J245" s="1">
        <f>HOUR(Tabla110[[#This Row],[HORA FIN PICKING]]-Tabla110[[#This Row],[HORA INICIO PICKING]])*60+MINUTE(Tabla110[[#This Row],[HORA FIN PICKING]]-Tabla110[[#This Row],[HORA INICIO PICKING]])</f>
        <v>43</v>
      </c>
      <c r="K245" s="1" t="str">
        <f>VLOOKUP(Tabla110[[#This Row],[COD MATERIAL]],Tabla1345[#All],3,0)</f>
        <v>05 - COLISION</v>
      </c>
      <c r="L245" s="2" t="str">
        <f>VLOOKUP(MONTH(Tabla110[[#This Row],[FECHA PICKING]]),Tabla2[],2,0)</f>
        <v>Ene</v>
      </c>
      <c r="M245" s="1">
        <f>YEAR(Tabla110[[#This Row],[FECHA PICKING]])</f>
        <v>2019</v>
      </c>
    </row>
    <row r="246" spans="1:13" x14ac:dyDescent="0.2">
      <c r="A246" s="2">
        <v>43546</v>
      </c>
      <c r="B246" s="1">
        <v>347930</v>
      </c>
      <c r="C246" s="1" t="s">
        <v>138</v>
      </c>
      <c r="D246" s="1" t="s">
        <v>893</v>
      </c>
      <c r="E246" s="1" t="s">
        <v>864</v>
      </c>
      <c r="F246" s="1">
        <v>47</v>
      </c>
      <c r="G246" s="16" t="s">
        <v>872</v>
      </c>
      <c r="H246" s="23">
        <v>0.71388888888888891</v>
      </c>
      <c r="I246" s="23">
        <v>0.75347222222222221</v>
      </c>
      <c r="J246" s="1">
        <f>HOUR(Tabla110[[#This Row],[HORA FIN PICKING]]-Tabla110[[#This Row],[HORA INICIO PICKING]])*60+MINUTE(Tabla110[[#This Row],[HORA FIN PICKING]]-Tabla110[[#This Row],[HORA INICIO PICKING]])</f>
        <v>57</v>
      </c>
      <c r="K246" s="1" t="str">
        <f>VLOOKUP(Tabla110[[#This Row],[COD MATERIAL]],Tabla1345[#All],3,0)</f>
        <v>14 - LUCES</v>
      </c>
      <c r="L246" s="2" t="str">
        <f>VLOOKUP(MONTH(Tabla110[[#This Row],[FECHA PICKING]]),Tabla2[],2,0)</f>
        <v>Mar</v>
      </c>
      <c r="M246" s="1">
        <f>YEAR(Tabla110[[#This Row],[FECHA PICKING]])</f>
        <v>2019</v>
      </c>
    </row>
    <row r="247" spans="1:13" x14ac:dyDescent="0.2">
      <c r="A247" s="2">
        <v>43291</v>
      </c>
      <c r="B247" s="1">
        <v>348862</v>
      </c>
      <c r="C247" s="1" t="s">
        <v>196</v>
      </c>
      <c r="D247" s="1" t="s">
        <v>886</v>
      </c>
      <c r="E247" s="1" t="s">
        <v>857</v>
      </c>
      <c r="F247" s="1">
        <v>29</v>
      </c>
      <c r="G247" s="16" t="s">
        <v>873</v>
      </c>
      <c r="H247" s="23">
        <v>0.36527777777777781</v>
      </c>
      <c r="I247" s="23">
        <v>0.45347222222222222</v>
      </c>
      <c r="J247" s="1">
        <f>HOUR(Tabla110[[#This Row],[HORA FIN PICKING]]-Tabla110[[#This Row],[HORA INICIO PICKING]])*60+MINUTE(Tabla110[[#This Row],[HORA FIN PICKING]]-Tabla110[[#This Row],[HORA INICIO PICKING]])</f>
        <v>127</v>
      </c>
      <c r="K247" s="1" t="str">
        <f>VLOOKUP(Tabla110[[#This Row],[COD MATERIAL]],Tabla1345[#All],3,0)</f>
        <v>05 - COLISION</v>
      </c>
      <c r="L247" s="2" t="str">
        <f>VLOOKUP(MONTH(Tabla110[[#This Row],[FECHA PICKING]]),Tabla2[],2,0)</f>
        <v>Jul</v>
      </c>
      <c r="M247" s="1">
        <f>YEAR(Tabla110[[#This Row],[FECHA PICKING]])</f>
        <v>2018</v>
      </c>
    </row>
    <row r="248" spans="1:13" x14ac:dyDescent="0.2">
      <c r="A248" s="2">
        <v>43396</v>
      </c>
      <c r="B248" s="1">
        <v>347815</v>
      </c>
      <c r="C248" s="1" t="s">
        <v>58</v>
      </c>
      <c r="D248" s="1" t="s">
        <v>886</v>
      </c>
      <c r="E248" s="1" t="s">
        <v>864</v>
      </c>
      <c r="F248" s="1">
        <v>28</v>
      </c>
      <c r="G248" s="16" t="s">
        <v>872</v>
      </c>
      <c r="H248" s="23">
        <v>0.42222222222222222</v>
      </c>
      <c r="I248" s="23">
        <v>0.48888888888888893</v>
      </c>
      <c r="J248" s="1">
        <f>HOUR(Tabla110[[#This Row],[HORA FIN PICKING]]-Tabla110[[#This Row],[HORA INICIO PICKING]])*60+MINUTE(Tabla110[[#This Row],[HORA FIN PICKING]]-Tabla110[[#This Row],[HORA INICIO PICKING]])</f>
        <v>96</v>
      </c>
      <c r="K248" s="1" t="str">
        <f>VLOOKUP(Tabla110[[#This Row],[COD MATERIAL]],Tabla1345[#All],3,0)</f>
        <v>03 - FILTROS</v>
      </c>
      <c r="L248" s="2" t="str">
        <f>VLOOKUP(MONTH(Tabla110[[#This Row],[FECHA PICKING]]),Tabla2[],2,0)</f>
        <v>Oct</v>
      </c>
      <c r="M248" s="1">
        <f>YEAR(Tabla110[[#This Row],[FECHA PICKING]])</f>
        <v>2018</v>
      </c>
    </row>
    <row r="249" spans="1:13" x14ac:dyDescent="0.2">
      <c r="A249" s="2">
        <v>43322</v>
      </c>
      <c r="B249" s="1">
        <v>348437</v>
      </c>
      <c r="C249" s="1" t="s">
        <v>553</v>
      </c>
      <c r="D249" s="1" t="s">
        <v>893</v>
      </c>
      <c r="E249" s="1" t="s">
        <v>865</v>
      </c>
      <c r="F249" s="1">
        <v>98</v>
      </c>
      <c r="G249" s="16" t="s">
        <v>873</v>
      </c>
      <c r="H249" s="23">
        <v>0.4916666666666667</v>
      </c>
      <c r="I249" s="23">
        <v>0.54652777777777783</v>
      </c>
      <c r="J249" s="1">
        <f>HOUR(Tabla110[[#This Row],[HORA FIN PICKING]]-Tabla110[[#This Row],[HORA INICIO PICKING]])*60+MINUTE(Tabla110[[#This Row],[HORA FIN PICKING]]-Tabla110[[#This Row],[HORA INICIO PICKING]])</f>
        <v>79</v>
      </c>
      <c r="K249" s="1" t="str">
        <f>VLOOKUP(Tabla110[[#This Row],[COD MATERIAL]],Tabla1345[#All],3,0)</f>
        <v>05 - COLISION</v>
      </c>
      <c r="L249" s="2" t="str">
        <f>VLOOKUP(MONTH(Tabla110[[#This Row],[FECHA PICKING]]),Tabla2[],2,0)</f>
        <v>Ago</v>
      </c>
      <c r="M249" s="1">
        <f>YEAR(Tabla110[[#This Row],[FECHA PICKING]])</f>
        <v>2018</v>
      </c>
    </row>
    <row r="250" spans="1:13" x14ac:dyDescent="0.2">
      <c r="A250" s="2">
        <v>43493</v>
      </c>
      <c r="B250" s="1">
        <v>364406</v>
      </c>
      <c r="C250" s="1" t="s">
        <v>605</v>
      </c>
      <c r="D250" s="1" t="s">
        <v>884</v>
      </c>
      <c r="E250" s="1" t="s">
        <v>857</v>
      </c>
      <c r="F250" s="1">
        <v>79</v>
      </c>
      <c r="G250" s="16" t="s">
        <v>873</v>
      </c>
      <c r="H250" s="23">
        <v>0.43194444444444446</v>
      </c>
      <c r="I250" s="23">
        <v>0.53125</v>
      </c>
      <c r="J250" s="1">
        <f>HOUR(Tabla110[[#This Row],[HORA FIN PICKING]]-Tabla110[[#This Row],[HORA INICIO PICKING]])*60+MINUTE(Tabla110[[#This Row],[HORA FIN PICKING]]-Tabla110[[#This Row],[HORA INICIO PICKING]])</f>
        <v>143</v>
      </c>
      <c r="K250" s="1" t="str">
        <f>VLOOKUP(Tabla110[[#This Row],[COD MATERIAL]],Tabla1345[#All],3,0)</f>
        <v>11 - LLANTAS Y HULES</v>
      </c>
      <c r="L250" s="2" t="str">
        <f>VLOOKUP(MONTH(Tabla110[[#This Row],[FECHA PICKING]]),Tabla2[],2,0)</f>
        <v>Ene</v>
      </c>
      <c r="M250" s="1">
        <f>YEAR(Tabla110[[#This Row],[FECHA PICKING]])</f>
        <v>2019</v>
      </c>
    </row>
    <row r="251" spans="1:13" x14ac:dyDescent="0.2">
      <c r="A251" s="2">
        <v>43586</v>
      </c>
      <c r="B251" s="1">
        <v>362577</v>
      </c>
      <c r="C251" s="1" t="s">
        <v>695</v>
      </c>
      <c r="D251" s="1" t="s">
        <v>884</v>
      </c>
      <c r="E251" s="1" t="s">
        <v>859</v>
      </c>
      <c r="F251" s="1">
        <v>36</v>
      </c>
      <c r="G251" s="16" t="s">
        <v>872</v>
      </c>
      <c r="H251" s="23">
        <v>0.47083333333333338</v>
      </c>
      <c r="I251" s="23">
        <v>0.5229166666666667</v>
      </c>
      <c r="J251" s="1">
        <f>HOUR(Tabla110[[#This Row],[HORA FIN PICKING]]-Tabla110[[#This Row],[HORA INICIO PICKING]])*60+MINUTE(Tabla110[[#This Row],[HORA FIN PICKING]]-Tabla110[[#This Row],[HORA INICIO PICKING]])</f>
        <v>75</v>
      </c>
      <c r="K251" s="1" t="str">
        <f>VLOOKUP(Tabla110[[#This Row],[COD MATERIAL]],Tabla1345[#All],3,0)</f>
        <v>14 - LUCES</v>
      </c>
      <c r="L251" s="2" t="str">
        <f>VLOOKUP(MONTH(Tabla110[[#This Row],[FECHA PICKING]]),Tabla2[],2,0)</f>
        <v>May</v>
      </c>
      <c r="M251" s="1">
        <f>YEAR(Tabla110[[#This Row],[FECHA PICKING]])</f>
        <v>2019</v>
      </c>
    </row>
    <row r="252" spans="1:13" x14ac:dyDescent="0.2">
      <c r="A252" s="2">
        <v>43609</v>
      </c>
      <c r="B252" s="1">
        <v>347760</v>
      </c>
      <c r="C252" s="1" t="s">
        <v>435</v>
      </c>
      <c r="D252" s="1" t="s">
        <v>892</v>
      </c>
      <c r="E252" s="1" t="s">
        <v>862</v>
      </c>
      <c r="F252" s="1">
        <v>73</v>
      </c>
      <c r="G252" s="16" t="s">
        <v>873</v>
      </c>
      <c r="H252" s="23">
        <v>0.65416666666666667</v>
      </c>
      <c r="I252" s="23">
        <v>0.75416666666666676</v>
      </c>
      <c r="J252" s="1">
        <f>HOUR(Tabla110[[#This Row],[HORA FIN PICKING]]-Tabla110[[#This Row],[HORA INICIO PICKING]])*60+MINUTE(Tabla110[[#This Row],[HORA FIN PICKING]]-Tabla110[[#This Row],[HORA INICIO PICKING]])</f>
        <v>144</v>
      </c>
      <c r="K252" s="1" t="str">
        <f>VLOOKUP(Tabla110[[#This Row],[COD MATERIAL]],Tabla1345[#All],3,0)</f>
        <v>09 - PARTES DE MOTOR</v>
      </c>
      <c r="L252" s="2" t="str">
        <f>VLOOKUP(MONTH(Tabla110[[#This Row],[FECHA PICKING]]),Tabla2[],2,0)</f>
        <v>May</v>
      </c>
      <c r="M252" s="1">
        <f>YEAR(Tabla110[[#This Row],[FECHA PICKING]])</f>
        <v>2019</v>
      </c>
    </row>
    <row r="253" spans="1:13" x14ac:dyDescent="0.2">
      <c r="A253" s="2">
        <v>43234</v>
      </c>
      <c r="B253" s="1">
        <v>347683</v>
      </c>
      <c r="C253" s="1" t="s">
        <v>328</v>
      </c>
      <c r="D253" s="1" t="s">
        <v>888</v>
      </c>
      <c r="E253" s="1" t="s">
        <v>866</v>
      </c>
      <c r="F253" s="1">
        <v>95</v>
      </c>
      <c r="G253" s="16" t="s">
        <v>873</v>
      </c>
      <c r="H253" s="23">
        <v>0.73611111111111116</v>
      </c>
      <c r="I253" s="23">
        <v>0.76180555555555562</v>
      </c>
      <c r="J253" s="1">
        <f>HOUR(Tabla110[[#This Row],[HORA FIN PICKING]]-Tabla110[[#This Row],[HORA INICIO PICKING]])*60+MINUTE(Tabla110[[#This Row],[HORA FIN PICKING]]-Tabla110[[#This Row],[HORA INICIO PICKING]])</f>
        <v>37</v>
      </c>
      <c r="K253" s="1" t="str">
        <f>VLOOKUP(Tabla110[[#This Row],[COD MATERIAL]],Tabla1345[#All],3,0)</f>
        <v>03 - FILTROS</v>
      </c>
      <c r="L253" s="2" t="str">
        <f>VLOOKUP(MONTH(Tabla110[[#This Row],[FECHA PICKING]]),Tabla2[],2,0)</f>
        <v>May</v>
      </c>
      <c r="M253" s="1">
        <f>YEAR(Tabla110[[#This Row],[FECHA PICKING]])</f>
        <v>2018</v>
      </c>
    </row>
    <row r="254" spans="1:13" x14ac:dyDescent="0.2">
      <c r="A254" s="2">
        <v>43131</v>
      </c>
      <c r="B254" s="1">
        <v>348404</v>
      </c>
      <c r="C254" s="1" t="s">
        <v>241</v>
      </c>
      <c r="D254" s="1" t="s">
        <v>892</v>
      </c>
      <c r="E254" s="1" t="s">
        <v>863</v>
      </c>
      <c r="F254" s="1">
        <v>25</v>
      </c>
      <c r="G254" s="16" t="s">
        <v>873</v>
      </c>
      <c r="H254" s="23">
        <v>0.7270833333333333</v>
      </c>
      <c r="I254" s="23">
        <v>0.79583333333333339</v>
      </c>
      <c r="J254" s="1">
        <f>HOUR(Tabla110[[#This Row],[HORA FIN PICKING]]-Tabla110[[#This Row],[HORA INICIO PICKING]])*60+MINUTE(Tabla110[[#This Row],[HORA FIN PICKING]]-Tabla110[[#This Row],[HORA INICIO PICKING]])</f>
        <v>99</v>
      </c>
      <c r="K254" s="1" t="str">
        <f>VLOOKUP(Tabla110[[#This Row],[COD MATERIAL]],Tabla1345[#All],3,0)</f>
        <v>05 - COLISION</v>
      </c>
      <c r="L254" s="2" t="str">
        <f>VLOOKUP(MONTH(Tabla110[[#This Row],[FECHA PICKING]]),Tabla2[],2,0)</f>
        <v>Ene</v>
      </c>
      <c r="M254" s="1">
        <f>YEAR(Tabla110[[#This Row],[FECHA PICKING]])</f>
        <v>2018</v>
      </c>
    </row>
    <row r="255" spans="1:13" x14ac:dyDescent="0.2">
      <c r="A255" s="2">
        <v>43509</v>
      </c>
      <c r="B255" s="1">
        <v>348218</v>
      </c>
      <c r="C255" s="1" t="s">
        <v>663</v>
      </c>
      <c r="D255" s="1" t="s">
        <v>890</v>
      </c>
      <c r="E255" s="1" t="s">
        <v>863</v>
      </c>
      <c r="F255" s="1">
        <v>26</v>
      </c>
      <c r="G255" s="16" t="s">
        <v>872</v>
      </c>
      <c r="H255" s="23">
        <v>0.51944444444444449</v>
      </c>
      <c r="I255" s="23">
        <v>0.56736111111111109</v>
      </c>
      <c r="J255" s="1">
        <f>HOUR(Tabla110[[#This Row],[HORA FIN PICKING]]-Tabla110[[#This Row],[HORA INICIO PICKING]])*60+MINUTE(Tabla110[[#This Row],[HORA FIN PICKING]]-Tabla110[[#This Row],[HORA INICIO PICKING]])</f>
        <v>69</v>
      </c>
      <c r="K255" s="1" t="str">
        <f>VLOOKUP(Tabla110[[#This Row],[COD MATERIAL]],Tabla1345[#All],3,0)</f>
        <v>06 - AMORTIGUADORES</v>
      </c>
      <c r="L255" s="2" t="str">
        <f>VLOOKUP(MONTH(Tabla110[[#This Row],[FECHA PICKING]]),Tabla2[],2,0)</f>
        <v>Feb</v>
      </c>
      <c r="M255" s="1">
        <f>YEAR(Tabla110[[#This Row],[FECHA PICKING]])</f>
        <v>2019</v>
      </c>
    </row>
    <row r="256" spans="1:13" x14ac:dyDescent="0.2">
      <c r="A256" s="2">
        <v>43237</v>
      </c>
      <c r="B256" s="1">
        <v>348787</v>
      </c>
      <c r="C256" s="1" t="s">
        <v>590</v>
      </c>
      <c r="D256" s="1" t="s">
        <v>884</v>
      </c>
      <c r="E256" s="1" t="s">
        <v>860</v>
      </c>
      <c r="F256" s="1">
        <v>46</v>
      </c>
      <c r="G256" s="16" t="s">
        <v>872</v>
      </c>
      <c r="H256" s="23">
        <v>0.7319444444444444</v>
      </c>
      <c r="I256" s="23">
        <v>0.74375000000000002</v>
      </c>
      <c r="J256" s="1">
        <f>HOUR(Tabla110[[#This Row],[HORA FIN PICKING]]-Tabla110[[#This Row],[HORA INICIO PICKING]])*60+MINUTE(Tabla110[[#This Row],[HORA FIN PICKING]]-Tabla110[[#This Row],[HORA INICIO PICKING]])</f>
        <v>17</v>
      </c>
      <c r="K256" s="1" t="str">
        <f>VLOOKUP(Tabla110[[#This Row],[COD MATERIAL]],Tabla1345[#All],3,0)</f>
        <v>05 - COLISION</v>
      </c>
      <c r="L256" s="2" t="str">
        <f>VLOOKUP(MONTH(Tabla110[[#This Row],[FECHA PICKING]]),Tabla2[],2,0)</f>
        <v>May</v>
      </c>
      <c r="M256" s="1">
        <f>YEAR(Tabla110[[#This Row],[FECHA PICKING]])</f>
        <v>2018</v>
      </c>
    </row>
    <row r="257" spans="1:13" x14ac:dyDescent="0.2">
      <c r="A257" s="2">
        <v>43615</v>
      </c>
      <c r="B257" s="1">
        <v>348623</v>
      </c>
      <c r="C257" s="1" t="s">
        <v>501</v>
      </c>
      <c r="D257" s="1" t="s">
        <v>890</v>
      </c>
      <c r="E257" s="1" t="s">
        <v>867</v>
      </c>
      <c r="F257" s="1">
        <v>34</v>
      </c>
      <c r="G257" s="16" t="s">
        <v>872</v>
      </c>
      <c r="H257" s="23">
        <v>0.69166666666666676</v>
      </c>
      <c r="I257" s="23">
        <v>0.76250000000000007</v>
      </c>
      <c r="J257" s="1">
        <f>HOUR(Tabla110[[#This Row],[HORA FIN PICKING]]-Tabla110[[#This Row],[HORA INICIO PICKING]])*60+MINUTE(Tabla110[[#This Row],[HORA FIN PICKING]]-Tabla110[[#This Row],[HORA INICIO PICKING]])</f>
        <v>102</v>
      </c>
      <c r="K257" s="1" t="str">
        <f>VLOOKUP(Tabla110[[#This Row],[COD MATERIAL]],Tabla1345[#All],3,0)</f>
        <v>15 - MISCELANEOS</v>
      </c>
      <c r="L257" s="2" t="str">
        <f>VLOOKUP(MONTH(Tabla110[[#This Row],[FECHA PICKING]]),Tabla2[],2,0)</f>
        <v>May</v>
      </c>
      <c r="M257" s="1">
        <f>YEAR(Tabla110[[#This Row],[FECHA PICKING]])</f>
        <v>2019</v>
      </c>
    </row>
    <row r="258" spans="1:13" x14ac:dyDescent="0.2">
      <c r="A258" s="2">
        <v>43157</v>
      </c>
      <c r="B258" s="1">
        <v>348819</v>
      </c>
      <c r="C258" s="1" t="s">
        <v>128</v>
      </c>
      <c r="D258" s="1" t="s">
        <v>888</v>
      </c>
      <c r="E258" s="1" t="s">
        <v>867</v>
      </c>
      <c r="F258" s="1">
        <v>11</v>
      </c>
      <c r="G258" s="16" t="s">
        <v>872</v>
      </c>
      <c r="H258" s="23">
        <v>0.63263888888888886</v>
      </c>
      <c r="I258" s="23">
        <v>0.67986111111111114</v>
      </c>
      <c r="J258" s="1">
        <f>HOUR(Tabla110[[#This Row],[HORA FIN PICKING]]-Tabla110[[#This Row],[HORA INICIO PICKING]])*60+MINUTE(Tabla110[[#This Row],[HORA FIN PICKING]]-Tabla110[[#This Row],[HORA INICIO PICKING]])</f>
        <v>68</v>
      </c>
      <c r="K258" s="1" t="str">
        <f>VLOOKUP(Tabla110[[#This Row],[COD MATERIAL]],Tabla1345[#All],3,0)</f>
        <v>05 - COLISION</v>
      </c>
      <c r="L258" s="2" t="str">
        <f>VLOOKUP(MONTH(Tabla110[[#This Row],[FECHA PICKING]]),Tabla2[],2,0)</f>
        <v>Feb</v>
      </c>
      <c r="M258" s="1">
        <f>YEAR(Tabla110[[#This Row],[FECHA PICKING]])</f>
        <v>2018</v>
      </c>
    </row>
    <row r="259" spans="1:13" x14ac:dyDescent="0.2">
      <c r="A259" s="2">
        <v>43267</v>
      </c>
      <c r="B259" s="1">
        <v>364411</v>
      </c>
      <c r="C259" s="1" t="s">
        <v>608</v>
      </c>
      <c r="D259" s="1" t="s">
        <v>890</v>
      </c>
      <c r="E259" s="1" t="s">
        <v>866</v>
      </c>
      <c r="F259" s="1">
        <v>44</v>
      </c>
      <c r="G259" s="16" t="s">
        <v>872</v>
      </c>
      <c r="H259" s="23">
        <v>0.53194444444444444</v>
      </c>
      <c r="I259" s="23">
        <v>0.54305555555555551</v>
      </c>
      <c r="J259" s="1">
        <f>HOUR(Tabla110[[#This Row],[HORA FIN PICKING]]-Tabla110[[#This Row],[HORA INICIO PICKING]])*60+MINUTE(Tabla110[[#This Row],[HORA FIN PICKING]]-Tabla110[[#This Row],[HORA INICIO PICKING]])</f>
        <v>16</v>
      </c>
      <c r="K259" s="1" t="str">
        <f>VLOOKUP(Tabla110[[#This Row],[COD MATERIAL]],Tabla1345[#All],3,0)</f>
        <v>09 - PARTES DE MOTOR</v>
      </c>
      <c r="L259" s="2" t="str">
        <f>VLOOKUP(MONTH(Tabla110[[#This Row],[FECHA PICKING]]),Tabla2[],2,0)</f>
        <v>Jun</v>
      </c>
      <c r="M259" s="1">
        <f>YEAR(Tabla110[[#This Row],[FECHA PICKING]])</f>
        <v>2018</v>
      </c>
    </row>
    <row r="260" spans="1:13" x14ac:dyDescent="0.2">
      <c r="A260" s="2">
        <v>43349</v>
      </c>
      <c r="B260" s="1">
        <v>347689</v>
      </c>
      <c r="C260" s="1" t="s">
        <v>532</v>
      </c>
      <c r="D260" s="1" t="s">
        <v>887</v>
      </c>
      <c r="E260" s="1" t="s">
        <v>868</v>
      </c>
      <c r="F260" s="1">
        <v>53</v>
      </c>
      <c r="G260" s="16" t="s">
        <v>872</v>
      </c>
      <c r="H260" s="23">
        <v>0.55138888888888882</v>
      </c>
      <c r="I260" s="23">
        <v>0.58611111111111114</v>
      </c>
      <c r="J260" s="1">
        <f>HOUR(Tabla110[[#This Row],[HORA FIN PICKING]]-Tabla110[[#This Row],[HORA INICIO PICKING]])*60+MINUTE(Tabla110[[#This Row],[HORA FIN PICKING]]-Tabla110[[#This Row],[HORA INICIO PICKING]])</f>
        <v>50</v>
      </c>
      <c r="K260" s="1" t="str">
        <f>VLOOKUP(Tabla110[[#This Row],[COD MATERIAL]],Tabla1345[#All],3,0)</f>
        <v>03 - FILTROS</v>
      </c>
      <c r="L260" s="2" t="str">
        <f>VLOOKUP(MONTH(Tabla110[[#This Row],[FECHA PICKING]]),Tabla2[],2,0)</f>
        <v>Set</v>
      </c>
      <c r="M260" s="1">
        <f>YEAR(Tabla110[[#This Row],[FECHA PICKING]])</f>
        <v>2018</v>
      </c>
    </row>
    <row r="261" spans="1:13" x14ac:dyDescent="0.2">
      <c r="A261" s="2">
        <v>43193</v>
      </c>
      <c r="B261" s="1">
        <v>348127</v>
      </c>
      <c r="C261" s="1" t="s">
        <v>358</v>
      </c>
      <c r="D261" s="1" t="s">
        <v>886</v>
      </c>
      <c r="E261" s="1" t="s">
        <v>859</v>
      </c>
      <c r="F261" s="1">
        <v>14</v>
      </c>
      <c r="G261" s="16" t="s">
        <v>872</v>
      </c>
      <c r="H261" s="23">
        <v>0.46666666666666662</v>
      </c>
      <c r="I261" s="23">
        <v>0.53333333333333333</v>
      </c>
      <c r="J261" s="1">
        <f>HOUR(Tabla110[[#This Row],[HORA FIN PICKING]]-Tabla110[[#This Row],[HORA INICIO PICKING]])*60+MINUTE(Tabla110[[#This Row],[HORA FIN PICKING]]-Tabla110[[#This Row],[HORA INICIO PICKING]])</f>
        <v>96</v>
      </c>
      <c r="K261" s="1" t="str">
        <f>VLOOKUP(Tabla110[[#This Row],[COD MATERIAL]],Tabla1345[#All],3,0)</f>
        <v>04 - FRENOS Y EMBRAGUES</v>
      </c>
      <c r="L261" s="2" t="str">
        <f>VLOOKUP(MONTH(Tabla110[[#This Row],[FECHA PICKING]]),Tabla2[],2,0)</f>
        <v>Abr</v>
      </c>
      <c r="M261" s="1">
        <f>YEAR(Tabla110[[#This Row],[FECHA PICKING]])</f>
        <v>2018</v>
      </c>
    </row>
    <row r="262" spans="1:13" x14ac:dyDescent="0.2">
      <c r="A262" s="2">
        <v>43321</v>
      </c>
      <c r="B262" s="1">
        <v>348221</v>
      </c>
      <c r="C262" s="1" t="s">
        <v>117</v>
      </c>
      <c r="D262" s="1" t="s">
        <v>893</v>
      </c>
      <c r="E262" s="1" t="s">
        <v>865</v>
      </c>
      <c r="F262" s="1">
        <v>94</v>
      </c>
      <c r="G262" s="16" t="s">
        <v>872</v>
      </c>
      <c r="H262" s="23">
        <v>0.55833333333333335</v>
      </c>
      <c r="I262" s="23">
        <v>0.62152777777777779</v>
      </c>
      <c r="J262" s="1">
        <f>HOUR(Tabla110[[#This Row],[HORA FIN PICKING]]-Tabla110[[#This Row],[HORA INICIO PICKING]])*60+MINUTE(Tabla110[[#This Row],[HORA FIN PICKING]]-Tabla110[[#This Row],[HORA INICIO PICKING]])</f>
        <v>91</v>
      </c>
      <c r="K262" s="1" t="str">
        <f>VLOOKUP(Tabla110[[#This Row],[COD MATERIAL]],Tabla1345[#All],3,0)</f>
        <v>06 - AMORTIGUADORES</v>
      </c>
      <c r="L262" s="2" t="str">
        <f>VLOOKUP(MONTH(Tabla110[[#This Row],[FECHA PICKING]]),Tabla2[],2,0)</f>
        <v>Ago</v>
      </c>
      <c r="M262" s="1">
        <f>YEAR(Tabla110[[#This Row],[FECHA PICKING]])</f>
        <v>2018</v>
      </c>
    </row>
    <row r="263" spans="1:13" x14ac:dyDescent="0.2">
      <c r="A263" s="2">
        <v>43489</v>
      </c>
      <c r="B263" s="1">
        <v>348515</v>
      </c>
      <c r="C263" s="1" t="s">
        <v>163</v>
      </c>
      <c r="D263" s="1" t="s">
        <v>890</v>
      </c>
      <c r="E263" s="1" t="s">
        <v>860</v>
      </c>
      <c r="F263" s="1">
        <v>79</v>
      </c>
      <c r="G263" s="16" t="s">
        <v>873</v>
      </c>
      <c r="H263" s="23">
        <v>0.60972222222222217</v>
      </c>
      <c r="I263" s="23">
        <v>0.6743055555555556</v>
      </c>
      <c r="J263" s="1">
        <f>HOUR(Tabla110[[#This Row],[HORA FIN PICKING]]-Tabla110[[#This Row],[HORA INICIO PICKING]])*60+MINUTE(Tabla110[[#This Row],[HORA FIN PICKING]]-Tabla110[[#This Row],[HORA INICIO PICKING]])</f>
        <v>93</v>
      </c>
      <c r="K263" s="1" t="str">
        <f>VLOOKUP(Tabla110[[#This Row],[COD MATERIAL]],Tabla1345[#All],3,0)</f>
        <v>09 - PARTES DE MOTOR</v>
      </c>
      <c r="L263" s="2" t="str">
        <f>VLOOKUP(MONTH(Tabla110[[#This Row],[FECHA PICKING]]),Tabla2[],2,0)</f>
        <v>Ene</v>
      </c>
      <c r="M263" s="1">
        <f>YEAR(Tabla110[[#This Row],[FECHA PICKING]])</f>
        <v>2019</v>
      </c>
    </row>
    <row r="264" spans="1:13" x14ac:dyDescent="0.2">
      <c r="A264" s="2">
        <v>43453</v>
      </c>
      <c r="B264" s="1">
        <v>368017</v>
      </c>
      <c r="C264" s="1" t="s">
        <v>779</v>
      </c>
      <c r="D264" s="1" t="s">
        <v>889</v>
      </c>
      <c r="E264" s="1" t="s">
        <v>869</v>
      </c>
      <c r="F264" s="1">
        <v>36</v>
      </c>
      <c r="G264" s="16" t="s">
        <v>872</v>
      </c>
      <c r="H264" s="23">
        <v>0.3659722222222222</v>
      </c>
      <c r="I264" s="23">
        <v>0.45694444444444443</v>
      </c>
      <c r="J264" s="1">
        <f>HOUR(Tabla110[[#This Row],[HORA FIN PICKING]]-Tabla110[[#This Row],[HORA INICIO PICKING]])*60+MINUTE(Tabla110[[#This Row],[HORA FIN PICKING]]-Tabla110[[#This Row],[HORA INICIO PICKING]])</f>
        <v>131</v>
      </c>
      <c r="K264" s="1" t="str">
        <f>VLOOKUP(Tabla110[[#This Row],[COD MATERIAL]],Tabla1345[#All],3,0)</f>
        <v>07 - PEDALES Y POSAPIES</v>
      </c>
      <c r="L264" s="2" t="str">
        <f>VLOOKUP(MONTH(Tabla110[[#This Row],[FECHA PICKING]]),Tabla2[],2,0)</f>
        <v>Dic</v>
      </c>
      <c r="M264" s="1">
        <f>YEAR(Tabla110[[#This Row],[FECHA PICKING]])</f>
        <v>2018</v>
      </c>
    </row>
    <row r="265" spans="1:13" x14ac:dyDescent="0.2">
      <c r="A265" s="2">
        <v>43478</v>
      </c>
      <c r="B265" s="1">
        <v>348377</v>
      </c>
      <c r="C265" s="1" t="s">
        <v>298</v>
      </c>
      <c r="D265" s="1" t="s">
        <v>891</v>
      </c>
      <c r="E265" s="1" t="s">
        <v>868</v>
      </c>
      <c r="F265" s="1">
        <v>86</v>
      </c>
      <c r="G265" s="16" t="s">
        <v>872</v>
      </c>
      <c r="H265" s="23">
        <v>0.60833333333333328</v>
      </c>
      <c r="I265" s="23">
        <v>0.6465277777777777</v>
      </c>
      <c r="J265" s="1">
        <f>HOUR(Tabla110[[#This Row],[HORA FIN PICKING]]-Tabla110[[#This Row],[HORA INICIO PICKING]])*60+MINUTE(Tabla110[[#This Row],[HORA FIN PICKING]]-Tabla110[[#This Row],[HORA INICIO PICKING]])</f>
        <v>55</v>
      </c>
      <c r="K265" s="1" t="str">
        <f>VLOOKUP(Tabla110[[#This Row],[COD MATERIAL]],Tabla1345[#All],3,0)</f>
        <v>05 - COLISION</v>
      </c>
      <c r="L265" s="2" t="str">
        <f>VLOOKUP(MONTH(Tabla110[[#This Row],[FECHA PICKING]]),Tabla2[],2,0)</f>
        <v>Ene</v>
      </c>
      <c r="M265" s="1">
        <f>YEAR(Tabla110[[#This Row],[FECHA PICKING]])</f>
        <v>2019</v>
      </c>
    </row>
    <row r="266" spans="1:13" x14ac:dyDescent="0.2">
      <c r="A266" s="2">
        <v>43405</v>
      </c>
      <c r="B266" s="1">
        <v>348789</v>
      </c>
      <c r="C266" s="1" t="s">
        <v>394</v>
      </c>
      <c r="D266" s="1" t="s">
        <v>887</v>
      </c>
      <c r="E266" s="1" t="s">
        <v>864</v>
      </c>
      <c r="F266" s="1">
        <v>52</v>
      </c>
      <c r="G266" s="16" t="s">
        <v>872</v>
      </c>
      <c r="H266" s="23">
        <v>0.59930555555555554</v>
      </c>
      <c r="I266" s="23">
        <v>0.70347222222222217</v>
      </c>
      <c r="J266" s="1">
        <f>HOUR(Tabla110[[#This Row],[HORA FIN PICKING]]-Tabla110[[#This Row],[HORA INICIO PICKING]])*60+MINUTE(Tabla110[[#This Row],[HORA FIN PICKING]]-Tabla110[[#This Row],[HORA INICIO PICKING]])</f>
        <v>150</v>
      </c>
      <c r="K266" s="1" t="str">
        <f>VLOOKUP(Tabla110[[#This Row],[COD MATERIAL]],Tabla1345[#All],3,0)</f>
        <v>05 - COLISION</v>
      </c>
      <c r="L266" s="2" t="str">
        <f>VLOOKUP(MONTH(Tabla110[[#This Row],[FECHA PICKING]]),Tabla2[],2,0)</f>
        <v>Nov</v>
      </c>
      <c r="M266" s="1">
        <f>YEAR(Tabla110[[#This Row],[FECHA PICKING]])</f>
        <v>2018</v>
      </c>
    </row>
    <row r="267" spans="1:13" x14ac:dyDescent="0.2">
      <c r="A267" s="2">
        <v>43420</v>
      </c>
      <c r="B267" s="1">
        <v>348630</v>
      </c>
      <c r="C267" s="1" t="s">
        <v>193</v>
      </c>
      <c r="D267" s="1" t="s">
        <v>890</v>
      </c>
      <c r="E267" s="1" t="s">
        <v>859</v>
      </c>
      <c r="F267" s="1">
        <v>84</v>
      </c>
      <c r="G267" s="16" t="s">
        <v>872</v>
      </c>
      <c r="H267" s="23">
        <v>0.64861111111111114</v>
      </c>
      <c r="I267" s="23">
        <v>0.68958333333333333</v>
      </c>
      <c r="J267" s="1">
        <f>HOUR(Tabla110[[#This Row],[HORA FIN PICKING]]-Tabla110[[#This Row],[HORA INICIO PICKING]])*60+MINUTE(Tabla110[[#This Row],[HORA FIN PICKING]]-Tabla110[[#This Row],[HORA INICIO PICKING]])</f>
        <v>59</v>
      </c>
      <c r="K267" s="1" t="str">
        <f>VLOOKUP(Tabla110[[#This Row],[COD MATERIAL]],Tabla1345[#All],3,0)</f>
        <v>09 - PARTES DE MOTOR</v>
      </c>
      <c r="L267" s="2" t="str">
        <f>VLOOKUP(MONTH(Tabla110[[#This Row],[FECHA PICKING]]),Tabla2[],2,0)</f>
        <v>Nov</v>
      </c>
      <c r="M267" s="1">
        <f>YEAR(Tabla110[[#This Row],[FECHA PICKING]])</f>
        <v>2018</v>
      </c>
    </row>
    <row r="268" spans="1:13" x14ac:dyDescent="0.2">
      <c r="A268" s="2">
        <v>43305</v>
      </c>
      <c r="B268" s="1">
        <v>348250</v>
      </c>
      <c r="C268" s="1" t="s">
        <v>239</v>
      </c>
      <c r="D268" s="1" t="s">
        <v>892</v>
      </c>
      <c r="E268" s="1" t="s">
        <v>870</v>
      </c>
      <c r="F268" s="1">
        <v>24</v>
      </c>
      <c r="G268" s="16" t="s">
        <v>872</v>
      </c>
      <c r="H268" s="23">
        <v>0.37847222222222227</v>
      </c>
      <c r="I268" s="23">
        <v>0.40277777777777773</v>
      </c>
      <c r="J268" s="1">
        <f>HOUR(Tabla110[[#This Row],[HORA FIN PICKING]]-Tabla110[[#This Row],[HORA INICIO PICKING]])*60+MINUTE(Tabla110[[#This Row],[HORA FIN PICKING]]-Tabla110[[#This Row],[HORA INICIO PICKING]])</f>
        <v>35</v>
      </c>
      <c r="K268" s="1" t="str">
        <f>VLOOKUP(Tabla110[[#This Row],[COD MATERIAL]],Tabla1345[#All],3,0)</f>
        <v>07 - PEDALES Y POSAPIES</v>
      </c>
      <c r="L268" s="2" t="str">
        <f>VLOOKUP(MONTH(Tabla110[[#This Row],[FECHA PICKING]]),Tabla2[],2,0)</f>
        <v>Jul</v>
      </c>
      <c r="M268" s="1">
        <f>YEAR(Tabla110[[#This Row],[FECHA PICKING]])</f>
        <v>2018</v>
      </c>
    </row>
    <row r="269" spans="1:13" x14ac:dyDescent="0.2">
      <c r="A269" s="2">
        <v>43414</v>
      </c>
      <c r="B269" s="1">
        <v>348818</v>
      </c>
      <c r="C269" s="1" t="s">
        <v>228</v>
      </c>
      <c r="D269" s="1" t="s">
        <v>892</v>
      </c>
      <c r="E269" s="1" t="s">
        <v>865</v>
      </c>
      <c r="F269" s="1">
        <v>92</v>
      </c>
      <c r="G269" s="16" t="s">
        <v>872</v>
      </c>
      <c r="H269" s="23">
        <v>0.39583333333333331</v>
      </c>
      <c r="I269" s="23">
        <v>0.45833333333333331</v>
      </c>
      <c r="J269" s="1">
        <f>HOUR(Tabla110[[#This Row],[HORA FIN PICKING]]-Tabla110[[#This Row],[HORA INICIO PICKING]])*60+MINUTE(Tabla110[[#This Row],[HORA FIN PICKING]]-Tabla110[[#This Row],[HORA INICIO PICKING]])</f>
        <v>90</v>
      </c>
      <c r="K269" s="1" t="str">
        <f>VLOOKUP(Tabla110[[#This Row],[COD MATERIAL]],Tabla1345[#All],3,0)</f>
        <v>05 - COLISION</v>
      </c>
      <c r="L269" s="2" t="str">
        <f>VLOOKUP(MONTH(Tabla110[[#This Row],[FECHA PICKING]]),Tabla2[],2,0)</f>
        <v>Nov</v>
      </c>
      <c r="M269" s="1">
        <f>YEAR(Tabla110[[#This Row],[FECHA PICKING]])</f>
        <v>2018</v>
      </c>
    </row>
    <row r="270" spans="1:13" x14ac:dyDescent="0.2">
      <c r="A270" s="2">
        <v>43118</v>
      </c>
      <c r="B270" s="1">
        <v>366791</v>
      </c>
      <c r="C270" s="1" t="s">
        <v>97</v>
      </c>
      <c r="D270" s="1" t="s">
        <v>889</v>
      </c>
      <c r="E270" s="1" t="s">
        <v>866</v>
      </c>
      <c r="F270" s="1">
        <v>28</v>
      </c>
      <c r="G270" s="16" t="s">
        <v>872</v>
      </c>
      <c r="H270" s="23">
        <v>0.62847222222222221</v>
      </c>
      <c r="I270" s="23">
        <v>0.66875000000000007</v>
      </c>
      <c r="J270" s="1">
        <f>HOUR(Tabla110[[#This Row],[HORA FIN PICKING]]-Tabla110[[#This Row],[HORA INICIO PICKING]])*60+MINUTE(Tabla110[[#This Row],[HORA FIN PICKING]]-Tabla110[[#This Row],[HORA INICIO PICKING]])</f>
        <v>58</v>
      </c>
      <c r="K270" s="1" t="str">
        <f>VLOOKUP(Tabla110[[#This Row],[COD MATERIAL]],Tabla1345[#All],3,0)</f>
        <v>10 - PALANCAS Y CHICOTES</v>
      </c>
      <c r="L270" s="2" t="str">
        <f>VLOOKUP(MONTH(Tabla110[[#This Row],[FECHA PICKING]]),Tabla2[],2,0)</f>
        <v>Ene</v>
      </c>
      <c r="M270" s="1">
        <f>YEAR(Tabla110[[#This Row],[FECHA PICKING]])</f>
        <v>2018</v>
      </c>
    </row>
    <row r="271" spans="1:13" x14ac:dyDescent="0.2">
      <c r="A271" s="2">
        <v>43247</v>
      </c>
      <c r="B271" s="1">
        <v>348216</v>
      </c>
      <c r="C271" s="1" t="s">
        <v>376</v>
      </c>
      <c r="D271" s="1" t="s">
        <v>887</v>
      </c>
      <c r="E271" s="1" t="s">
        <v>865</v>
      </c>
      <c r="F271" s="1">
        <v>67</v>
      </c>
      <c r="G271" s="16" t="s">
        <v>872</v>
      </c>
      <c r="H271" s="23">
        <v>0.5708333333333333</v>
      </c>
      <c r="I271" s="23">
        <v>0.59027777777777779</v>
      </c>
      <c r="J271" s="1">
        <f>HOUR(Tabla110[[#This Row],[HORA FIN PICKING]]-Tabla110[[#This Row],[HORA INICIO PICKING]])*60+MINUTE(Tabla110[[#This Row],[HORA FIN PICKING]]-Tabla110[[#This Row],[HORA INICIO PICKING]])</f>
        <v>28</v>
      </c>
      <c r="K271" s="1" t="str">
        <f>VLOOKUP(Tabla110[[#This Row],[COD MATERIAL]],Tabla1345[#All],3,0)</f>
        <v>06 - AMORTIGUADORES</v>
      </c>
      <c r="L271" s="2" t="str">
        <f>VLOOKUP(MONTH(Tabla110[[#This Row],[FECHA PICKING]]),Tabla2[],2,0)</f>
        <v>May</v>
      </c>
      <c r="M271" s="1">
        <f>YEAR(Tabla110[[#This Row],[FECHA PICKING]])</f>
        <v>2018</v>
      </c>
    </row>
    <row r="272" spans="1:13" x14ac:dyDescent="0.2">
      <c r="A272" s="2">
        <v>43569</v>
      </c>
      <c r="B272" s="1">
        <v>347771</v>
      </c>
      <c r="C272" s="1" t="s">
        <v>594</v>
      </c>
      <c r="D272" s="1" t="s">
        <v>891</v>
      </c>
      <c r="E272" s="1" t="s">
        <v>858</v>
      </c>
      <c r="F272" s="1">
        <v>92</v>
      </c>
      <c r="G272" s="16" t="s">
        <v>872</v>
      </c>
      <c r="H272" s="23">
        <v>0.6777777777777777</v>
      </c>
      <c r="I272" s="23">
        <v>0.74583333333333324</v>
      </c>
      <c r="J272" s="1">
        <f>HOUR(Tabla110[[#This Row],[HORA FIN PICKING]]-Tabla110[[#This Row],[HORA INICIO PICKING]])*60+MINUTE(Tabla110[[#This Row],[HORA FIN PICKING]]-Tabla110[[#This Row],[HORA INICIO PICKING]])</f>
        <v>98</v>
      </c>
      <c r="K272" s="1" t="str">
        <f>VLOOKUP(Tabla110[[#This Row],[COD MATERIAL]],Tabla1345[#All],3,0)</f>
        <v>09 - PARTES DE MOTOR</v>
      </c>
      <c r="L272" s="2" t="str">
        <f>VLOOKUP(MONTH(Tabla110[[#This Row],[FECHA PICKING]]),Tabla2[],2,0)</f>
        <v>Abr</v>
      </c>
      <c r="M272" s="1">
        <f>YEAR(Tabla110[[#This Row],[FECHA PICKING]])</f>
        <v>2019</v>
      </c>
    </row>
    <row r="273" spans="1:13" x14ac:dyDescent="0.2">
      <c r="A273" s="2">
        <v>43586</v>
      </c>
      <c r="B273" s="1">
        <v>348115</v>
      </c>
      <c r="C273" s="1" t="s">
        <v>557</v>
      </c>
      <c r="D273" s="1" t="s">
        <v>887</v>
      </c>
      <c r="E273" s="1" t="s">
        <v>871</v>
      </c>
      <c r="F273" s="1">
        <v>58</v>
      </c>
      <c r="G273" s="16" t="s">
        <v>872</v>
      </c>
      <c r="H273" s="23">
        <v>0.51874999999999993</v>
      </c>
      <c r="I273" s="23">
        <v>0.54999999999999993</v>
      </c>
      <c r="J273" s="1">
        <f>HOUR(Tabla110[[#This Row],[HORA FIN PICKING]]-Tabla110[[#This Row],[HORA INICIO PICKING]])*60+MINUTE(Tabla110[[#This Row],[HORA FIN PICKING]]-Tabla110[[#This Row],[HORA INICIO PICKING]])</f>
        <v>45</v>
      </c>
      <c r="K273" s="1" t="str">
        <f>VLOOKUP(Tabla110[[#This Row],[COD MATERIAL]],Tabla1345[#All],3,0)</f>
        <v>07 - PEDALES Y POSAPIES</v>
      </c>
      <c r="L273" s="2" t="str">
        <f>VLOOKUP(MONTH(Tabla110[[#This Row],[FECHA PICKING]]),Tabla2[],2,0)</f>
        <v>May</v>
      </c>
      <c r="M273" s="1">
        <f>YEAR(Tabla110[[#This Row],[FECHA PICKING]])</f>
        <v>2019</v>
      </c>
    </row>
    <row r="274" spans="1:13" x14ac:dyDescent="0.2">
      <c r="A274" s="2">
        <v>43260</v>
      </c>
      <c r="B274" s="1">
        <v>362710</v>
      </c>
      <c r="C274" s="1" t="s">
        <v>503</v>
      </c>
      <c r="D274" s="1" t="s">
        <v>890</v>
      </c>
      <c r="E274" s="1" t="s">
        <v>865</v>
      </c>
      <c r="F274" s="1">
        <v>77</v>
      </c>
      <c r="G274" s="16" t="s">
        <v>872</v>
      </c>
      <c r="H274" s="23">
        <v>0.51527777777777783</v>
      </c>
      <c r="I274" s="23">
        <v>0.5840277777777777</v>
      </c>
      <c r="J274" s="1">
        <f>HOUR(Tabla110[[#This Row],[HORA FIN PICKING]]-Tabla110[[#This Row],[HORA INICIO PICKING]])*60+MINUTE(Tabla110[[#This Row],[HORA FIN PICKING]]-Tabla110[[#This Row],[HORA INICIO PICKING]])</f>
        <v>99</v>
      </c>
      <c r="K274" s="1" t="str">
        <f>VLOOKUP(Tabla110[[#This Row],[COD MATERIAL]],Tabla1345[#All],3,0)</f>
        <v>05 - COLISION</v>
      </c>
      <c r="L274" s="2" t="str">
        <f>VLOOKUP(MONTH(Tabla110[[#This Row],[FECHA PICKING]]),Tabla2[],2,0)</f>
        <v>Jun</v>
      </c>
      <c r="M274" s="1">
        <f>YEAR(Tabla110[[#This Row],[FECHA PICKING]])</f>
        <v>2018</v>
      </c>
    </row>
    <row r="275" spans="1:13" x14ac:dyDescent="0.2">
      <c r="A275" s="2">
        <v>43186</v>
      </c>
      <c r="B275" s="1">
        <v>347817</v>
      </c>
      <c r="C275" s="1" t="s">
        <v>618</v>
      </c>
      <c r="D275" s="1" t="s">
        <v>893</v>
      </c>
      <c r="E275" s="1" t="s">
        <v>858</v>
      </c>
      <c r="F275" s="1">
        <v>52</v>
      </c>
      <c r="G275" s="16" t="s">
        <v>872</v>
      </c>
      <c r="H275" s="23">
        <v>0.7416666666666667</v>
      </c>
      <c r="I275" s="23">
        <v>0.77569444444444446</v>
      </c>
      <c r="J275" s="1">
        <f>HOUR(Tabla110[[#This Row],[HORA FIN PICKING]]-Tabla110[[#This Row],[HORA INICIO PICKING]])*60+MINUTE(Tabla110[[#This Row],[HORA FIN PICKING]]-Tabla110[[#This Row],[HORA INICIO PICKING]])</f>
        <v>49</v>
      </c>
      <c r="K275" s="1" t="str">
        <f>VLOOKUP(Tabla110[[#This Row],[COD MATERIAL]],Tabla1345[#All],3,0)</f>
        <v>09 - PARTES DE MOTOR</v>
      </c>
      <c r="L275" s="2" t="str">
        <f>VLOOKUP(MONTH(Tabla110[[#This Row],[FECHA PICKING]]),Tabla2[],2,0)</f>
        <v>Mar</v>
      </c>
      <c r="M275" s="1">
        <f>YEAR(Tabla110[[#This Row],[FECHA PICKING]])</f>
        <v>2018</v>
      </c>
    </row>
    <row r="276" spans="1:13" x14ac:dyDescent="0.2">
      <c r="A276" s="2">
        <v>43159</v>
      </c>
      <c r="B276" s="1">
        <v>362703</v>
      </c>
      <c r="C276" s="1" t="s">
        <v>196</v>
      </c>
      <c r="D276" s="1" t="s">
        <v>892</v>
      </c>
      <c r="E276" s="1" t="s">
        <v>857</v>
      </c>
      <c r="F276" s="1">
        <v>46</v>
      </c>
      <c r="G276" s="16" t="s">
        <v>872</v>
      </c>
      <c r="H276" s="23">
        <v>0.73402777777777783</v>
      </c>
      <c r="I276" s="23">
        <v>0.8256944444444444</v>
      </c>
      <c r="J276" s="1">
        <f>HOUR(Tabla110[[#This Row],[HORA FIN PICKING]]-Tabla110[[#This Row],[HORA INICIO PICKING]])*60+MINUTE(Tabla110[[#This Row],[HORA FIN PICKING]]-Tabla110[[#This Row],[HORA INICIO PICKING]])</f>
        <v>132</v>
      </c>
      <c r="K276" s="1" t="str">
        <f>VLOOKUP(Tabla110[[#This Row],[COD MATERIAL]],Tabla1345[#All],3,0)</f>
        <v>05 - COLISION</v>
      </c>
      <c r="L276" s="2" t="str">
        <f>VLOOKUP(MONTH(Tabla110[[#This Row],[FECHA PICKING]]),Tabla2[],2,0)</f>
        <v>Feb</v>
      </c>
      <c r="M276" s="1">
        <f>YEAR(Tabla110[[#This Row],[FECHA PICKING]])</f>
        <v>2018</v>
      </c>
    </row>
    <row r="277" spans="1:13" x14ac:dyDescent="0.2">
      <c r="A277" s="2">
        <v>43590</v>
      </c>
      <c r="B277" s="1">
        <v>348012</v>
      </c>
      <c r="C277" s="1" t="s">
        <v>733</v>
      </c>
      <c r="D277" s="1" t="s">
        <v>886</v>
      </c>
      <c r="E277" s="1" t="s">
        <v>862</v>
      </c>
      <c r="F277" s="1">
        <v>94</v>
      </c>
      <c r="G277" s="16" t="s">
        <v>872</v>
      </c>
      <c r="H277" s="23">
        <v>0.40277777777777773</v>
      </c>
      <c r="I277" s="23">
        <v>0.43541666666666662</v>
      </c>
      <c r="J277" s="1">
        <f>HOUR(Tabla110[[#This Row],[HORA FIN PICKING]]-Tabla110[[#This Row],[HORA INICIO PICKING]])*60+MINUTE(Tabla110[[#This Row],[HORA FIN PICKING]]-Tabla110[[#This Row],[HORA INICIO PICKING]])</f>
        <v>47</v>
      </c>
      <c r="K277" s="1" t="str">
        <f>VLOOKUP(Tabla110[[#This Row],[COD MATERIAL]],Tabla1345[#All],3,0)</f>
        <v>15 - MISCELANEOS</v>
      </c>
      <c r="L277" s="2" t="str">
        <f>VLOOKUP(MONTH(Tabla110[[#This Row],[FECHA PICKING]]),Tabla2[],2,0)</f>
        <v>May</v>
      </c>
      <c r="M277" s="1">
        <f>YEAR(Tabla110[[#This Row],[FECHA PICKING]])</f>
        <v>2019</v>
      </c>
    </row>
    <row r="278" spans="1:13" x14ac:dyDescent="0.2">
      <c r="A278" s="2">
        <v>43432</v>
      </c>
      <c r="B278" s="1">
        <v>348173</v>
      </c>
      <c r="C278" s="1" t="s">
        <v>254</v>
      </c>
      <c r="D278" s="1" t="s">
        <v>884</v>
      </c>
      <c r="E278" s="1" t="s">
        <v>857</v>
      </c>
      <c r="F278" s="1">
        <v>19</v>
      </c>
      <c r="G278" s="16" t="s">
        <v>872</v>
      </c>
      <c r="H278" s="23">
        <v>0.51458333333333328</v>
      </c>
      <c r="I278" s="23">
        <v>0.59652777777777777</v>
      </c>
      <c r="J278" s="1">
        <f>HOUR(Tabla110[[#This Row],[HORA FIN PICKING]]-Tabla110[[#This Row],[HORA INICIO PICKING]])*60+MINUTE(Tabla110[[#This Row],[HORA FIN PICKING]]-Tabla110[[#This Row],[HORA INICIO PICKING]])</f>
        <v>118</v>
      </c>
      <c r="K278" s="1" t="str">
        <f>VLOOKUP(Tabla110[[#This Row],[COD MATERIAL]],Tabla1345[#All],3,0)</f>
        <v>06 - AMORTIGUADORES</v>
      </c>
      <c r="L278" s="2" t="str">
        <f>VLOOKUP(MONTH(Tabla110[[#This Row],[FECHA PICKING]]),Tabla2[],2,0)</f>
        <v>Nov</v>
      </c>
      <c r="M278" s="1">
        <f>YEAR(Tabla110[[#This Row],[FECHA PICKING]])</f>
        <v>2018</v>
      </c>
    </row>
    <row r="279" spans="1:13" x14ac:dyDescent="0.2">
      <c r="A279" s="2">
        <v>43269</v>
      </c>
      <c r="B279" s="1">
        <v>347819</v>
      </c>
      <c r="C279" s="1" t="s">
        <v>166</v>
      </c>
      <c r="D279" s="1" t="s">
        <v>893</v>
      </c>
      <c r="E279" s="1" t="s">
        <v>867</v>
      </c>
      <c r="F279" s="1">
        <v>88</v>
      </c>
      <c r="G279" s="16" t="s">
        <v>873</v>
      </c>
      <c r="H279" s="23">
        <v>0.70000000000000007</v>
      </c>
      <c r="I279" s="23">
        <v>0.74236111111111114</v>
      </c>
      <c r="J279" s="1">
        <f>HOUR(Tabla110[[#This Row],[HORA FIN PICKING]]-Tabla110[[#This Row],[HORA INICIO PICKING]])*60+MINUTE(Tabla110[[#This Row],[HORA FIN PICKING]]-Tabla110[[#This Row],[HORA INICIO PICKING]])</f>
        <v>61</v>
      </c>
      <c r="K279" s="1" t="str">
        <f>VLOOKUP(Tabla110[[#This Row],[COD MATERIAL]],Tabla1345[#All],3,0)</f>
        <v>09 - PARTES DE MOTOR</v>
      </c>
      <c r="L279" s="2" t="str">
        <f>VLOOKUP(MONTH(Tabla110[[#This Row],[FECHA PICKING]]),Tabla2[],2,0)</f>
        <v>Jun</v>
      </c>
      <c r="M279" s="1">
        <f>YEAR(Tabla110[[#This Row],[FECHA PICKING]])</f>
        <v>2018</v>
      </c>
    </row>
    <row r="280" spans="1:13" x14ac:dyDescent="0.2">
      <c r="A280" s="2">
        <v>43489</v>
      </c>
      <c r="B280" s="1">
        <v>348199</v>
      </c>
      <c r="C280" s="1" t="s">
        <v>466</v>
      </c>
      <c r="D280" s="1" t="s">
        <v>885</v>
      </c>
      <c r="E280" s="1" t="s">
        <v>857</v>
      </c>
      <c r="F280" s="1">
        <v>52</v>
      </c>
      <c r="G280" s="16" t="s">
        <v>872</v>
      </c>
      <c r="H280" s="23">
        <v>0.51388888888888895</v>
      </c>
      <c r="I280" s="23">
        <v>0.60138888888888886</v>
      </c>
      <c r="J280" s="1">
        <f>HOUR(Tabla110[[#This Row],[HORA FIN PICKING]]-Tabla110[[#This Row],[HORA INICIO PICKING]])*60+MINUTE(Tabla110[[#This Row],[HORA FIN PICKING]]-Tabla110[[#This Row],[HORA INICIO PICKING]])</f>
        <v>126</v>
      </c>
      <c r="K280" s="1" t="str">
        <f>VLOOKUP(Tabla110[[#This Row],[COD MATERIAL]],Tabla1345[#All],3,0)</f>
        <v>06 - AMORTIGUADORES</v>
      </c>
      <c r="L280" s="2" t="str">
        <f>VLOOKUP(MONTH(Tabla110[[#This Row],[FECHA PICKING]]),Tabla2[],2,0)</f>
        <v>Ene</v>
      </c>
      <c r="M280" s="1">
        <f>YEAR(Tabla110[[#This Row],[FECHA PICKING]])</f>
        <v>2019</v>
      </c>
    </row>
    <row r="281" spans="1:13" x14ac:dyDescent="0.2">
      <c r="A281" s="2">
        <v>43158</v>
      </c>
      <c r="B281" s="1">
        <v>369590</v>
      </c>
      <c r="C281" s="1" t="s">
        <v>696</v>
      </c>
      <c r="D281" s="1" t="s">
        <v>891</v>
      </c>
      <c r="E281" s="1" t="s">
        <v>860</v>
      </c>
      <c r="F281" s="1">
        <v>88</v>
      </c>
      <c r="G281" s="16" t="s">
        <v>872</v>
      </c>
      <c r="H281" s="23">
        <v>0.58958333333333335</v>
      </c>
      <c r="I281" s="23">
        <v>0.60138888888888886</v>
      </c>
      <c r="J281" s="1">
        <f>HOUR(Tabla110[[#This Row],[HORA FIN PICKING]]-Tabla110[[#This Row],[HORA INICIO PICKING]])*60+MINUTE(Tabla110[[#This Row],[HORA FIN PICKING]]-Tabla110[[#This Row],[HORA INICIO PICKING]])</f>
        <v>17</v>
      </c>
      <c r="K281" s="1" t="str">
        <f>VLOOKUP(Tabla110[[#This Row],[COD MATERIAL]],Tabla1345[#All],3,0)</f>
        <v>15 - MISCELANEOS</v>
      </c>
      <c r="L281" s="2" t="str">
        <f>VLOOKUP(MONTH(Tabla110[[#This Row],[FECHA PICKING]]),Tabla2[],2,0)</f>
        <v>Feb</v>
      </c>
      <c r="M281" s="1">
        <f>YEAR(Tabla110[[#This Row],[FECHA PICKING]])</f>
        <v>2018</v>
      </c>
    </row>
    <row r="282" spans="1:13" x14ac:dyDescent="0.2">
      <c r="A282" s="2">
        <v>43226</v>
      </c>
      <c r="B282" s="1">
        <v>348509</v>
      </c>
      <c r="C282" s="1" t="s">
        <v>412</v>
      </c>
      <c r="D282" s="1" t="s">
        <v>893</v>
      </c>
      <c r="E282" s="1" t="s">
        <v>865</v>
      </c>
      <c r="F282" s="1">
        <v>88</v>
      </c>
      <c r="G282" s="16" t="s">
        <v>873</v>
      </c>
      <c r="H282" s="23">
        <v>0.54999999999999993</v>
      </c>
      <c r="I282" s="23">
        <v>0.5708333333333333</v>
      </c>
      <c r="J282" s="1">
        <f>HOUR(Tabla110[[#This Row],[HORA FIN PICKING]]-Tabla110[[#This Row],[HORA INICIO PICKING]])*60+MINUTE(Tabla110[[#This Row],[HORA FIN PICKING]]-Tabla110[[#This Row],[HORA INICIO PICKING]])</f>
        <v>30</v>
      </c>
      <c r="K282" s="1" t="str">
        <f>VLOOKUP(Tabla110[[#This Row],[COD MATERIAL]],Tabla1345[#All],3,0)</f>
        <v>09 - PARTES DE MOTOR</v>
      </c>
      <c r="L282" s="2" t="str">
        <f>VLOOKUP(MONTH(Tabla110[[#This Row],[FECHA PICKING]]),Tabla2[],2,0)</f>
        <v>May</v>
      </c>
      <c r="M282" s="1">
        <f>YEAR(Tabla110[[#This Row],[FECHA PICKING]])</f>
        <v>2018</v>
      </c>
    </row>
    <row r="283" spans="1:13" x14ac:dyDescent="0.2">
      <c r="A283" s="2">
        <v>43340</v>
      </c>
      <c r="B283" s="1">
        <v>348211</v>
      </c>
      <c r="C283" s="1" t="s">
        <v>288</v>
      </c>
      <c r="D283" s="1" t="s">
        <v>888</v>
      </c>
      <c r="E283" s="1" t="s">
        <v>863</v>
      </c>
      <c r="F283" s="1">
        <v>59</v>
      </c>
      <c r="G283" s="16" t="s">
        <v>872</v>
      </c>
      <c r="H283" s="23">
        <v>0.68125000000000002</v>
      </c>
      <c r="I283" s="23">
        <v>0.75902777777777786</v>
      </c>
      <c r="J283" s="1">
        <f>HOUR(Tabla110[[#This Row],[HORA FIN PICKING]]-Tabla110[[#This Row],[HORA INICIO PICKING]])*60+MINUTE(Tabla110[[#This Row],[HORA FIN PICKING]]-Tabla110[[#This Row],[HORA INICIO PICKING]])</f>
        <v>112</v>
      </c>
      <c r="K283" s="1" t="str">
        <f>VLOOKUP(Tabla110[[#This Row],[COD MATERIAL]],Tabla1345[#All],3,0)</f>
        <v>15 - MISCELANEOS</v>
      </c>
      <c r="L283" s="2" t="str">
        <f>VLOOKUP(MONTH(Tabla110[[#This Row],[FECHA PICKING]]),Tabla2[],2,0)</f>
        <v>Ago</v>
      </c>
      <c r="M283" s="1">
        <f>YEAR(Tabla110[[#This Row],[FECHA PICKING]])</f>
        <v>2018</v>
      </c>
    </row>
    <row r="284" spans="1:13" x14ac:dyDescent="0.2">
      <c r="A284" s="2">
        <v>43310</v>
      </c>
      <c r="B284" s="1">
        <v>348203</v>
      </c>
      <c r="C284" s="1" t="s">
        <v>558</v>
      </c>
      <c r="D284" s="1" t="s">
        <v>891</v>
      </c>
      <c r="E284" s="1" t="s">
        <v>856</v>
      </c>
      <c r="F284" s="1">
        <v>28</v>
      </c>
      <c r="G284" s="16" t="s">
        <v>872</v>
      </c>
      <c r="H284" s="23">
        <v>0.63888888888888895</v>
      </c>
      <c r="I284" s="23">
        <v>0.72222222222222221</v>
      </c>
      <c r="J284" s="1">
        <f>HOUR(Tabla110[[#This Row],[HORA FIN PICKING]]-Tabla110[[#This Row],[HORA INICIO PICKING]])*60+MINUTE(Tabla110[[#This Row],[HORA FIN PICKING]]-Tabla110[[#This Row],[HORA INICIO PICKING]])</f>
        <v>120</v>
      </c>
      <c r="K284" s="1" t="str">
        <f>VLOOKUP(Tabla110[[#This Row],[COD MATERIAL]],Tabla1345[#All],3,0)</f>
        <v>04 - FRENOS Y EMBRAGUES</v>
      </c>
      <c r="L284" s="2" t="str">
        <f>VLOOKUP(MONTH(Tabla110[[#This Row],[FECHA PICKING]]),Tabla2[],2,0)</f>
        <v>Jul</v>
      </c>
      <c r="M284" s="1">
        <f>YEAR(Tabla110[[#This Row],[FECHA PICKING]])</f>
        <v>2018</v>
      </c>
    </row>
    <row r="285" spans="1:13" x14ac:dyDescent="0.2">
      <c r="A285" s="2">
        <v>43513</v>
      </c>
      <c r="B285" s="1">
        <v>347657</v>
      </c>
      <c r="C285" s="1" t="s">
        <v>226</v>
      </c>
      <c r="D285" s="1" t="s">
        <v>885</v>
      </c>
      <c r="E285" s="1" t="s">
        <v>857</v>
      </c>
      <c r="F285" s="1">
        <v>31</v>
      </c>
      <c r="G285" s="16" t="s">
        <v>872</v>
      </c>
      <c r="H285" s="23">
        <v>0.63750000000000007</v>
      </c>
      <c r="I285" s="23">
        <v>0.74097222222222214</v>
      </c>
      <c r="J285" s="1">
        <f>HOUR(Tabla110[[#This Row],[HORA FIN PICKING]]-Tabla110[[#This Row],[HORA INICIO PICKING]])*60+MINUTE(Tabla110[[#This Row],[HORA FIN PICKING]]-Tabla110[[#This Row],[HORA INICIO PICKING]])</f>
        <v>149</v>
      </c>
      <c r="K285" s="1" t="str">
        <f>VLOOKUP(Tabla110[[#This Row],[COD MATERIAL]],Tabla1345[#All],3,0)</f>
        <v>09 - PARTES DE MOTOR</v>
      </c>
      <c r="L285" s="2" t="str">
        <f>VLOOKUP(MONTH(Tabla110[[#This Row],[FECHA PICKING]]),Tabla2[],2,0)</f>
        <v>Feb</v>
      </c>
      <c r="M285" s="1">
        <f>YEAR(Tabla110[[#This Row],[FECHA PICKING]])</f>
        <v>2019</v>
      </c>
    </row>
    <row r="286" spans="1:13" x14ac:dyDescent="0.2">
      <c r="A286" s="2">
        <v>43141</v>
      </c>
      <c r="B286" s="1">
        <v>347993</v>
      </c>
      <c r="C286" s="1" t="s">
        <v>258</v>
      </c>
      <c r="D286" s="1" t="s">
        <v>891</v>
      </c>
      <c r="E286" s="1" t="s">
        <v>858</v>
      </c>
      <c r="F286" s="1">
        <v>11</v>
      </c>
      <c r="G286" s="16" t="s">
        <v>872</v>
      </c>
      <c r="H286" s="23">
        <v>0.68263888888888891</v>
      </c>
      <c r="I286" s="23">
        <v>0.77847222222222223</v>
      </c>
      <c r="J286" s="1">
        <f>HOUR(Tabla110[[#This Row],[HORA FIN PICKING]]-Tabla110[[#This Row],[HORA INICIO PICKING]])*60+MINUTE(Tabla110[[#This Row],[HORA FIN PICKING]]-Tabla110[[#This Row],[HORA INICIO PICKING]])</f>
        <v>138</v>
      </c>
      <c r="K286" s="1" t="str">
        <f>VLOOKUP(Tabla110[[#This Row],[COD MATERIAL]],Tabla1345[#All],3,0)</f>
        <v>10 - PALANCAS Y CHICOTES</v>
      </c>
      <c r="L286" s="2" t="str">
        <f>VLOOKUP(MONTH(Tabla110[[#This Row],[FECHA PICKING]]),Tabla2[],2,0)</f>
        <v>Feb</v>
      </c>
      <c r="M286" s="1">
        <f>YEAR(Tabla110[[#This Row],[FECHA PICKING]])</f>
        <v>2018</v>
      </c>
    </row>
    <row r="287" spans="1:13" x14ac:dyDescent="0.2">
      <c r="A287" s="2">
        <v>43127</v>
      </c>
      <c r="B287" s="1">
        <v>348063</v>
      </c>
      <c r="C287" s="1" t="s">
        <v>65</v>
      </c>
      <c r="D287" s="1" t="s">
        <v>885</v>
      </c>
      <c r="E287" s="1" t="s">
        <v>859</v>
      </c>
      <c r="F287" s="1">
        <v>58</v>
      </c>
      <c r="G287" s="16" t="s">
        <v>872</v>
      </c>
      <c r="H287" s="23">
        <v>0.37986111111111115</v>
      </c>
      <c r="I287" s="23">
        <v>0.39444444444444443</v>
      </c>
      <c r="J287" s="1">
        <f>HOUR(Tabla110[[#This Row],[HORA FIN PICKING]]-Tabla110[[#This Row],[HORA INICIO PICKING]])*60+MINUTE(Tabla110[[#This Row],[HORA FIN PICKING]]-Tabla110[[#This Row],[HORA INICIO PICKING]])</f>
        <v>21</v>
      </c>
      <c r="K287" s="1" t="str">
        <f>VLOOKUP(Tabla110[[#This Row],[COD MATERIAL]],Tabla1345[#All],3,0)</f>
        <v>13 - TRACCION</v>
      </c>
      <c r="L287" s="2" t="str">
        <f>VLOOKUP(MONTH(Tabla110[[#This Row],[FECHA PICKING]]),Tabla2[],2,0)</f>
        <v>Ene</v>
      </c>
      <c r="M287" s="1">
        <f>YEAR(Tabla110[[#This Row],[FECHA PICKING]])</f>
        <v>2018</v>
      </c>
    </row>
    <row r="288" spans="1:13" x14ac:dyDescent="0.2">
      <c r="A288" s="2">
        <v>43345</v>
      </c>
      <c r="B288" s="1">
        <v>348462</v>
      </c>
      <c r="C288" s="1" t="s">
        <v>346</v>
      </c>
      <c r="D288" s="1" t="s">
        <v>891</v>
      </c>
      <c r="E288" s="1" t="s">
        <v>860</v>
      </c>
      <c r="F288" s="1">
        <v>55</v>
      </c>
      <c r="G288" s="16" t="s">
        <v>872</v>
      </c>
      <c r="H288" s="23">
        <v>0.46736111111111112</v>
      </c>
      <c r="I288" s="23">
        <v>0.49861111111111112</v>
      </c>
      <c r="J288" s="1">
        <f>HOUR(Tabla110[[#This Row],[HORA FIN PICKING]]-Tabla110[[#This Row],[HORA INICIO PICKING]])*60+MINUTE(Tabla110[[#This Row],[HORA FIN PICKING]]-Tabla110[[#This Row],[HORA INICIO PICKING]])</f>
        <v>45</v>
      </c>
      <c r="K288" s="1" t="str">
        <f>VLOOKUP(Tabla110[[#This Row],[COD MATERIAL]],Tabla1345[#All],3,0)</f>
        <v>13 - TRACCION</v>
      </c>
      <c r="L288" s="2" t="str">
        <f>VLOOKUP(MONTH(Tabla110[[#This Row],[FECHA PICKING]]),Tabla2[],2,0)</f>
        <v>Set</v>
      </c>
      <c r="M288" s="1">
        <f>YEAR(Tabla110[[#This Row],[FECHA PICKING]])</f>
        <v>2018</v>
      </c>
    </row>
    <row r="289" spans="1:13" x14ac:dyDescent="0.2">
      <c r="A289" s="2">
        <v>43561</v>
      </c>
      <c r="B289" s="1">
        <v>364330</v>
      </c>
      <c r="C289" s="1" t="s">
        <v>515</v>
      </c>
      <c r="D289" s="1" t="s">
        <v>891</v>
      </c>
      <c r="E289" s="1" t="s">
        <v>861</v>
      </c>
      <c r="F289" s="1">
        <v>57</v>
      </c>
      <c r="G289" s="16" t="s">
        <v>872</v>
      </c>
      <c r="H289" s="23">
        <v>0.64166666666666672</v>
      </c>
      <c r="I289" s="23">
        <v>0.65694444444444444</v>
      </c>
      <c r="J289" s="1">
        <f>HOUR(Tabla110[[#This Row],[HORA FIN PICKING]]-Tabla110[[#This Row],[HORA INICIO PICKING]])*60+MINUTE(Tabla110[[#This Row],[HORA FIN PICKING]]-Tabla110[[#This Row],[HORA INICIO PICKING]])</f>
        <v>22</v>
      </c>
      <c r="K289" s="1" t="str">
        <f>VLOOKUP(Tabla110[[#This Row],[COD MATERIAL]],Tabla1345[#All],3,0)</f>
        <v>09 - PARTES DE MOTOR</v>
      </c>
      <c r="L289" s="2" t="str">
        <f>VLOOKUP(MONTH(Tabla110[[#This Row],[FECHA PICKING]]),Tabla2[],2,0)</f>
        <v>Abr</v>
      </c>
      <c r="M289" s="1">
        <f>YEAR(Tabla110[[#This Row],[FECHA PICKING]])</f>
        <v>2019</v>
      </c>
    </row>
    <row r="290" spans="1:13" x14ac:dyDescent="0.2">
      <c r="A290" s="2">
        <v>43373</v>
      </c>
      <c r="B290" s="1">
        <v>348640</v>
      </c>
      <c r="C290" s="1" t="s">
        <v>743</v>
      </c>
      <c r="D290" s="1" t="s">
        <v>889</v>
      </c>
      <c r="E290" s="1" t="s">
        <v>862</v>
      </c>
      <c r="F290" s="1">
        <v>97</v>
      </c>
      <c r="G290" s="16" t="s">
        <v>872</v>
      </c>
      <c r="H290" s="23">
        <v>0.73472222222222217</v>
      </c>
      <c r="I290" s="23">
        <v>0.78541666666666676</v>
      </c>
      <c r="J290" s="1">
        <f>HOUR(Tabla110[[#This Row],[HORA FIN PICKING]]-Tabla110[[#This Row],[HORA INICIO PICKING]])*60+MINUTE(Tabla110[[#This Row],[HORA FIN PICKING]]-Tabla110[[#This Row],[HORA INICIO PICKING]])</f>
        <v>73</v>
      </c>
      <c r="K290" s="1" t="str">
        <f>VLOOKUP(Tabla110[[#This Row],[COD MATERIAL]],Tabla1345[#All],3,0)</f>
        <v>15 - MISCELANEOS</v>
      </c>
      <c r="L290" s="2" t="str">
        <f>VLOOKUP(MONTH(Tabla110[[#This Row],[FECHA PICKING]]),Tabla2[],2,0)</f>
        <v>Set</v>
      </c>
      <c r="M290" s="1">
        <f>YEAR(Tabla110[[#This Row],[FECHA PICKING]])</f>
        <v>2018</v>
      </c>
    </row>
    <row r="291" spans="1:13" x14ac:dyDescent="0.2">
      <c r="A291" s="2">
        <v>43236</v>
      </c>
      <c r="B291" s="1">
        <v>362803</v>
      </c>
      <c r="C291" s="1" t="s">
        <v>457</v>
      </c>
      <c r="D291" s="1" t="s">
        <v>884</v>
      </c>
      <c r="E291" s="1" t="s">
        <v>863</v>
      </c>
      <c r="F291" s="1">
        <v>27</v>
      </c>
      <c r="G291" s="16" t="s">
        <v>873</v>
      </c>
      <c r="H291" s="23">
        <v>0.57013888888888886</v>
      </c>
      <c r="I291" s="23">
        <v>0.6479166666666667</v>
      </c>
      <c r="J291" s="1">
        <f>HOUR(Tabla110[[#This Row],[HORA FIN PICKING]]-Tabla110[[#This Row],[HORA INICIO PICKING]])*60+MINUTE(Tabla110[[#This Row],[HORA FIN PICKING]]-Tabla110[[#This Row],[HORA INICIO PICKING]])</f>
        <v>112</v>
      </c>
      <c r="K291" s="1" t="str">
        <f>VLOOKUP(Tabla110[[#This Row],[COD MATERIAL]],Tabla1345[#All],3,0)</f>
        <v>05 - COLISION</v>
      </c>
      <c r="L291" s="2" t="str">
        <f>VLOOKUP(MONTH(Tabla110[[#This Row],[FECHA PICKING]]),Tabla2[],2,0)</f>
        <v>May</v>
      </c>
      <c r="M291" s="1">
        <f>YEAR(Tabla110[[#This Row],[FECHA PICKING]])</f>
        <v>2018</v>
      </c>
    </row>
    <row r="292" spans="1:13" x14ac:dyDescent="0.2">
      <c r="A292" s="2">
        <v>43428</v>
      </c>
      <c r="B292" s="1">
        <v>348118</v>
      </c>
      <c r="C292" s="1" t="s">
        <v>189</v>
      </c>
      <c r="D292" s="1" t="s">
        <v>888</v>
      </c>
      <c r="E292" s="1" t="s">
        <v>864</v>
      </c>
      <c r="F292" s="1">
        <v>81</v>
      </c>
      <c r="G292" s="16" t="s">
        <v>872</v>
      </c>
      <c r="H292" s="23">
        <v>0.48333333333333334</v>
      </c>
      <c r="I292" s="23">
        <v>0.5131944444444444</v>
      </c>
      <c r="J292" s="1">
        <f>HOUR(Tabla110[[#This Row],[HORA FIN PICKING]]-Tabla110[[#This Row],[HORA INICIO PICKING]])*60+MINUTE(Tabla110[[#This Row],[HORA FIN PICKING]]-Tabla110[[#This Row],[HORA INICIO PICKING]])</f>
        <v>43</v>
      </c>
      <c r="K292" s="1" t="str">
        <f>VLOOKUP(Tabla110[[#This Row],[COD MATERIAL]],Tabla1345[#All],3,0)</f>
        <v>07 - PEDALES Y POSAPIES</v>
      </c>
      <c r="L292" s="2" t="str">
        <f>VLOOKUP(MONTH(Tabla110[[#This Row],[FECHA PICKING]]),Tabla2[],2,0)</f>
        <v>Nov</v>
      </c>
      <c r="M292" s="1">
        <f>YEAR(Tabla110[[#This Row],[FECHA PICKING]])</f>
        <v>2018</v>
      </c>
    </row>
    <row r="293" spans="1:13" x14ac:dyDescent="0.2">
      <c r="A293" s="2">
        <v>43534</v>
      </c>
      <c r="B293" s="1">
        <v>348637</v>
      </c>
      <c r="C293" s="1" t="s">
        <v>71</v>
      </c>
      <c r="D293" s="1" t="s">
        <v>890</v>
      </c>
      <c r="E293" s="1" t="s">
        <v>864</v>
      </c>
      <c r="F293" s="1">
        <v>30</v>
      </c>
      <c r="G293" s="16" t="s">
        <v>872</v>
      </c>
      <c r="H293" s="23">
        <v>0.71388888888888891</v>
      </c>
      <c r="I293" s="23">
        <v>0.75347222222222221</v>
      </c>
      <c r="J293" s="1">
        <f>HOUR(Tabla110[[#This Row],[HORA FIN PICKING]]-Tabla110[[#This Row],[HORA INICIO PICKING]])*60+MINUTE(Tabla110[[#This Row],[HORA FIN PICKING]]-Tabla110[[#This Row],[HORA INICIO PICKING]])</f>
        <v>57</v>
      </c>
      <c r="K293" s="1" t="str">
        <f>VLOOKUP(Tabla110[[#This Row],[COD MATERIAL]],Tabla1345[#All],3,0)</f>
        <v>09 - PARTES DE MOTOR</v>
      </c>
      <c r="L293" s="2" t="str">
        <f>VLOOKUP(MONTH(Tabla110[[#This Row],[FECHA PICKING]]),Tabla2[],2,0)</f>
        <v>Mar</v>
      </c>
      <c r="M293" s="1">
        <f>YEAR(Tabla110[[#This Row],[FECHA PICKING]])</f>
        <v>2019</v>
      </c>
    </row>
    <row r="294" spans="1:13" x14ac:dyDescent="0.2">
      <c r="A294" s="2">
        <v>43263</v>
      </c>
      <c r="B294" s="1">
        <v>362710</v>
      </c>
      <c r="C294" s="1" t="s">
        <v>503</v>
      </c>
      <c r="D294" s="1" t="s">
        <v>893</v>
      </c>
      <c r="E294" s="1" t="s">
        <v>857</v>
      </c>
      <c r="F294" s="1">
        <v>62</v>
      </c>
      <c r="G294" s="16" t="s">
        <v>873</v>
      </c>
      <c r="H294" s="23">
        <v>0.36527777777777781</v>
      </c>
      <c r="I294" s="23">
        <v>0.45347222222222222</v>
      </c>
      <c r="J294" s="1">
        <f>HOUR(Tabla110[[#This Row],[HORA FIN PICKING]]-Tabla110[[#This Row],[HORA INICIO PICKING]])*60+MINUTE(Tabla110[[#This Row],[HORA FIN PICKING]]-Tabla110[[#This Row],[HORA INICIO PICKING]])</f>
        <v>127</v>
      </c>
      <c r="K294" s="1" t="str">
        <f>VLOOKUP(Tabla110[[#This Row],[COD MATERIAL]],Tabla1345[#All],3,0)</f>
        <v>05 - COLISION</v>
      </c>
      <c r="L294" s="2" t="str">
        <f>VLOOKUP(MONTH(Tabla110[[#This Row],[FECHA PICKING]]),Tabla2[],2,0)</f>
        <v>Jun</v>
      </c>
      <c r="M294" s="1">
        <f>YEAR(Tabla110[[#This Row],[FECHA PICKING]])</f>
        <v>2018</v>
      </c>
    </row>
    <row r="295" spans="1:13" x14ac:dyDescent="0.2">
      <c r="A295" s="2">
        <v>43367</v>
      </c>
      <c r="B295" s="1">
        <v>348350</v>
      </c>
      <c r="C295" s="1" t="s">
        <v>585</v>
      </c>
      <c r="D295" s="1" t="s">
        <v>885</v>
      </c>
      <c r="E295" s="1" t="s">
        <v>864</v>
      </c>
      <c r="F295" s="1">
        <v>57</v>
      </c>
      <c r="G295" s="16" t="s">
        <v>872</v>
      </c>
      <c r="H295" s="23">
        <v>0.42222222222222222</v>
      </c>
      <c r="I295" s="23">
        <v>0.48888888888888893</v>
      </c>
      <c r="J295" s="1">
        <f>HOUR(Tabla110[[#This Row],[HORA FIN PICKING]]-Tabla110[[#This Row],[HORA INICIO PICKING]])*60+MINUTE(Tabla110[[#This Row],[HORA FIN PICKING]]-Tabla110[[#This Row],[HORA INICIO PICKING]])</f>
        <v>96</v>
      </c>
      <c r="K295" s="1" t="str">
        <f>VLOOKUP(Tabla110[[#This Row],[COD MATERIAL]],Tabla1345[#All],3,0)</f>
        <v>15 - MISCELANEOS</v>
      </c>
      <c r="L295" s="2" t="str">
        <f>VLOOKUP(MONTH(Tabla110[[#This Row],[FECHA PICKING]]),Tabla2[],2,0)</f>
        <v>Set</v>
      </c>
      <c r="M295" s="1">
        <f>YEAR(Tabla110[[#This Row],[FECHA PICKING]])</f>
        <v>2018</v>
      </c>
    </row>
    <row r="296" spans="1:13" x14ac:dyDescent="0.2">
      <c r="A296" s="2">
        <v>43520</v>
      </c>
      <c r="B296" s="1">
        <v>368061</v>
      </c>
      <c r="C296" s="1" t="s">
        <v>105</v>
      </c>
      <c r="D296" s="1" t="s">
        <v>886</v>
      </c>
      <c r="E296" s="1" t="s">
        <v>865</v>
      </c>
      <c r="F296" s="1">
        <v>37</v>
      </c>
      <c r="G296" s="16" t="s">
        <v>872</v>
      </c>
      <c r="H296" s="23">
        <v>0.4916666666666667</v>
      </c>
      <c r="I296" s="23">
        <v>0.54652777777777783</v>
      </c>
      <c r="J296" s="1">
        <f>HOUR(Tabla110[[#This Row],[HORA FIN PICKING]]-Tabla110[[#This Row],[HORA INICIO PICKING]])*60+MINUTE(Tabla110[[#This Row],[HORA FIN PICKING]]-Tabla110[[#This Row],[HORA INICIO PICKING]])</f>
        <v>79</v>
      </c>
      <c r="K296" s="1" t="str">
        <f>VLOOKUP(Tabla110[[#This Row],[COD MATERIAL]],Tabla1345[#All],3,0)</f>
        <v>14 - LUCES</v>
      </c>
      <c r="L296" s="2" t="str">
        <f>VLOOKUP(MONTH(Tabla110[[#This Row],[FECHA PICKING]]),Tabla2[],2,0)</f>
        <v>Feb</v>
      </c>
      <c r="M296" s="1">
        <f>YEAR(Tabla110[[#This Row],[FECHA PICKING]])</f>
        <v>2019</v>
      </c>
    </row>
    <row r="297" spans="1:13" x14ac:dyDescent="0.2">
      <c r="A297" s="2">
        <v>43275</v>
      </c>
      <c r="B297" s="1">
        <v>348061</v>
      </c>
      <c r="C297" s="1" t="s">
        <v>216</v>
      </c>
      <c r="D297" s="1" t="s">
        <v>886</v>
      </c>
      <c r="E297" s="1" t="s">
        <v>857</v>
      </c>
      <c r="F297" s="1">
        <v>23</v>
      </c>
      <c r="G297" s="16" t="s">
        <v>872</v>
      </c>
      <c r="H297" s="23">
        <v>0.43194444444444446</v>
      </c>
      <c r="I297" s="23">
        <v>0.53125</v>
      </c>
      <c r="J297" s="1">
        <f>HOUR(Tabla110[[#This Row],[HORA FIN PICKING]]-Tabla110[[#This Row],[HORA INICIO PICKING]])*60+MINUTE(Tabla110[[#This Row],[HORA FIN PICKING]]-Tabla110[[#This Row],[HORA INICIO PICKING]])</f>
        <v>143</v>
      </c>
      <c r="K297" s="1" t="str">
        <f>VLOOKUP(Tabla110[[#This Row],[COD MATERIAL]],Tabla1345[#All],3,0)</f>
        <v>13 - TRACCION</v>
      </c>
      <c r="L297" s="2" t="str">
        <f>VLOOKUP(MONTH(Tabla110[[#This Row],[FECHA PICKING]]),Tabla2[],2,0)</f>
        <v>Jun</v>
      </c>
      <c r="M297" s="1">
        <f>YEAR(Tabla110[[#This Row],[FECHA PICKING]])</f>
        <v>2018</v>
      </c>
    </row>
    <row r="298" spans="1:13" x14ac:dyDescent="0.2">
      <c r="A298" s="2">
        <v>43603</v>
      </c>
      <c r="B298" s="1">
        <v>347858</v>
      </c>
      <c r="C298" s="1" t="s">
        <v>99</v>
      </c>
      <c r="D298" s="1" t="s">
        <v>889</v>
      </c>
      <c r="E298" s="1" t="s">
        <v>859</v>
      </c>
      <c r="F298" s="1">
        <v>17</v>
      </c>
      <c r="G298" s="16" t="s">
        <v>872</v>
      </c>
      <c r="H298" s="23">
        <v>0.47083333333333338</v>
      </c>
      <c r="I298" s="23">
        <v>0.5229166666666667</v>
      </c>
      <c r="J298" s="1">
        <f>HOUR(Tabla110[[#This Row],[HORA FIN PICKING]]-Tabla110[[#This Row],[HORA INICIO PICKING]])*60+MINUTE(Tabla110[[#This Row],[HORA FIN PICKING]]-Tabla110[[#This Row],[HORA INICIO PICKING]])</f>
        <v>75</v>
      </c>
      <c r="K298" s="1" t="str">
        <f>VLOOKUP(Tabla110[[#This Row],[COD MATERIAL]],Tabla1345[#All],3,0)</f>
        <v>08 - ELECTRICO</v>
      </c>
      <c r="L298" s="2" t="str">
        <f>VLOOKUP(MONTH(Tabla110[[#This Row],[FECHA PICKING]]),Tabla2[],2,0)</f>
        <v>May</v>
      </c>
      <c r="M298" s="1">
        <f>YEAR(Tabla110[[#This Row],[FECHA PICKING]])</f>
        <v>2019</v>
      </c>
    </row>
    <row r="299" spans="1:13" x14ac:dyDescent="0.2">
      <c r="A299" s="2">
        <v>43301</v>
      </c>
      <c r="B299" s="1">
        <v>348897</v>
      </c>
      <c r="C299" s="1" t="s">
        <v>402</v>
      </c>
      <c r="D299" s="1" t="s">
        <v>884</v>
      </c>
      <c r="E299" s="1" t="s">
        <v>862</v>
      </c>
      <c r="F299" s="1">
        <v>41</v>
      </c>
      <c r="G299" s="16" t="s">
        <v>873</v>
      </c>
      <c r="H299" s="23">
        <v>0.65416666666666667</v>
      </c>
      <c r="I299" s="23">
        <v>0.75416666666666676</v>
      </c>
      <c r="J299" s="1">
        <f>HOUR(Tabla110[[#This Row],[HORA FIN PICKING]]-Tabla110[[#This Row],[HORA INICIO PICKING]])*60+MINUTE(Tabla110[[#This Row],[HORA FIN PICKING]]-Tabla110[[#This Row],[HORA INICIO PICKING]])</f>
        <v>144</v>
      </c>
      <c r="K299" s="1" t="str">
        <f>VLOOKUP(Tabla110[[#This Row],[COD MATERIAL]],Tabla1345[#All],3,0)</f>
        <v>05 - COLISION</v>
      </c>
      <c r="L299" s="2" t="str">
        <f>VLOOKUP(MONTH(Tabla110[[#This Row],[FECHA PICKING]]),Tabla2[],2,0)</f>
        <v>Jul</v>
      </c>
      <c r="M299" s="1">
        <f>YEAR(Tabla110[[#This Row],[FECHA PICKING]])</f>
        <v>2018</v>
      </c>
    </row>
    <row r="300" spans="1:13" x14ac:dyDescent="0.2">
      <c r="A300" s="2">
        <v>43355</v>
      </c>
      <c r="B300" s="1">
        <v>347745</v>
      </c>
      <c r="C300" s="1" t="s">
        <v>353</v>
      </c>
      <c r="D300" s="1" t="s">
        <v>888</v>
      </c>
      <c r="E300" s="1" t="s">
        <v>866</v>
      </c>
      <c r="F300" s="1">
        <v>94</v>
      </c>
      <c r="G300" s="16" t="s">
        <v>873</v>
      </c>
      <c r="H300" s="23">
        <v>0.73611111111111116</v>
      </c>
      <c r="I300" s="23">
        <v>0.76180555555555562</v>
      </c>
      <c r="J300" s="1">
        <f>HOUR(Tabla110[[#This Row],[HORA FIN PICKING]]-Tabla110[[#This Row],[HORA INICIO PICKING]])*60+MINUTE(Tabla110[[#This Row],[HORA FIN PICKING]]-Tabla110[[#This Row],[HORA INICIO PICKING]])</f>
        <v>37</v>
      </c>
      <c r="K300" s="1" t="str">
        <f>VLOOKUP(Tabla110[[#This Row],[COD MATERIAL]],Tabla1345[#All],3,0)</f>
        <v>09 - PARTES DE MOTOR</v>
      </c>
      <c r="L300" s="2" t="str">
        <f>VLOOKUP(MONTH(Tabla110[[#This Row],[FECHA PICKING]]),Tabla2[],2,0)</f>
        <v>Set</v>
      </c>
      <c r="M300" s="1">
        <f>YEAR(Tabla110[[#This Row],[FECHA PICKING]])</f>
        <v>2018</v>
      </c>
    </row>
    <row r="301" spans="1:13" x14ac:dyDescent="0.2">
      <c r="A301" s="2">
        <v>43508</v>
      </c>
      <c r="B301" s="1">
        <v>348035</v>
      </c>
      <c r="C301" s="1" t="s">
        <v>637</v>
      </c>
      <c r="D301" s="1" t="s">
        <v>893</v>
      </c>
      <c r="E301" s="1" t="s">
        <v>863</v>
      </c>
      <c r="F301" s="1">
        <v>25</v>
      </c>
      <c r="G301" s="16" t="s">
        <v>873</v>
      </c>
      <c r="H301" s="23">
        <v>0.7270833333333333</v>
      </c>
      <c r="I301" s="23">
        <v>0.79583333333333339</v>
      </c>
      <c r="J301" s="1">
        <f>HOUR(Tabla110[[#This Row],[HORA FIN PICKING]]-Tabla110[[#This Row],[HORA INICIO PICKING]])*60+MINUTE(Tabla110[[#This Row],[HORA FIN PICKING]]-Tabla110[[#This Row],[HORA INICIO PICKING]])</f>
        <v>99</v>
      </c>
      <c r="K301" s="1" t="str">
        <f>VLOOKUP(Tabla110[[#This Row],[COD MATERIAL]],Tabla1345[#All],3,0)</f>
        <v>11 - LLANTAS Y HULES</v>
      </c>
      <c r="L301" s="2" t="str">
        <f>VLOOKUP(MONTH(Tabla110[[#This Row],[FECHA PICKING]]),Tabla2[],2,0)</f>
        <v>Feb</v>
      </c>
      <c r="M301" s="1">
        <f>YEAR(Tabla110[[#This Row],[FECHA PICKING]])</f>
        <v>2019</v>
      </c>
    </row>
    <row r="302" spans="1:13" x14ac:dyDescent="0.2">
      <c r="A302" s="2">
        <v>43146</v>
      </c>
      <c r="B302" s="1">
        <v>364405</v>
      </c>
      <c r="C302" s="1" t="s">
        <v>752</v>
      </c>
      <c r="D302" s="1" t="s">
        <v>893</v>
      </c>
      <c r="E302" s="1" t="s">
        <v>863</v>
      </c>
      <c r="F302" s="1">
        <v>37</v>
      </c>
      <c r="G302" s="16" t="s">
        <v>872</v>
      </c>
      <c r="H302" s="23">
        <v>0.51944444444444449</v>
      </c>
      <c r="I302" s="23">
        <v>0.56736111111111109</v>
      </c>
      <c r="J302" s="1">
        <f>HOUR(Tabla110[[#This Row],[HORA FIN PICKING]]-Tabla110[[#This Row],[HORA INICIO PICKING]])*60+MINUTE(Tabla110[[#This Row],[HORA FIN PICKING]]-Tabla110[[#This Row],[HORA INICIO PICKING]])</f>
        <v>69</v>
      </c>
      <c r="K302" s="1" t="str">
        <f>VLOOKUP(Tabla110[[#This Row],[COD MATERIAL]],Tabla1345[#All],3,0)</f>
        <v>09 - PARTES DE MOTOR</v>
      </c>
      <c r="L302" s="2" t="str">
        <f>VLOOKUP(MONTH(Tabla110[[#This Row],[FECHA PICKING]]),Tabla2[],2,0)</f>
        <v>Feb</v>
      </c>
      <c r="M302" s="1">
        <f>YEAR(Tabla110[[#This Row],[FECHA PICKING]])</f>
        <v>2018</v>
      </c>
    </row>
    <row r="303" spans="1:13" x14ac:dyDescent="0.2">
      <c r="A303" s="2">
        <v>43436</v>
      </c>
      <c r="B303" s="1">
        <v>348448</v>
      </c>
      <c r="C303" s="1" t="s">
        <v>120</v>
      </c>
      <c r="D303" s="1" t="s">
        <v>888</v>
      </c>
      <c r="E303" s="1" t="s">
        <v>860</v>
      </c>
      <c r="F303" s="1">
        <v>16</v>
      </c>
      <c r="G303" s="16" t="s">
        <v>873</v>
      </c>
      <c r="H303" s="23">
        <v>0.7319444444444444</v>
      </c>
      <c r="I303" s="23">
        <v>0.74375000000000002</v>
      </c>
      <c r="J303" s="1">
        <f>HOUR(Tabla110[[#This Row],[HORA FIN PICKING]]-Tabla110[[#This Row],[HORA INICIO PICKING]])*60+MINUTE(Tabla110[[#This Row],[HORA FIN PICKING]]-Tabla110[[#This Row],[HORA INICIO PICKING]])</f>
        <v>17</v>
      </c>
      <c r="K303" s="1" t="str">
        <f>VLOOKUP(Tabla110[[#This Row],[COD MATERIAL]],Tabla1345[#All],3,0)</f>
        <v>06 - AMORTIGUADORES</v>
      </c>
      <c r="L303" s="2" t="str">
        <f>VLOOKUP(MONTH(Tabla110[[#This Row],[FECHA PICKING]]),Tabla2[],2,0)</f>
        <v>Dic</v>
      </c>
      <c r="M303" s="1">
        <f>YEAR(Tabla110[[#This Row],[FECHA PICKING]])</f>
        <v>2018</v>
      </c>
    </row>
    <row r="304" spans="1:13" x14ac:dyDescent="0.2">
      <c r="A304" s="2">
        <v>43559</v>
      </c>
      <c r="B304" s="1">
        <v>347794</v>
      </c>
      <c r="C304" s="1" t="s">
        <v>728</v>
      </c>
      <c r="D304" s="1" t="s">
        <v>890</v>
      </c>
      <c r="E304" s="1" t="s">
        <v>867</v>
      </c>
      <c r="F304" s="1">
        <v>84</v>
      </c>
      <c r="G304" s="16" t="s">
        <v>872</v>
      </c>
      <c r="H304" s="23">
        <v>0.69166666666666676</v>
      </c>
      <c r="I304" s="23">
        <v>0.76250000000000007</v>
      </c>
      <c r="J304" s="1">
        <f>HOUR(Tabla110[[#This Row],[HORA FIN PICKING]]-Tabla110[[#This Row],[HORA INICIO PICKING]])*60+MINUTE(Tabla110[[#This Row],[HORA FIN PICKING]]-Tabla110[[#This Row],[HORA INICIO PICKING]])</f>
        <v>102</v>
      </c>
      <c r="K304" s="1" t="str">
        <f>VLOOKUP(Tabla110[[#This Row],[COD MATERIAL]],Tabla1345[#All],3,0)</f>
        <v>15 - MISCELANEOS</v>
      </c>
      <c r="L304" s="2" t="str">
        <f>VLOOKUP(MONTH(Tabla110[[#This Row],[FECHA PICKING]]),Tabla2[],2,0)</f>
        <v>Abr</v>
      </c>
      <c r="M304" s="1">
        <f>YEAR(Tabla110[[#This Row],[FECHA PICKING]])</f>
        <v>2019</v>
      </c>
    </row>
    <row r="305" spans="1:13" x14ac:dyDescent="0.2">
      <c r="A305" s="2">
        <v>43563</v>
      </c>
      <c r="B305" s="1">
        <v>347952</v>
      </c>
      <c r="C305" s="1" t="s">
        <v>172</v>
      </c>
      <c r="D305" s="1" t="s">
        <v>893</v>
      </c>
      <c r="E305" s="1" t="s">
        <v>867</v>
      </c>
      <c r="F305" s="1">
        <v>57</v>
      </c>
      <c r="G305" s="16" t="s">
        <v>873</v>
      </c>
      <c r="H305" s="23">
        <v>0.63263888888888886</v>
      </c>
      <c r="I305" s="23">
        <v>0.67986111111111114</v>
      </c>
      <c r="J305" s="1">
        <f>HOUR(Tabla110[[#This Row],[HORA FIN PICKING]]-Tabla110[[#This Row],[HORA INICIO PICKING]])*60+MINUTE(Tabla110[[#This Row],[HORA FIN PICKING]]-Tabla110[[#This Row],[HORA INICIO PICKING]])</f>
        <v>68</v>
      </c>
      <c r="K305" s="1" t="str">
        <f>VLOOKUP(Tabla110[[#This Row],[COD MATERIAL]],Tabla1345[#All],3,0)</f>
        <v>08 - ELECTRICO</v>
      </c>
      <c r="L305" s="2" t="str">
        <f>VLOOKUP(MONTH(Tabla110[[#This Row],[FECHA PICKING]]),Tabla2[],2,0)</f>
        <v>Abr</v>
      </c>
      <c r="M305" s="1">
        <f>YEAR(Tabla110[[#This Row],[FECHA PICKING]])</f>
        <v>2019</v>
      </c>
    </row>
    <row r="306" spans="1:13" x14ac:dyDescent="0.2">
      <c r="A306" s="2">
        <v>43526</v>
      </c>
      <c r="B306" s="1">
        <v>348096</v>
      </c>
      <c r="C306" s="1" t="s">
        <v>554</v>
      </c>
      <c r="D306" s="1" t="s">
        <v>887</v>
      </c>
      <c r="E306" s="1" t="s">
        <v>866</v>
      </c>
      <c r="F306" s="1">
        <v>55</v>
      </c>
      <c r="G306" s="16" t="s">
        <v>872</v>
      </c>
      <c r="H306" s="23">
        <v>0.53194444444444444</v>
      </c>
      <c r="I306" s="23">
        <v>0.54305555555555551</v>
      </c>
      <c r="J306" s="1">
        <f>HOUR(Tabla110[[#This Row],[HORA FIN PICKING]]-Tabla110[[#This Row],[HORA INICIO PICKING]])*60+MINUTE(Tabla110[[#This Row],[HORA FIN PICKING]]-Tabla110[[#This Row],[HORA INICIO PICKING]])</f>
        <v>16</v>
      </c>
      <c r="K306" s="1" t="str">
        <f>VLOOKUP(Tabla110[[#This Row],[COD MATERIAL]],Tabla1345[#All],3,0)</f>
        <v>04 - FRENOS Y EMBRAGUES</v>
      </c>
      <c r="L306" s="2" t="str">
        <f>VLOOKUP(MONTH(Tabla110[[#This Row],[FECHA PICKING]]),Tabla2[],2,0)</f>
        <v>Mar</v>
      </c>
      <c r="M306" s="1">
        <f>YEAR(Tabla110[[#This Row],[FECHA PICKING]])</f>
        <v>2019</v>
      </c>
    </row>
    <row r="307" spans="1:13" x14ac:dyDescent="0.2">
      <c r="A307" s="2">
        <v>43457</v>
      </c>
      <c r="B307" s="1">
        <v>347934</v>
      </c>
      <c r="C307" s="1" t="s">
        <v>639</v>
      </c>
      <c r="D307" s="1" t="s">
        <v>884</v>
      </c>
      <c r="E307" s="1" t="s">
        <v>868</v>
      </c>
      <c r="F307" s="1">
        <v>57</v>
      </c>
      <c r="G307" s="16" t="s">
        <v>872</v>
      </c>
      <c r="H307" s="23">
        <v>0.55138888888888882</v>
      </c>
      <c r="I307" s="23">
        <v>0.58611111111111114</v>
      </c>
      <c r="J307" s="1">
        <f>HOUR(Tabla110[[#This Row],[HORA FIN PICKING]]-Tabla110[[#This Row],[HORA INICIO PICKING]])*60+MINUTE(Tabla110[[#This Row],[HORA FIN PICKING]]-Tabla110[[#This Row],[HORA INICIO PICKING]])</f>
        <v>50</v>
      </c>
      <c r="K307" s="1" t="str">
        <f>VLOOKUP(Tabla110[[#This Row],[COD MATERIAL]],Tabla1345[#All],3,0)</f>
        <v>14 - LUCES</v>
      </c>
      <c r="L307" s="2" t="str">
        <f>VLOOKUP(MONTH(Tabla110[[#This Row],[FECHA PICKING]]),Tabla2[],2,0)</f>
        <v>Dic</v>
      </c>
      <c r="M307" s="1">
        <f>YEAR(Tabla110[[#This Row],[FECHA PICKING]])</f>
        <v>2018</v>
      </c>
    </row>
    <row r="308" spans="1:13" x14ac:dyDescent="0.2">
      <c r="A308" s="2">
        <v>43563</v>
      </c>
      <c r="B308" s="1">
        <v>347759</v>
      </c>
      <c r="C308" s="1" t="s">
        <v>435</v>
      </c>
      <c r="D308" s="1" t="s">
        <v>893</v>
      </c>
      <c r="E308" s="1" t="s">
        <v>859</v>
      </c>
      <c r="F308" s="1">
        <v>21</v>
      </c>
      <c r="G308" s="16" t="s">
        <v>872</v>
      </c>
      <c r="H308" s="23">
        <v>0.46666666666666662</v>
      </c>
      <c r="I308" s="23">
        <v>0.53333333333333333</v>
      </c>
      <c r="J308" s="1">
        <f>HOUR(Tabla110[[#This Row],[HORA FIN PICKING]]-Tabla110[[#This Row],[HORA INICIO PICKING]])*60+MINUTE(Tabla110[[#This Row],[HORA FIN PICKING]]-Tabla110[[#This Row],[HORA INICIO PICKING]])</f>
        <v>96</v>
      </c>
      <c r="K308" s="1" t="str">
        <f>VLOOKUP(Tabla110[[#This Row],[COD MATERIAL]],Tabla1345[#All],3,0)</f>
        <v>09 - PARTES DE MOTOR</v>
      </c>
      <c r="L308" s="2" t="str">
        <f>VLOOKUP(MONTH(Tabla110[[#This Row],[FECHA PICKING]]),Tabla2[],2,0)</f>
        <v>Abr</v>
      </c>
      <c r="M308" s="1">
        <f>YEAR(Tabla110[[#This Row],[FECHA PICKING]])</f>
        <v>2019</v>
      </c>
    </row>
    <row r="309" spans="1:13" x14ac:dyDescent="0.2">
      <c r="A309" s="2">
        <v>43245</v>
      </c>
      <c r="B309" s="1">
        <v>368070</v>
      </c>
      <c r="C309" s="1" t="s">
        <v>739</v>
      </c>
      <c r="D309" s="1" t="s">
        <v>886</v>
      </c>
      <c r="E309" s="1" t="s">
        <v>865</v>
      </c>
      <c r="F309" s="1">
        <v>67</v>
      </c>
      <c r="G309" s="16" t="s">
        <v>872</v>
      </c>
      <c r="H309" s="23">
        <v>0.55833333333333335</v>
      </c>
      <c r="I309" s="23">
        <v>0.62152777777777779</v>
      </c>
      <c r="J309" s="1">
        <f>HOUR(Tabla110[[#This Row],[HORA FIN PICKING]]-Tabla110[[#This Row],[HORA INICIO PICKING]])*60+MINUTE(Tabla110[[#This Row],[HORA FIN PICKING]]-Tabla110[[#This Row],[HORA INICIO PICKING]])</f>
        <v>91</v>
      </c>
      <c r="K309" s="1" t="str">
        <f>VLOOKUP(Tabla110[[#This Row],[COD MATERIAL]],Tabla1345[#All],3,0)</f>
        <v>14 - LUCES</v>
      </c>
      <c r="L309" s="2" t="str">
        <f>VLOOKUP(MONTH(Tabla110[[#This Row],[FECHA PICKING]]),Tabla2[],2,0)</f>
        <v>May</v>
      </c>
      <c r="M309" s="1">
        <f>YEAR(Tabla110[[#This Row],[FECHA PICKING]])</f>
        <v>2018</v>
      </c>
    </row>
    <row r="310" spans="1:13" x14ac:dyDescent="0.2">
      <c r="A310" s="2">
        <v>43470</v>
      </c>
      <c r="B310" s="1">
        <v>347665</v>
      </c>
      <c r="C310" s="1" t="s">
        <v>734</v>
      </c>
      <c r="D310" s="1" t="s">
        <v>885</v>
      </c>
      <c r="E310" s="1" t="s">
        <v>860</v>
      </c>
      <c r="F310" s="1">
        <v>83</v>
      </c>
      <c r="G310" s="16" t="s">
        <v>872</v>
      </c>
      <c r="H310" s="23">
        <v>0.60972222222222217</v>
      </c>
      <c r="I310" s="23">
        <v>0.6743055555555556</v>
      </c>
      <c r="J310" s="1">
        <f>HOUR(Tabla110[[#This Row],[HORA FIN PICKING]]-Tabla110[[#This Row],[HORA INICIO PICKING]])*60+MINUTE(Tabla110[[#This Row],[HORA FIN PICKING]]-Tabla110[[#This Row],[HORA INICIO PICKING]])</f>
        <v>93</v>
      </c>
      <c r="K310" s="1" t="str">
        <f>VLOOKUP(Tabla110[[#This Row],[COD MATERIAL]],Tabla1345[#All],3,0)</f>
        <v>09 - PARTES DE MOTOR</v>
      </c>
      <c r="L310" s="2" t="str">
        <f>VLOOKUP(MONTH(Tabla110[[#This Row],[FECHA PICKING]]),Tabla2[],2,0)</f>
        <v>Ene</v>
      </c>
      <c r="M310" s="1">
        <f>YEAR(Tabla110[[#This Row],[FECHA PICKING]])</f>
        <v>2019</v>
      </c>
    </row>
    <row r="311" spans="1:13" x14ac:dyDescent="0.2">
      <c r="A311" s="2">
        <v>43313</v>
      </c>
      <c r="B311" s="1">
        <v>348527</v>
      </c>
      <c r="C311" s="1" t="s">
        <v>489</v>
      </c>
      <c r="D311" s="1" t="s">
        <v>893</v>
      </c>
      <c r="E311" s="1" t="s">
        <v>869</v>
      </c>
      <c r="F311" s="1">
        <v>12</v>
      </c>
      <c r="G311" s="16" t="s">
        <v>872</v>
      </c>
      <c r="H311" s="23">
        <v>0.3659722222222222</v>
      </c>
      <c r="I311" s="23">
        <v>0.45694444444444443</v>
      </c>
      <c r="J311" s="1">
        <f>HOUR(Tabla110[[#This Row],[HORA FIN PICKING]]-Tabla110[[#This Row],[HORA INICIO PICKING]])*60+MINUTE(Tabla110[[#This Row],[HORA FIN PICKING]]-Tabla110[[#This Row],[HORA INICIO PICKING]])</f>
        <v>131</v>
      </c>
      <c r="K311" s="1" t="str">
        <f>VLOOKUP(Tabla110[[#This Row],[COD MATERIAL]],Tabla1345[#All],3,0)</f>
        <v>09 - PARTES DE MOTOR</v>
      </c>
      <c r="L311" s="2" t="str">
        <f>VLOOKUP(MONTH(Tabla110[[#This Row],[FECHA PICKING]]),Tabla2[],2,0)</f>
        <v>Ago</v>
      </c>
      <c r="M311" s="1">
        <f>YEAR(Tabla110[[#This Row],[FECHA PICKING]])</f>
        <v>2018</v>
      </c>
    </row>
    <row r="312" spans="1:13" x14ac:dyDescent="0.2">
      <c r="A312" s="2">
        <v>43378</v>
      </c>
      <c r="B312" s="1">
        <v>353559</v>
      </c>
      <c r="C312" s="1" t="s">
        <v>167</v>
      </c>
      <c r="D312" s="1" t="s">
        <v>888</v>
      </c>
      <c r="E312" s="1" t="s">
        <v>868</v>
      </c>
      <c r="F312" s="1">
        <v>73</v>
      </c>
      <c r="G312" s="16" t="s">
        <v>872</v>
      </c>
      <c r="H312" s="23">
        <v>0.60833333333333328</v>
      </c>
      <c r="I312" s="23">
        <v>0.6465277777777777</v>
      </c>
      <c r="J312" s="1">
        <f>HOUR(Tabla110[[#This Row],[HORA FIN PICKING]]-Tabla110[[#This Row],[HORA INICIO PICKING]])*60+MINUTE(Tabla110[[#This Row],[HORA FIN PICKING]]-Tabla110[[#This Row],[HORA INICIO PICKING]])</f>
        <v>55</v>
      </c>
      <c r="K312" s="1" t="str">
        <f>VLOOKUP(Tabla110[[#This Row],[COD MATERIAL]],Tabla1345[#All],3,0)</f>
        <v>02 - BUJIAS</v>
      </c>
      <c r="L312" s="2" t="str">
        <f>VLOOKUP(MONTH(Tabla110[[#This Row],[FECHA PICKING]]),Tabla2[],2,0)</f>
        <v>Oct</v>
      </c>
      <c r="M312" s="1">
        <f>YEAR(Tabla110[[#This Row],[FECHA PICKING]])</f>
        <v>2018</v>
      </c>
    </row>
    <row r="313" spans="1:13" x14ac:dyDescent="0.2">
      <c r="A313" s="2">
        <v>43505</v>
      </c>
      <c r="B313" s="1">
        <v>348624</v>
      </c>
      <c r="C313" s="1" t="s">
        <v>686</v>
      </c>
      <c r="D313" s="1" t="s">
        <v>886</v>
      </c>
      <c r="E313" s="1" t="s">
        <v>864</v>
      </c>
      <c r="F313" s="1">
        <v>97</v>
      </c>
      <c r="G313" s="16" t="s">
        <v>872</v>
      </c>
      <c r="H313" s="23">
        <v>0.59930555555555554</v>
      </c>
      <c r="I313" s="23">
        <v>0.70347222222222217</v>
      </c>
      <c r="J313" s="1">
        <f>HOUR(Tabla110[[#This Row],[HORA FIN PICKING]]-Tabla110[[#This Row],[HORA INICIO PICKING]])*60+MINUTE(Tabla110[[#This Row],[HORA FIN PICKING]]-Tabla110[[#This Row],[HORA INICIO PICKING]])</f>
        <v>150</v>
      </c>
      <c r="K313" s="1" t="str">
        <f>VLOOKUP(Tabla110[[#This Row],[COD MATERIAL]],Tabla1345[#All],3,0)</f>
        <v>15 - MISCELANEOS</v>
      </c>
      <c r="L313" s="2" t="str">
        <f>VLOOKUP(MONTH(Tabla110[[#This Row],[FECHA PICKING]]),Tabla2[],2,0)</f>
        <v>Feb</v>
      </c>
      <c r="M313" s="1">
        <f>YEAR(Tabla110[[#This Row],[FECHA PICKING]])</f>
        <v>2019</v>
      </c>
    </row>
    <row r="314" spans="1:13" x14ac:dyDescent="0.2">
      <c r="A314" s="2">
        <v>43294</v>
      </c>
      <c r="B314" s="1">
        <v>348121</v>
      </c>
      <c r="C314" s="1" t="s">
        <v>555</v>
      </c>
      <c r="D314" s="1" t="s">
        <v>887</v>
      </c>
      <c r="E314" s="1" t="s">
        <v>859</v>
      </c>
      <c r="F314" s="1">
        <v>65</v>
      </c>
      <c r="G314" s="16" t="s">
        <v>872</v>
      </c>
      <c r="H314" s="23">
        <v>0.64861111111111114</v>
      </c>
      <c r="I314" s="23">
        <v>0.68958333333333333</v>
      </c>
      <c r="J314" s="1">
        <f>HOUR(Tabla110[[#This Row],[HORA FIN PICKING]]-Tabla110[[#This Row],[HORA INICIO PICKING]])*60+MINUTE(Tabla110[[#This Row],[HORA FIN PICKING]]-Tabla110[[#This Row],[HORA INICIO PICKING]])</f>
        <v>59</v>
      </c>
      <c r="K314" s="1" t="str">
        <f>VLOOKUP(Tabla110[[#This Row],[COD MATERIAL]],Tabla1345[#All],3,0)</f>
        <v>07 - PEDALES Y POSAPIES</v>
      </c>
      <c r="L314" s="2" t="str">
        <f>VLOOKUP(MONTH(Tabla110[[#This Row],[FECHA PICKING]]),Tabla2[],2,0)</f>
        <v>Jul</v>
      </c>
      <c r="M314" s="1">
        <f>YEAR(Tabla110[[#This Row],[FECHA PICKING]])</f>
        <v>2018</v>
      </c>
    </row>
    <row r="315" spans="1:13" x14ac:dyDescent="0.2">
      <c r="A315" s="2">
        <v>43296</v>
      </c>
      <c r="B315" s="1">
        <v>348795</v>
      </c>
      <c r="C315" s="1" t="s">
        <v>421</v>
      </c>
      <c r="D315" s="1" t="s">
        <v>893</v>
      </c>
      <c r="E315" s="1" t="s">
        <v>870</v>
      </c>
      <c r="F315" s="1">
        <v>100</v>
      </c>
      <c r="G315" s="16" t="s">
        <v>872</v>
      </c>
      <c r="H315" s="23">
        <v>0.37847222222222227</v>
      </c>
      <c r="I315" s="23">
        <v>0.40277777777777773</v>
      </c>
      <c r="J315" s="1">
        <f>HOUR(Tabla110[[#This Row],[HORA FIN PICKING]]-Tabla110[[#This Row],[HORA INICIO PICKING]])*60+MINUTE(Tabla110[[#This Row],[HORA FIN PICKING]]-Tabla110[[#This Row],[HORA INICIO PICKING]])</f>
        <v>35</v>
      </c>
      <c r="K315" s="1" t="str">
        <f>VLOOKUP(Tabla110[[#This Row],[COD MATERIAL]],Tabla1345[#All],3,0)</f>
        <v>13 - TRACCION</v>
      </c>
      <c r="L315" s="2" t="str">
        <f>VLOOKUP(MONTH(Tabla110[[#This Row],[FECHA PICKING]]),Tabla2[],2,0)</f>
        <v>Jul</v>
      </c>
      <c r="M315" s="1">
        <f>YEAR(Tabla110[[#This Row],[FECHA PICKING]])</f>
        <v>2018</v>
      </c>
    </row>
    <row r="316" spans="1:13" x14ac:dyDescent="0.2">
      <c r="A316" s="2">
        <v>43286</v>
      </c>
      <c r="B316" s="1">
        <v>348115</v>
      </c>
      <c r="C316" s="1" t="s">
        <v>557</v>
      </c>
      <c r="D316" s="1" t="s">
        <v>888</v>
      </c>
      <c r="E316" s="1" t="s">
        <v>865</v>
      </c>
      <c r="F316" s="1">
        <v>70</v>
      </c>
      <c r="G316" s="16" t="s">
        <v>872</v>
      </c>
      <c r="H316" s="23">
        <v>0.39583333333333331</v>
      </c>
      <c r="I316" s="23">
        <v>0.45833333333333331</v>
      </c>
      <c r="J316" s="1">
        <f>HOUR(Tabla110[[#This Row],[HORA FIN PICKING]]-Tabla110[[#This Row],[HORA INICIO PICKING]])*60+MINUTE(Tabla110[[#This Row],[HORA FIN PICKING]]-Tabla110[[#This Row],[HORA INICIO PICKING]])</f>
        <v>90</v>
      </c>
      <c r="K316" s="1" t="str">
        <f>VLOOKUP(Tabla110[[#This Row],[COD MATERIAL]],Tabla1345[#All],3,0)</f>
        <v>07 - PEDALES Y POSAPIES</v>
      </c>
      <c r="L316" s="2" t="str">
        <f>VLOOKUP(MONTH(Tabla110[[#This Row],[FECHA PICKING]]),Tabla2[],2,0)</f>
        <v>Jul</v>
      </c>
      <c r="M316" s="1">
        <f>YEAR(Tabla110[[#This Row],[FECHA PICKING]])</f>
        <v>2018</v>
      </c>
    </row>
    <row r="317" spans="1:13" x14ac:dyDescent="0.2">
      <c r="A317" s="2">
        <v>43102</v>
      </c>
      <c r="B317" s="1">
        <v>348520</v>
      </c>
      <c r="C317" s="1" t="s">
        <v>226</v>
      </c>
      <c r="D317" s="1" t="s">
        <v>893</v>
      </c>
      <c r="E317" s="1" t="s">
        <v>866</v>
      </c>
      <c r="F317" s="1">
        <v>54</v>
      </c>
      <c r="G317" s="16" t="s">
        <v>872</v>
      </c>
      <c r="H317" s="23">
        <v>0.62847222222222221</v>
      </c>
      <c r="I317" s="23">
        <v>0.66875000000000007</v>
      </c>
      <c r="J317" s="1">
        <f>HOUR(Tabla110[[#This Row],[HORA FIN PICKING]]-Tabla110[[#This Row],[HORA INICIO PICKING]])*60+MINUTE(Tabla110[[#This Row],[HORA FIN PICKING]]-Tabla110[[#This Row],[HORA INICIO PICKING]])</f>
        <v>58</v>
      </c>
      <c r="K317" s="1" t="str">
        <f>VLOOKUP(Tabla110[[#This Row],[COD MATERIAL]],Tabla1345[#All],3,0)</f>
        <v>09 - PARTES DE MOTOR</v>
      </c>
      <c r="L317" s="2" t="str">
        <f>VLOOKUP(MONTH(Tabla110[[#This Row],[FECHA PICKING]]),Tabla2[],2,0)</f>
        <v>Ene</v>
      </c>
      <c r="M317" s="1">
        <f>YEAR(Tabla110[[#This Row],[FECHA PICKING]])</f>
        <v>2018</v>
      </c>
    </row>
    <row r="318" spans="1:13" x14ac:dyDescent="0.2">
      <c r="A318" s="2">
        <v>43599</v>
      </c>
      <c r="B318" s="1">
        <v>348362</v>
      </c>
      <c r="C318" s="1" t="s">
        <v>579</v>
      </c>
      <c r="D318" s="1" t="s">
        <v>889</v>
      </c>
      <c r="E318" s="1" t="s">
        <v>865</v>
      </c>
      <c r="F318" s="1">
        <v>23</v>
      </c>
      <c r="G318" s="16" t="s">
        <v>872</v>
      </c>
      <c r="H318" s="23">
        <v>0.5708333333333333</v>
      </c>
      <c r="I318" s="23">
        <v>0.59027777777777779</v>
      </c>
      <c r="J318" s="1">
        <f>HOUR(Tabla110[[#This Row],[HORA FIN PICKING]]-Tabla110[[#This Row],[HORA INICIO PICKING]])*60+MINUTE(Tabla110[[#This Row],[HORA FIN PICKING]]-Tabla110[[#This Row],[HORA INICIO PICKING]])</f>
        <v>28</v>
      </c>
      <c r="K318" s="1" t="str">
        <f>VLOOKUP(Tabla110[[#This Row],[COD MATERIAL]],Tabla1345[#All],3,0)</f>
        <v>05 - COLISION</v>
      </c>
      <c r="L318" s="2" t="str">
        <f>VLOOKUP(MONTH(Tabla110[[#This Row],[FECHA PICKING]]),Tabla2[],2,0)</f>
        <v>May</v>
      </c>
      <c r="M318" s="1">
        <f>YEAR(Tabla110[[#This Row],[FECHA PICKING]])</f>
        <v>2019</v>
      </c>
    </row>
    <row r="319" spans="1:13" x14ac:dyDescent="0.2">
      <c r="A319" s="2">
        <v>43540</v>
      </c>
      <c r="B319" s="1">
        <v>348145</v>
      </c>
      <c r="C319" s="1" t="s">
        <v>356</v>
      </c>
      <c r="D319" s="1" t="s">
        <v>892</v>
      </c>
      <c r="E319" s="1" t="s">
        <v>858</v>
      </c>
      <c r="F319" s="1">
        <v>51</v>
      </c>
      <c r="G319" s="16" t="s">
        <v>872</v>
      </c>
      <c r="H319" s="23">
        <v>0.6777777777777777</v>
      </c>
      <c r="I319" s="23">
        <v>0.74583333333333324</v>
      </c>
      <c r="J319" s="1">
        <f>HOUR(Tabla110[[#This Row],[HORA FIN PICKING]]-Tabla110[[#This Row],[HORA INICIO PICKING]])*60+MINUTE(Tabla110[[#This Row],[HORA FIN PICKING]]-Tabla110[[#This Row],[HORA INICIO PICKING]])</f>
        <v>98</v>
      </c>
      <c r="K319" s="1" t="str">
        <f>VLOOKUP(Tabla110[[#This Row],[COD MATERIAL]],Tabla1345[#All],3,0)</f>
        <v>11 - LLANTAS Y HULES</v>
      </c>
      <c r="L319" s="2" t="str">
        <f>VLOOKUP(MONTH(Tabla110[[#This Row],[FECHA PICKING]]),Tabla2[],2,0)</f>
        <v>Mar</v>
      </c>
      <c r="M319" s="1">
        <f>YEAR(Tabla110[[#This Row],[FECHA PICKING]])</f>
        <v>2019</v>
      </c>
    </row>
    <row r="320" spans="1:13" x14ac:dyDescent="0.2">
      <c r="A320" s="2">
        <v>43457</v>
      </c>
      <c r="B320" s="1">
        <v>348775</v>
      </c>
      <c r="C320" s="1" t="s">
        <v>218</v>
      </c>
      <c r="D320" s="1" t="s">
        <v>890</v>
      </c>
      <c r="E320" s="1" t="s">
        <v>871</v>
      </c>
      <c r="F320" s="1">
        <v>10</v>
      </c>
      <c r="G320" s="16" t="s">
        <v>872</v>
      </c>
      <c r="H320" s="23">
        <v>0.51874999999999993</v>
      </c>
      <c r="I320" s="23">
        <v>0.54999999999999993</v>
      </c>
      <c r="J320" s="1">
        <f>HOUR(Tabla110[[#This Row],[HORA FIN PICKING]]-Tabla110[[#This Row],[HORA INICIO PICKING]])*60+MINUTE(Tabla110[[#This Row],[HORA FIN PICKING]]-Tabla110[[#This Row],[HORA INICIO PICKING]])</f>
        <v>45</v>
      </c>
      <c r="K320" s="1" t="str">
        <f>VLOOKUP(Tabla110[[#This Row],[COD MATERIAL]],Tabla1345[#All],3,0)</f>
        <v>05 - COLISION</v>
      </c>
      <c r="L320" s="2" t="str">
        <f>VLOOKUP(MONTH(Tabla110[[#This Row],[FECHA PICKING]]),Tabla2[],2,0)</f>
        <v>Dic</v>
      </c>
      <c r="M320" s="1">
        <f>YEAR(Tabla110[[#This Row],[FECHA PICKING]])</f>
        <v>2018</v>
      </c>
    </row>
    <row r="321" spans="1:13" x14ac:dyDescent="0.2">
      <c r="A321" s="2">
        <v>43566</v>
      </c>
      <c r="B321" s="1">
        <v>348384</v>
      </c>
      <c r="C321" s="1" t="s">
        <v>747</v>
      </c>
      <c r="D321" s="1" t="s">
        <v>885</v>
      </c>
      <c r="E321" s="1" t="s">
        <v>865</v>
      </c>
      <c r="F321" s="1">
        <v>71</v>
      </c>
      <c r="G321" s="16" t="s">
        <v>872</v>
      </c>
      <c r="H321" s="23">
        <v>0.51527777777777783</v>
      </c>
      <c r="I321" s="23">
        <v>0.5840277777777777</v>
      </c>
      <c r="J321" s="1">
        <f>HOUR(Tabla110[[#This Row],[HORA FIN PICKING]]-Tabla110[[#This Row],[HORA INICIO PICKING]])*60+MINUTE(Tabla110[[#This Row],[HORA FIN PICKING]]-Tabla110[[#This Row],[HORA INICIO PICKING]])</f>
        <v>99</v>
      </c>
      <c r="K321" s="1" t="str">
        <f>VLOOKUP(Tabla110[[#This Row],[COD MATERIAL]],Tabla1345[#All],3,0)</f>
        <v>05 - COLISION</v>
      </c>
      <c r="L321" s="2" t="str">
        <f>VLOOKUP(MONTH(Tabla110[[#This Row],[FECHA PICKING]]),Tabla2[],2,0)</f>
        <v>Abr</v>
      </c>
      <c r="M321" s="1">
        <f>YEAR(Tabla110[[#This Row],[FECHA PICKING]])</f>
        <v>2019</v>
      </c>
    </row>
    <row r="322" spans="1:13" x14ac:dyDescent="0.2">
      <c r="A322" s="2">
        <v>43303</v>
      </c>
      <c r="B322" s="1">
        <v>348637</v>
      </c>
      <c r="C322" s="1" t="s">
        <v>71</v>
      </c>
      <c r="D322" s="1" t="s">
        <v>886</v>
      </c>
      <c r="E322" s="1" t="s">
        <v>858</v>
      </c>
      <c r="F322" s="1">
        <v>83</v>
      </c>
      <c r="G322" s="16" t="s">
        <v>872</v>
      </c>
      <c r="H322" s="23">
        <v>0.7416666666666667</v>
      </c>
      <c r="I322" s="23">
        <v>0.77569444444444446</v>
      </c>
      <c r="J322" s="1">
        <f>HOUR(Tabla110[[#This Row],[HORA FIN PICKING]]-Tabla110[[#This Row],[HORA INICIO PICKING]])*60+MINUTE(Tabla110[[#This Row],[HORA FIN PICKING]]-Tabla110[[#This Row],[HORA INICIO PICKING]])</f>
        <v>49</v>
      </c>
      <c r="K322" s="1" t="str">
        <f>VLOOKUP(Tabla110[[#This Row],[COD MATERIAL]],Tabla1345[#All],3,0)</f>
        <v>09 - PARTES DE MOTOR</v>
      </c>
      <c r="L322" s="2" t="str">
        <f>VLOOKUP(MONTH(Tabla110[[#This Row],[FECHA PICKING]]),Tabla2[],2,0)</f>
        <v>Jul</v>
      </c>
      <c r="M322" s="1">
        <f>YEAR(Tabla110[[#This Row],[FECHA PICKING]])</f>
        <v>2018</v>
      </c>
    </row>
    <row r="323" spans="1:13" x14ac:dyDescent="0.2">
      <c r="A323" s="2">
        <v>43125</v>
      </c>
      <c r="B323" s="1">
        <v>348032</v>
      </c>
      <c r="C323" s="1" t="s">
        <v>282</v>
      </c>
      <c r="D323" s="1" t="s">
        <v>892</v>
      </c>
      <c r="E323" s="1" t="s">
        <v>857</v>
      </c>
      <c r="F323" s="1">
        <v>77</v>
      </c>
      <c r="G323" s="16" t="s">
        <v>872</v>
      </c>
      <c r="H323" s="23">
        <v>0.73402777777777783</v>
      </c>
      <c r="I323" s="23">
        <v>0.8256944444444444</v>
      </c>
      <c r="J323" s="1">
        <f>HOUR(Tabla110[[#This Row],[HORA FIN PICKING]]-Tabla110[[#This Row],[HORA INICIO PICKING]])*60+MINUTE(Tabla110[[#This Row],[HORA FIN PICKING]]-Tabla110[[#This Row],[HORA INICIO PICKING]])</f>
        <v>132</v>
      </c>
      <c r="K323" s="1" t="str">
        <f>VLOOKUP(Tabla110[[#This Row],[COD MATERIAL]],Tabla1345[#All],3,0)</f>
        <v>13 - TRACCION</v>
      </c>
      <c r="L323" s="2" t="str">
        <f>VLOOKUP(MONTH(Tabla110[[#This Row],[FECHA PICKING]]),Tabla2[],2,0)</f>
        <v>Ene</v>
      </c>
      <c r="M323" s="1">
        <f>YEAR(Tabla110[[#This Row],[FECHA PICKING]])</f>
        <v>2018</v>
      </c>
    </row>
    <row r="324" spans="1:13" x14ac:dyDescent="0.2">
      <c r="A324" s="2">
        <v>43392</v>
      </c>
      <c r="B324" s="1">
        <v>348421</v>
      </c>
      <c r="C324" s="1" t="s">
        <v>386</v>
      </c>
      <c r="D324" s="1" t="s">
        <v>893</v>
      </c>
      <c r="E324" s="1" t="s">
        <v>862</v>
      </c>
      <c r="F324" s="1">
        <v>57</v>
      </c>
      <c r="G324" s="16" t="s">
        <v>872</v>
      </c>
      <c r="H324" s="23">
        <v>0.40277777777777773</v>
      </c>
      <c r="I324" s="23">
        <v>0.43541666666666662</v>
      </c>
      <c r="J324" s="1">
        <f>HOUR(Tabla110[[#This Row],[HORA FIN PICKING]]-Tabla110[[#This Row],[HORA INICIO PICKING]])*60+MINUTE(Tabla110[[#This Row],[HORA FIN PICKING]]-Tabla110[[#This Row],[HORA INICIO PICKING]])</f>
        <v>47</v>
      </c>
      <c r="K324" s="1" t="str">
        <f>VLOOKUP(Tabla110[[#This Row],[COD MATERIAL]],Tabla1345[#All],3,0)</f>
        <v>05 - COLISION</v>
      </c>
      <c r="L324" s="2" t="str">
        <f>VLOOKUP(MONTH(Tabla110[[#This Row],[FECHA PICKING]]),Tabla2[],2,0)</f>
        <v>Oct</v>
      </c>
      <c r="M324" s="1">
        <f>YEAR(Tabla110[[#This Row],[FECHA PICKING]])</f>
        <v>2018</v>
      </c>
    </row>
    <row r="325" spans="1:13" x14ac:dyDescent="0.2">
      <c r="A325" s="2">
        <v>43258</v>
      </c>
      <c r="B325" s="1">
        <v>364405</v>
      </c>
      <c r="C325" s="1" t="s">
        <v>752</v>
      </c>
      <c r="D325" s="1" t="s">
        <v>884</v>
      </c>
      <c r="E325" s="1" t="s">
        <v>857</v>
      </c>
      <c r="F325" s="1">
        <v>48</v>
      </c>
      <c r="G325" s="16" t="s">
        <v>872</v>
      </c>
      <c r="H325" s="23">
        <v>0.51458333333333328</v>
      </c>
      <c r="I325" s="23">
        <v>0.59652777777777777</v>
      </c>
      <c r="J325" s="1">
        <f>HOUR(Tabla110[[#This Row],[HORA FIN PICKING]]-Tabla110[[#This Row],[HORA INICIO PICKING]])*60+MINUTE(Tabla110[[#This Row],[HORA FIN PICKING]]-Tabla110[[#This Row],[HORA INICIO PICKING]])</f>
        <v>118</v>
      </c>
      <c r="K325" s="1" t="str">
        <f>VLOOKUP(Tabla110[[#This Row],[COD MATERIAL]],Tabla1345[#All],3,0)</f>
        <v>09 - PARTES DE MOTOR</v>
      </c>
      <c r="L325" s="2" t="str">
        <f>VLOOKUP(MONTH(Tabla110[[#This Row],[FECHA PICKING]]),Tabla2[],2,0)</f>
        <v>Jun</v>
      </c>
      <c r="M325" s="1">
        <f>YEAR(Tabla110[[#This Row],[FECHA PICKING]])</f>
        <v>2018</v>
      </c>
    </row>
    <row r="326" spans="1:13" x14ac:dyDescent="0.2">
      <c r="A326" s="2">
        <v>43503</v>
      </c>
      <c r="B326" s="1">
        <v>348165</v>
      </c>
      <c r="C326" s="1" t="s">
        <v>56</v>
      </c>
      <c r="D326" s="1" t="s">
        <v>888</v>
      </c>
      <c r="E326" s="1" t="s">
        <v>867</v>
      </c>
      <c r="F326" s="1">
        <v>42</v>
      </c>
      <c r="G326" s="16" t="s">
        <v>872</v>
      </c>
      <c r="H326" s="23">
        <v>0.70000000000000007</v>
      </c>
      <c r="I326" s="23">
        <v>0.74236111111111114</v>
      </c>
      <c r="J326" s="1">
        <f>HOUR(Tabla110[[#This Row],[HORA FIN PICKING]]-Tabla110[[#This Row],[HORA INICIO PICKING]])*60+MINUTE(Tabla110[[#This Row],[HORA FIN PICKING]]-Tabla110[[#This Row],[HORA INICIO PICKING]])</f>
        <v>61</v>
      </c>
      <c r="K326" s="1" t="str">
        <f>VLOOKUP(Tabla110[[#This Row],[COD MATERIAL]],Tabla1345[#All],3,0)</f>
        <v>15 - MISCELANEOS</v>
      </c>
      <c r="L326" s="2" t="str">
        <f>VLOOKUP(MONTH(Tabla110[[#This Row],[FECHA PICKING]]),Tabla2[],2,0)</f>
        <v>Feb</v>
      </c>
      <c r="M326" s="1">
        <f>YEAR(Tabla110[[#This Row],[FECHA PICKING]])</f>
        <v>2019</v>
      </c>
    </row>
    <row r="327" spans="1:13" x14ac:dyDescent="0.2">
      <c r="A327" s="2">
        <v>43471</v>
      </c>
      <c r="B327" s="1">
        <v>347708</v>
      </c>
      <c r="C327" s="1" t="s">
        <v>197</v>
      </c>
      <c r="D327" s="1" t="s">
        <v>887</v>
      </c>
      <c r="E327" s="1" t="s">
        <v>857</v>
      </c>
      <c r="F327" s="1">
        <v>99</v>
      </c>
      <c r="G327" s="16" t="s">
        <v>872</v>
      </c>
      <c r="H327" s="23">
        <v>0.51388888888888895</v>
      </c>
      <c r="I327" s="23">
        <v>0.60138888888888886</v>
      </c>
      <c r="J327" s="1">
        <f>HOUR(Tabla110[[#This Row],[HORA FIN PICKING]]-Tabla110[[#This Row],[HORA INICIO PICKING]])*60+MINUTE(Tabla110[[#This Row],[HORA FIN PICKING]]-Tabla110[[#This Row],[HORA INICIO PICKING]])</f>
        <v>126</v>
      </c>
      <c r="K327" s="1" t="str">
        <f>VLOOKUP(Tabla110[[#This Row],[COD MATERIAL]],Tabla1345[#All],3,0)</f>
        <v>04 - FRENOS Y EMBRAGUES</v>
      </c>
      <c r="L327" s="2" t="str">
        <f>VLOOKUP(MONTH(Tabla110[[#This Row],[FECHA PICKING]]),Tabla2[],2,0)</f>
        <v>Ene</v>
      </c>
      <c r="M327" s="1">
        <f>YEAR(Tabla110[[#This Row],[FECHA PICKING]])</f>
        <v>2019</v>
      </c>
    </row>
    <row r="328" spans="1:13" x14ac:dyDescent="0.2">
      <c r="A328" s="2">
        <v>43277</v>
      </c>
      <c r="B328" s="1">
        <v>347634</v>
      </c>
      <c r="C328" s="1" t="s">
        <v>73</v>
      </c>
      <c r="D328" s="1" t="s">
        <v>890</v>
      </c>
      <c r="E328" s="1" t="s">
        <v>860</v>
      </c>
      <c r="F328" s="1">
        <v>74</v>
      </c>
      <c r="G328" s="16" t="s">
        <v>873</v>
      </c>
      <c r="H328" s="23">
        <v>0.58958333333333335</v>
      </c>
      <c r="I328" s="23">
        <v>0.60138888888888886</v>
      </c>
      <c r="J328" s="1">
        <f>HOUR(Tabla110[[#This Row],[HORA FIN PICKING]]-Tabla110[[#This Row],[HORA INICIO PICKING]])*60+MINUTE(Tabla110[[#This Row],[HORA FIN PICKING]]-Tabla110[[#This Row],[HORA INICIO PICKING]])</f>
        <v>17</v>
      </c>
      <c r="K328" s="1" t="str">
        <f>VLOOKUP(Tabla110[[#This Row],[COD MATERIAL]],Tabla1345[#All],3,0)</f>
        <v>09 - PARTES DE MOTOR</v>
      </c>
      <c r="L328" s="2" t="str">
        <f>VLOOKUP(MONTH(Tabla110[[#This Row],[FECHA PICKING]]),Tabla2[],2,0)</f>
        <v>Jun</v>
      </c>
      <c r="M328" s="1">
        <f>YEAR(Tabla110[[#This Row],[FECHA PICKING]])</f>
        <v>2018</v>
      </c>
    </row>
    <row r="329" spans="1:13" x14ac:dyDescent="0.2">
      <c r="A329" s="2">
        <v>43252</v>
      </c>
      <c r="B329" s="1">
        <v>347745</v>
      </c>
      <c r="C329" s="1" t="s">
        <v>353</v>
      </c>
      <c r="D329" s="1" t="s">
        <v>891</v>
      </c>
      <c r="E329" s="1" t="s">
        <v>865</v>
      </c>
      <c r="F329" s="1">
        <v>39</v>
      </c>
      <c r="G329" s="16" t="s">
        <v>872</v>
      </c>
      <c r="H329" s="23">
        <v>0.54999999999999993</v>
      </c>
      <c r="I329" s="23">
        <v>0.5708333333333333</v>
      </c>
      <c r="J329" s="1">
        <f>HOUR(Tabla110[[#This Row],[HORA FIN PICKING]]-Tabla110[[#This Row],[HORA INICIO PICKING]])*60+MINUTE(Tabla110[[#This Row],[HORA FIN PICKING]]-Tabla110[[#This Row],[HORA INICIO PICKING]])</f>
        <v>30</v>
      </c>
      <c r="K329" s="1" t="str">
        <f>VLOOKUP(Tabla110[[#This Row],[COD MATERIAL]],Tabla1345[#All],3,0)</f>
        <v>09 - PARTES DE MOTOR</v>
      </c>
      <c r="L329" s="2" t="str">
        <f>VLOOKUP(MONTH(Tabla110[[#This Row],[FECHA PICKING]]),Tabla2[],2,0)</f>
        <v>Jun</v>
      </c>
      <c r="M329" s="1">
        <f>YEAR(Tabla110[[#This Row],[FECHA PICKING]])</f>
        <v>2018</v>
      </c>
    </row>
    <row r="330" spans="1:13" x14ac:dyDescent="0.2">
      <c r="A330" s="2">
        <v>43580</v>
      </c>
      <c r="B330" s="1">
        <v>347657</v>
      </c>
      <c r="C330" s="1" t="s">
        <v>226</v>
      </c>
      <c r="D330" s="1" t="s">
        <v>890</v>
      </c>
      <c r="E330" s="1" t="s">
        <v>863</v>
      </c>
      <c r="F330" s="1">
        <v>96</v>
      </c>
      <c r="G330" s="16" t="s">
        <v>873</v>
      </c>
      <c r="H330" s="23">
        <v>0.68125000000000002</v>
      </c>
      <c r="I330" s="23">
        <v>0.75902777777777786</v>
      </c>
      <c r="J330" s="1">
        <f>HOUR(Tabla110[[#This Row],[HORA FIN PICKING]]-Tabla110[[#This Row],[HORA INICIO PICKING]])*60+MINUTE(Tabla110[[#This Row],[HORA FIN PICKING]]-Tabla110[[#This Row],[HORA INICIO PICKING]])</f>
        <v>112</v>
      </c>
      <c r="K330" s="1" t="str">
        <f>VLOOKUP(Tabla110[[#This Row],[COD MATERIAL]],Tabla1345[#All],3,0)</f>
        <v>09 - PARTES DE MOTOR</v>
      </c>
      <c r="L330" s="2" t="str">
        <f>VLOOKUP(MONTH(Tabla110[[#This Row],[FECHA PICKING]]),Tabla2[],2,0)</f>
        <v>Abr</v>
      </c>
      <c r="M330" s="1">
        <f>YEAR(Tabla110[[#This Row],[FECHA PICKING]])</f>
        <v>2019</v>
      </c>
    </row>
    <row r="331" spans="1:13" x14ac:dyDescent="0.2">
      <c r="A331" s="2">
        <v>43184</v>
      </c>
      <c r="B331" s="1">
        <v>348135</v>
      </c>
      <c r="C331" s="1" t="s">
        <v>148</v>
      </c>
      <c r="D331" s="1" t="s">
        <v>891</v>
      </c>
      <c r="E331" s="1" t="s">
        <v>856</v>
      </c>
      <c r="F331" s="1">
        <v>84</v>
      </c>
      <c r="G331" s="16" t="s">
        <v>872</v>
      </c>
      <c r="H331" s="23">
        <v>0.63888888888888895</v>
      </c>
      <c r="I331" s="23">
        <v>0.72222222222222221</v>
      </c>
      <c r="J331" s="1">
        <f>HOUR(Tabla110[[#This Row],[HORA FIN PICKING]]-Tabla110[[#This Row],[HORA INICIO PICKING]])*60+MINUTE(Tabla110[[#This Row],[HORA FIN PICKING]]-Tabla110[[#This Row],[HORA INICIO PICKING]])</f>
        <v>120</v>
      </c>
      <c r="K331" s="1" t="str">
        <f>VLOOKUP(Tabla110[[#This Row],[COD MATERIAL]],Tabla1345[#All],3,0)</f>
        <v>10 - PALANCAS Y CHICOTES</v>
      </c>
      <c r="L331" s="2" t="str">
        <f>VLOOKUP(MONTH(Tabla110[[#This Row],[FECHA PICKING]]),Tabla2[],2,0)</f>
        <v>Mar</v>
      </c>
      <c r="M331" s="1">
        <f>YEAR(Tabla110[[#This Row],[FECHA PICKING]])</f>
        <v>2018</v>
      </c>
    </row>
    <row r="332" spans="1:13" x14ac:dyDescent="0.2">
      <c r="A332" s="2">
        <v>43393</v>
      </c>
      <c r="B332" s="1">
        <v>348221</v>
      </c>
      <c r="C332" s="1" t="s">
        <v>117</v>
      </c>
      <c r="D332" s="1" t="s">
        <v>887</v>
      </c>
      <c r="E332" s="1" t="s">
        <v>857</v>
      </c>
      <c r="F332" s="1">
        <v>67</v>
      </c>
      <c r="G332" s="16" t="s">
        <v>872</v>
      </c>
      <c r="H332" s="23">
        <v>0.63750000000000007</v>
      </c>
      <c r="I332" s="23">
        <v>0.74097222222222214</v>
      </c>
      <c r="J332" s="1">
        <f>HOUR(Tabla110[[#This Row],[HORA FIN PICKING]]-Tabla110[[#This Row],[HORA INICIO PICKING]])*60+MINUTE(Tabla110[[#This Row],[HORA FIN PICKING]]-Tabla110[[#This Row],[HORA INICIO PICKING]])</f>
        <v>149</v>
      </c>
      <c r="K332" s="1" t="str">
        <f>VLOOKUP(Tabla110[[#This Row],[COD MATERIAL]],Tabla1345[#All],3,0)</f>
        <v>06 - AMORTIGUADORES</v>
      </c>
      <c r="L332" s="2" t="str">
        <f>VLOOKUP(MONTH(Tabla110[[#This Row],[FECHA PICKING]]),Tabla2[],2,0)</f>
        <v>Oct</v>
      </c>
      <c r="M332" s="1">
        <f>YEAR(Tabla110[[#This Row],[FECHA PICKING]])</f>
        <v>2018</v>
      </c>
    </row>
    <row r="333" spans="1:13" x14ac:dyDescent="0.2">
      <c r="A333" s="2">
        <v>43313</v>
      </c>
      <c r="B333" s="1">
        <v>348085</v>
      </c>
      <c r="C333" s="1" t="s">
        <v>36</v>
      </c>
      <c r="D333" s="1" t="s">
        <v>887</v>
      </c>
      <c r="E333" s="1" t="s">
        <v>858</v>
      </c>
      <c r="F333" s="1">
        <v>64</v>
      </c>
      <c r="G333" s="16" t="s">
        <v>872</v>
      </c>
      <c r="H333" s="23">
        <v>0.68263888888888891</v>
      </c>
      <c r="I333" s="23">
        <v>0.77847222222222223</v>
      </c>
      <c r="J333" s="1">
        <f>HOUR(Tabla110[[#This Row],[HORA FIN PICKING]]-Tabla110[[#This Row],[HORA INICIO PICKING]])*60+MINUTE(Tabla110[[#This Row],[HORA FIN PICKING]]-Tabla110[[#This Row],[HORA INICIO PICKING]])</f>
        <v>138</v>
      </c>
      <c r="K333" s="1" t="str">
        <f>VLOOKUP(Tabla110[[#This Row],[COD MATERIAL]],Tabla1345[#All],3,0)</f>
        <v>13 - TRACCION</v>
      </c>
      <c r="L333" s="2" t="str">
        <f>VLOOKUP(MONTH(Tabla110[[#This Row],[FECHA PICKING]]),Tabla2[],2,0)</f>
        <v>Ago</v>
      </c>
      <c r="M333" s="1">
        <f>YEAR(Tabla110[[#This Row],[FECHA PICKING]])</f>
        <v>2018</v>
      </c>
    </row>
    <row r="334" spans="1:13" x14ac:dyDescent="0.2">
      <c r="A334" s="2">
        <v>43512</v>
      </c>
      <c r="B334" s="1">
        <v>369672</v>
      </c>
      <c r="C334" s="1" t="s">
        <v>703</v>
      </c>
      <c r="D334" s="1" t="s">
        <v>892</v>
      </c>
      <c r="E334" s="1" t="s">
        <v>859</v>
      </c>
      <c r="F334" s="1">
        <v>65</v>
      </c>
      <c r="G334" s="16" t="s">
        <v>872</v>
      </c>
      <c r="H334" s="23">
        <v>0.37986111111111115</v>
      </c>
      <c r="I334" s="23">
        <v>0.39444444444444443</v>
      </c>
      <c r="J334" s="1">
        <f>HOUR(Tabla110[[#This Row],[HORA FIN PICKING]]-Tabla110[[#This Row],[HORA INICIO PICKING]])*60+MINUTE(Tabla110[[#This Row],[HORA FIN PICKING]]-Tabla110[[#This Row],[HORA INICIO PICKING]])</f>
        <v>21</v>
      </c>
      <c r="K334" s="1" t="str">
        <f>VLOOKUP(Tabla110[[#This Row],[COD MATERIAL]],Tabla1345[#All],3,0)</f>
        <v>05 - COLISION</v>
      </c>
      <c r="L334" s="2" t="str">
        <f>VLOOKUP(MONTH(Tabla110[[#This Row],[FECHA PICKING]]),Tabla2[],2,0)</f>
        <v>Feb</v>
      </c>
      <c r="M334" s="1">
        <f>YEAR(Tabla110[[#This Row],[FECHA PICKING]])</f>
        <v>2019</v>
      </c>
    </row>
    <row r="335" spans="1:13" x14ac:dyDescent="0.2">
      <c r="A335" s="2">
        <v>43177</v>
      </c>
      <c r="B335" s="1">
        <v>348470</v>
      </c>
      <c r="C335" s="1" t="s">
        <v>347</v>
      </c>
      <c r="D335" s="1" t="s">
        <v>891</v>
      </c>
      <c r="E335" s="1" t="s">
        <v>860</v>
      </c>
      <c r="F335" s="1">
        <v>57</v>
      </c>
      <c r="G335" s="16" t="s">
        <v>872</v>
      </c>
      <c r="H335" s="23">
        <v>0.46736111111111112</v>
      </c>
      <c r="I335" s="23">
        <v>0.49861111111111112</v>
      </c>
      <c r="J335" s="1">
        <f>HOUR(Tabla110[[#This Row],[HORA FIN PICKING]]-Tabla110[[#This Row],[HORA INICIO PICKING]])*60+MINUTE(Tabla110[[#This Row],[HORA FIN PICKING]]-Tabla110[[#This Row],[HORA INICIO PICKING]])</f>
        <v>45</v>
      </c>
      <c r="K335" s="1" t="str">
        <f>VLOOKUP(Tabla110[[#This Row],[COD MATERIAL]],Tabla1345[#All],3,0)</f>
        <v>13 - TRACCION</v>
      </c>
      <c r="L335" s="2" t="str">
        <f>VLOOKUP(MONTH(Tabla110[[#This Row],[FECHA PICKING]]),Tabla2[],2,0)</f>
        <v>Mar</v>
      </c>
      <c r="M335" s="1">
        <f>YEAR(Tabla110[[#This Row],[FECHA PICKING]])</f>
        <v>2018</v>
      </c>
    </row>
    <row r="336" spans="1:13" x14ac:dyDescent="0.2">
      <c r="A336" s="2">
        <v>43140</v>
      </c>
      <c r="B336" s="1">
        <v>369670</v>
      </c>
      <c r="C336" s="1" t="s">
        <v>702</v>
      </c>
      <c r="D336" s="1" t="s">
        <v>887</v>
      </c>
      <c r="E336" s="1" t="s">
        <v>861</v>
      </c>
      <c r="F336" s="1">
        <v>50</v>
      </c>
      <c r="G336" s="16" t="s">
        <v>872</v>
      </c>
      <c r="H336" s="23">
        <v>0.64166666666666672</v>
      </c>
      <c r="I336" s="23">
        <v>0.65694444444444444</v>
      </c>
      <c r="J336" s="1">
        <f>HOUR(Tabla110[[#This Row],[HORA FIN PICKING]]-Tabla110[[#This Row],[HORA INICIO PICKING]])*60+MINUTE(Tabla110[[#This Row],[HORA FIN PICKING]]-Tabla110[[#This Row],[HORA INICIO PICKING]])</f>
        <v>22</v>
      </c>
      <c r="K336" s="1" t="str">
        <f>VLOOKUP(Tabla110[[#This Row],[COD MATERIAL]],Tabla1345[#All],3,0)</f>
        <v>05 - COLISION</v>
      </c>
      <c r="L336" s="2" t="str">
        <f>VLOOKUP(MONTH(Tabla110[[#This Row],[FECHA PICKING]]),Tabla2[],2,0)</f>
        <v>Feb</v>
      </c>
      <c r="M336" s="1">
        <f>YEAR(Tabla110[[#This Row],[FECHA PICKING]])</f>
        <v>2018</v>
      </c>
    </row>
    <row r="337" spans="1:13" x14ac:dyDescent="0.2">
      <c r="A337" s="2">
        <v>43510</v>
      </c>
      <c r="B337" s="1">
        <v>348418</v>
      </c>
      <c r="C337" s="1" t="s">
        <v>369</v>
      </c>
      <c r="D337" s="1" t="s">
        <v>884</v>
      </c>
      <c r="E337" s="1" t="s">
        <v>862</v>
      </c>
      <c r="F337" s="1">
        <v>56</v>
      </c>
      <c r="G337" s="16" t="s">
        <v>873</v>
      </c>
      <c r="H337" s="23">
        <v>0.73472222222222217</v>
      </c>
      <c r="I337" s="23">
        <v>0.78541666666666676</v>
      </c>
      <c r="J337" s="1">
        <f>HOUR(Tabla110[[#This Row],[HORA FIN PICKING]]-Tabla110[[#This Row],[HORA INICIO PICKING]])*60+MINUTE(Tabla110[[#This Row],[HORA FIN PICKING]]-Tabla110[[#This Row],[HORA INICIO PICKING]])</f>
        <v>73</v>
      </c>
      <c r="K337" s="1" t="str">
        <f>VLOOKUP(Tabla110[[#This Row],[COD MATERIAL]],Tabla1345[#All],3,0)</f>
        <v>05 - COLISION</v>
      </c>
      <c r="L337" s="2" t="str">
        <f>VLOOKUP(MONTH(Tabla110[[#This Row],[FECHA PICKING]]),Tabla2[],2,0)</f>
        <v>Feb</v>
      </c>
      <c r="M337" s="1">
        <f>YEAR(Tabla110[[#This Row],[FECHA PICKING]])</f>
        <v>2019</v>
      </c>
    </row>
    <row r="338" spans="1:13" x14ac:dyDescent="0.2">
      <c r="A338" s="2">
        <v>43407</v>
      </c>
      <c r="B338" s="1">
        <v>347981</v>
      </c>
      <c r="C338" s="1" t="s">
        <v>140</v>
      </c>
      <c r="D338" s="1" t="s">
        <v>885</v>
      </c>
      <c r="E338" s="1" t="s">
        <v>863</v>
      </c>
      <c r="F338" s="1">
        <v>24</v>
      </c>
      <c r="G338" s="16" t="s">
        <v>872</v>
      </c>
      <c r="H338" s="23">
        <v>0.57013888888888886</v>
      </c>
      <c r="I338" s="23">
        <v>0.6479166666666667</v>
      </c>
      <c r="J338" s="1">
        <f>HOUR(Tabla110[[#This Row],[HORA FIN PICKING]]-Tabla110[[#This Row],[HORA INICIO PICKING]])*60+MINUTE(Tabla110[[#This Row],[HORA FIN PICKING]]-Tabla110[[#This Row],[HORA INICIO PICKING]])</f>
        <v>112</v>
      </c>
      <c r="K338" s="1" t="str">
        <f>VLOOKUP(Tabla110[[#This Row],[COD MATERIAL]],Tabla1345[#All],3,0)</f>
        <v>10 - PALANCAS Y CHICOTES</v>
      </c>
      <c r="L338" s="2" t="str">
        <f>VLOOKUP(MONTH(Tabla110[[#This Row],[FECHA PICKING]]),Tabla2[],2,0)</f>
        <v>Nov</v>
      </c>
      <c r="M338" s="1">
        <f>YEAR(Tabla110[[#This Row],[FECHA PICKING]])</f>
        <v>2018</v>
      </c>
    </row>
    <row r="339" spans="1:13" x14ac:dyDescent="0.2">
      <c r="A339" s="2">
        <v>43407</v>
      </c>
      <c r="B339" s="1">
        <v>348086</v>
      </c>
      <c r="C339" s="1" t="s">
        <v>36</v>
      </c>
      <c r="D339" s="1" t="s">
        <v>886</v>
      </c>
      <c r="E339" s="1" t="s">
        <v>864</v>
      </c>
      <c r="F339" s="1">
        <v>27</v>
      </c>
      <c r="G339" s="16" t="s">
        <v>873</v>
      </c>
      <c r="H339" s="23">
        <v>0.48333333333333334</v>
      </c>
      <c r="I339" s="23">
        <v>0.5131944444444444</v>
      </c>
      <c r="J339" s="1">
        <f>HOUR(Tabla110[[#This Row],[HORA FIN PICKING]]-Tabla110[[#This Row],[HORA INICIO PICKING]])*60+MINUTE(Tabla110[[#This Row],[HORA FIN PICKING]]-Tabla110[[#This Row],[HORA INICIO PICKING]])</f>
        <v>43</v>
      </c>
      <c r="K339" s="1" t="str">
        <f>VLOOKUP(Tabla110[[#This Row],[COD MATERIAL]],Tabla1345[#All],3,0)</f>
        <v>13 - TRACCION</v>
      </c>
      <c r="L339" s="2" t="str">
        <f>VLOOKUP(MONTH(Tabla110[[#This Row],[FECHA PICKING]]),Tabla2[],2,0)</f>
        <v>Nov</v>
      </c>
      <c r="M339" s="1">
        <f>YEAR(Tabla110[[#This Row],[FECHA PICKING]])</f>
        <v>2018</v>
      </c>
    </row>
    <row r="340" spans="1:13" x14ac:dyDescent="0.2">
      <c r="A340" s="2">
        <v>43425</v>
      </c>
      <c r="B340" s="1">
        <v>362708</v>
      </c>
      <c r="C340" s="1" t="s">
        <v>499</v>
      </c>
      <c r="D340" s="1" t="s">
        <v>884</v>
      </c>
      <c r="E340" s="1" t="s">
        <v>864</v>
      </c>
      <c r="F340" s="1">
        <v>27</v>
      </c>
      <c r="G340" s="16" t="s">
        <v>872</v>
      </c>
      <c r="H340" s="23">
        <v>0.71388888888888891</v>
      </c>
      <c r="I340" s="23">
        <v>0.75347222222222221</v>
      </c>
      <c r="J340" s="1">
        <f>HOUR(Tabla110[[#This Row],[HORA FIN PICKING]]-Tabla110[[#This Row],[HORA INICIO PICKING]])*60+MINUTE(Tabla110[[#This Row],[HORA FIN PICKING]]-Tabla110[[#This Row],[HORA INICIO PICKING]])</f>
        <v>57</v>
      </c>
      <c r="K340" s="1" t="str">
        <f>VLOOKUP(Tabla110[[#This Row],[COD MATERIAL]],Tabla1345[#All],3,0)</f>
        <v>08 - ELECTRICO</v>
      </c>
      <c r="L340" s="2" t="str">
        <f>VLOOKUP(MONTH(Tabla110[[#This Row],[FECHA PICKING]]),Tabla2[],2,0)</f>
        <v>Nov</v>
      </c>
      <c r="M340" s="1">
        <f>YEAR(Tabla110[[#This Row],[FECHA PICKING]])</f>
        <v>2018</v>
      </c>
    </row>
    <row r="341" spans="1:13" x14ac:dyDescent="0.2">
      <c r="A341" s="2">
        <v>43607</v>
      </c>
      <c r="B341" s="1">
        <v>348606</v>
      </c>
      <c r="C341" s="1" t="s">
        <v>183</v>
      </c>
      <c r="D341" s="1" t="s">
        <v>885</v>
      </c>
      <c r="E341" s="1" t="s">
        <v>857</v>
      </c>
      <c r="F341" s="1">
        <v>31</v>
      </c>
      <c r="G341" s="16" t="s">
        <v>872</v>
      </c>
      <c r="H341" s="23">
        <v>0.36527777777777781</v>
      </c>
      <c r="I341" s="23">
        <v>0.45347222222222222</v>
      </c>
      <c r="J341" s="1">
        <f>HOUR(Tabla110[[#This Row],[HORA FIN PICKING]]-Tabla110[[#This Row],[HORA INICIO PICKING]])*60+MINUTE(Tabla110[[#This Row],[HORA FIN PICKING]]-Tabla110[[#This Row],[HORA INICIO PICKING]])</f>
        <v>127</v>
      </c>
      <c r="K341" s="1" t="str">
        <f>VLOOKUP(Tabla110[[#This Row],[COD MATERIAL]],Tabla1345[#All],3,0)</f>
        <v>08 - ELECTRICO</v>
      </c>
      <c r="L341" s="2" t="str">
        <f>VLOOKUP(MONTH(Tabla110[[#This Row],[FECHA PICKING]]),Tabla2[],2,0)</f>
        <v>May</v>
      </c>
      <c r="M341" s="1">
        <f>YEAR(Tabla110[[#This Row],[FECHA PICKING]])</f>
        <v>2019</v>
      </c>
    </row>
    <row r="342" spans="1:13" x14ac:dyDescent="0.2">
      <c r="A342" s="2">
        <v>43504</v>
      </c>
      <c r="B342" s="1">
        <v>347637</v>
      </c>
      <c r="C342" s="1" t="s">
        <v>209</v>
      </c>
      <c r="D342" s="1" t="s">
        <v>884</v>
      </c>
      <c r="E342" s="1" t="s">
        <v>864</v>
      </c>
      <c r="F342" s="1">
        <v>94</v>
      </c>
      <c r="G342" s="16" t="s">
        <v>872</v>
      </c>
      <c r="H342" s="23">
        <v>0.42222222222222222</v>
      </c>
      <c r="I342" s="23">
        <v>0.48888888888888893</v>
      </c>
      <c r="J342" s="1">
        <f>HOUR(Tabla110[[#This Row],[HORA FIN PICKING]]-Tabla110[[#This Row],[HORA INICIO PICKING]])*60+MINUTE(Tabla110[[#This Row],[HORA FIN PICKING]]-Tabla110[[#This Row],[HORA INICIO PICKING]])</f>
        <v>96</v>
      </c>
      <c r="K342" s="1" t="str">
        <f>VLOOKUP(Tabla110[[#This Row],[COD MATERIAL]],Tabla1345[#All],3,0)</f>
        <v>09 - PARTES DE MOTOR</v>
      </c>
      <c r="L342" s="2" t="str">
        <f>VLOOKUP(MONTH(Tabla110[[#This Row],[FECHA PICKING]]),Tabla2[],2,0)</f>
        <v>Feb</v>
      </c>
      <c r="M342" s="1">
        <f>YEAR(Tabla110[[#This Row],[FECHA PICKING]])</f>
        <v>2019</v>
      </c>
    </row>
    <row r="343" spans="1:13" x14ac:dyDescent="0.2">
      <c r="A343" s="2">
        <v>43365</v>
      </c>
      <c r="B343" s="1">
        <v>348419</v>
      </c>
      <c r="C343" s="1" t="s">
        <v>369</v>
      </c>
      <c r="D343" s="1" t="s">
        <v>885</v>
      </c>
      <c r="E343" s="1" t="s">
        <v>865</v>
      </c>
      <c r="F343" s="1">
        <v>67</v>
      </c>
      <c r="G343" s="16" t="s">
        <v>872</v>
      </c>
      <c r="H343" s="23">
        <v>0.4916666666666667</v>
      </c>
      <c r="I343" s="23">
        <v>0.54652777777777783</v>
      </c>
      <c r="J343" s="1">
        <f>HOUR(Tabla110[[#This Row],[HORA FIN PICKING]]-Tabla110[[#This Row],[HORA INICIO PICKING]])*60+MINUTE(Tabla110[[#This Row],[HORA FIN PICKING]]-Tabla110[[#This Row],[HORA INICIO PICKING]])</f>
        <v>79</v>
      </c>
      <c r="K343" s="1" t="str">
        <f>VLOOKUP(Tabla110[[#This Row],[COD MATERIAL]],Tabla1345[#All],3,0)</f>
        <v>05 - COLISION</v>
      </c>
      <c r="L343" s="2" t="str">
        <f>VLOOKUP(MONTH(Tabla110[[#This Row],[FECHA PICKING]]),Tabla2[],2,0)</f>
        <v>Set</v>
      </c>
      <c r="M343" s="1">
        <f>YEAR(Tabla110[[#This Row],[FECHA PICKING]])</f>
        <v>2018</v>
      </c>
    </row>
    <row r="344" spans="1:13" x14ac:dyDescent="0.2">
      <c r="A344" s="2">
        <v>43363</v>
      </c>
      <c r="B344" s="1">
        <v>362584</v>
      </c>
      <c r="C344" s="1" t="s">
        <v>589</v>
      </c>
      <c r="D344" s="1" t="s">
        <v>887</v>
      </c>
      <c r="E344" s="1" t="s">
        <v>857</v>
      </c>
      <c r="F344" s="1">
        <v>13</v>
      </c>
      <c r="G344" s="16" t="s">
        <v>872</v>
      </c>
      <c r="H344" s="23">
        <v>0.43194444444444446</v>
      </c>
      <c r="I344" s="23">
        <v>0.53125</v>
      </c>
      <c r="J344" s="1">
        <f>HOUR(Tabla110[[#This Row],[HORA FIN PICKING]]-Tabla110[[#This Row],[HORA INICIO PICKING]])*60+MINUTE(Tabla110[[#This Row],[HORA FIN PICKING]]-Tabla110[[#This Row],[HORA INICIO PICKING]])</f>
        <v>143</v>
      </c>
      <c r="K344" s="1" t="str">
        <f>VLOOKUP(Tabla110[[#This Row],[COD MATERIAL]],Tabla1345[#All],3,0)</f>
        <v>13 - TRACCION</v>
      </c>
      <c r="L344" s="2" t="str">
        <f>VLOOKUP(MONTH(Tabla110[[#This Row],[FECHA PICKING]]),Tabla2[],2,0)</f>
        <v>Set</v>
      </c>
      <c r="M344" s="1">
        <f>YEAR(Tabla110[[#This Row],[FECHA PICKING]])</f>
        <v>2018</v>
      </c>
    </row>
    <row r="345" spans="1:13" x14ac:dyDescent="0.2">
      <c r="A345" s="2">
        <v>43356</v>
      </c>
      <c r="B345" s="1">
        <v>348593</v>
      </c>
      <c r="C345" s="1" t="s">
        <v>335</v>
      </c>
      <c r="D345" s="1" t="s">
        <v>885</v>
      </c>
      <c r="E345" s="1" t="s">
        <v>859</v>
      </c>
      <c r="F345" s="1">
        <v>53</v>
      </c>
      <c r="G345" s="16" t="s">
        <v>872</v>
      </c>
      <c r="H345" s="23">
        <v>0.47083333333333338</v>
      </c>
      <c r="I345" s="23">
        <v>0.5229166666666667</v>
      </c>
      <c r="J345" s="1">
        <f>HOUR(Tabla110[[#This Row],[HORA FIN PICKING]]-Tabla110[[#This Row],[HORA INICIO PICKING]])*60+MINUTE(Tabla110[[#This Row],[HORA FIN PICKING]]-Tabla110[[#This Row],[HORA INICIO PICKING]])</f>
        <v>75</v>
      </c>
      <c r="K345" s="1" t="str">
        <f>VLOOKUP(Tabla110[[#This Row],[COD MATERIAL]],Tabla1345[#All],3,0)</f>
        <v>15 - MISCELANEOS</v>
      </c>
      <c r="L345" s="2" t="str">
        <f>VLOOKUP(MONTH(Tabla110[[#This Row],[FECHA PICKING]]),Tabla2[],2,0)</f>
        <v>Set</v>
      </c>
      <c r="M345" s="1">
        <f>YEAR(Tabla110[[#This Row],[FECHA PICKING]])</f>
        <v>2018</v>
      </c>
    </row>
    <row r="346" spans="1:13" x14ac:dyDescent="0.2">
      <c r="A346" s="2">
        <v>43508</v>
      </c>
      <c r="B346" s="1">
        <v>347827</v>
      </c>
      <c r="C346" s="1" t="s">
        <v>336</v>
      </c>
      <c r="D346" s="1" t="s">
        <v>891</v>
      </c>
      <c r="E346" s="1" t="s">
        <v>862</v>
      </c>
      <c r="F346" s="1">
        <v>21</v>
      </c>
      <c r="G346" s="16" t="s">
        <v>872</v>
      </c>
      <c r="H346" s="23">
        <v>0.65416666666666667</v>
      </c>
      <c r="I346" s="23">
        <v>0.75416666666666676</v>
      </c>
      <c r="J346" s="1">
        <f>HOUR(Tabla110[[#This Row],[HORA FIN PICKING]]-Tabla110[[#This Row],[HORA INICIO PICKING]])*60+MINUTE(Tabla110[[#This Row],[HORA FIN PICKING]]-Tabla110[[#This Row],[HORA INICIO PICKING]])</f>
        <v>144</v>
      </c>
      <c r="K346" s="1" t="str">
        <f>VLOOKUP(Tabla110[[#This Row],[COD MATERIAL]],Tabla1345[#All],3,0)</f>
        <v>03 - FILTROS</v>
      </c>
      <c r="L346" s="2" t="str">
        <f>VLOOKUP(MONTH(Tabla110[[#This Row],[FECHA PICKING]]),Tabla2[],2,0)</f>
        <v>Feb</v>
      </c>
      <c r="M346" s="1">
        <f>YEAR(Tabla110[[#This Row],[FECHA PICKING]])</f>
        <v>2019</v>
      </c>
    </row>
    <row r="347" spans="1:13" x14ac:dyDescent="0.2">
      <c r="A347" s="2">
        <v>43193</v>
      </c>
      <c r="B347" s="1">
        <v>367759</v>
      </c>
      <c r="C347" s="1" t="s">
        <v>127</v>
      </c>
      <c r="D347" s="1" t="s">
        <v>892</v>
      </c>
      <c r="E347" s="1" t="s">
        <v>866</v>
      </c>
      <c r="F347" s="1">
        <v>25</v>
      </c>
      <c r="G347" s="16" t="s">
        <v>872</v>
      </c>
      <c r="H347" s="23">
        <v>0.73611111111111116</v>
      </c>
      <c r="I347" s="23">
        <v>0.76180555555555562</v>
      </c>
      <c r="J347" s="1">
        <f>HOUR(Tabla110[[#This Row],[HORA FIN PICKING]]-Tabla110[[#This Row],[HORA INICIO PICKING]])*60+MINUTE(Tabla110[[#This Row],[HORA FIN PICKING]]-Tabla110[[#This Row],[HORA INICIO PICKING]])</f>
        <v>37</v>
      </c>
      <c r="K347" s="1" t="str">
        <f>VLOOKUP(Tabla110[[#This Row],[COD MATERIAL]],Tabla1345[#All],3,0)</f>
        <v>06 - AMORTIGUADORES</v>
      </c>
      <c r="L347" s="2" t="str">
        <f>VLOOKUP(MONTH(Tabla110[[#This Row],[FECHA PICKING]]),Tabla2[],2,0)</f>
        <v>Abr</v>
      </c>
      <c r="M347" s="1">
        <f>YEAR(Tabla110[[#This Row],[FECHA PICKING]])</f>
        <v>2018</v>
      </c>
    </row>
    <row r="348" spans="1:13" x14ac:dyDescent="0.2">
      <c r="A348" s="2">
        <v>43348</v>
      </c>
      <c r="B348" s="1">
        <v>347874</v>
      </c>
      <c r="C348" s="1" t="s">
        <v>83</v>
      </c>
      <c r="D348" s="1" t="s">
        <v>885</v>
      </c>
      <c r="E348" s="1" t="s">
        <v>863</v>
      </c>
      <c r="F348" s="1">
        <v>45</v>
      </c>
      <c r="G348" s="16" t="s">
        <v>872</v>
      </c>
      <c r="H348" s="23">
        <v>0.7270833333333333</v>
      </c>
      <c r="I348" s="23">
        <v>0.79583333333333339</v>
      </c>
      <c r="J348" s="1">
        <f>HOUR(Tabla110[[#This Row],[HORA FIN PICKING]]-Tabla110[[#This Row],[HORA INICIO PICKING]])*60+MINUTE(Tabla110[[#This Row],[HORA FIN PICKING]]-Tabla110[[#This Row],[HORA INICIO PICKING]])</f>
        <v>99</v>
      </c>
      <c r="K348" s="1" t="str">
        <f>VLOOKUP(Tabla110[[#This Row],[COD MATERIAL]],Tabla1345[#All],3,0)</f>
        <v>08 - ELECTRICO</v>
      </c>
      <c r="L348" s="2" t="str">
        <f>VLOOKUP(MONTH(Tabla110[[#This Row],[FECHA PICKING]]),Tabla2[],2,0)</f>
        <v>Set</v>
      </c>
      <c r="M348" s="1">
        <f>YEAR(Tabla110[[#This Row],[FECHA PICKING]])</f>
        <v>2018</v>
      </c>
    </row>
    <row r="349" spans="1:13" x14ac:dyDescent="0.2">
      <c r="A349" s="2">
        <v>43538</v>
      </c>
      <c r="B349" s="1">
        <v>362718</v>
      </c>
      <c r="C349" s="1" t="s">
        <v>535</v>
      </c>
      <c r="D349" s="1" t="s">
        <v>884</v>
      </c>
      <c r="E349" s="1" t="s">
        <v>863</v>
      </c>
      <c r="F349" s="1">
        <v>67</v>
      </c>
      <c r="G349" s="16" t="s">
        <v>872</v>
      </c>
      <c r="H349" s="23">
        <v>0.51944444444444449</v>
      </c>
      <c r="I349" s="23">
        <v>0.56736111111111109</v>
      </c>
      <c r="J349" s="1">
        <f>HOUR(Tabla110[[#This Row],[HORA FIN PICKING]]-Tabla110[[#This Row],[HORA INICIO PICKING]])*60+MINUTE(Tabla110[[#This Row],[HORA FIN PICKING]]-Tabla110[[#This Row],[HORA INICIO PICKING]])</f>
        <v>69</v>
      </c>
      <c r="K349" s="1" t="str">
        <f>VLOOKUP(Tabla110[[#This Row],[COD MATERIAL]],Tabla1345[#All],3,0)</f>
        <v>05 - COLISION</v>
      </c>
      <c r="L349" s="2" t="str">
        <f>VLOOKUP(MONTH(Tabla110[[#This Row],[FECHA PICKING]]),Tabla2[],2,0)</f>
        <v>Mar</v>
      </c>
      <c r="M349" s="1">
        <f>YEAR(Tabla110[[#This Row],[FECHA PICKING]])</f>
        <v>2019</v>
      </c>
    </row>
    <row r="350" spans="1:13" x14ac:dyDescent="0.2">
      <c r="A350" s="2">
        <v>43513</v>
      </c>
      <c r="B350" s="1">
        <v>348560</v>
      </c>
      <c r="C350" s="1" t="s">
        <v>316</v>
      </c>
      <c r="D350" s="1" t="s">
        <v>887</v>
      </c>
      <c r="E350" s="1" t="s">
        <v>860</v>
      </c>
      <c r="F350" s="1">
        <v>23</v>
      </c>
      <c r="G350" s="16" t="s">
        <v>872</v>
      </c>
      <c r="H350" s="23">
        <v>0.7319444444444444</v>
      </c>
      <c r="I350" s="23">
        <v>0.74375000000000002</v>
      </c>
      <c r="J350" s="1">
        <f>HOUR(Tabla110[[#This Row],[HORA FIN PICKING]]-Tabla110[[#This Row],[HORA INICIO PICKING]])*60+MINUTE(Tabla110[[#This Row],[HORA FIN PICKING]]-Tabla110[[#This Row],[HORA INICIO PICKING]])</f>
        <v>17</v>
      </c>
      <c r="K350" s="1" t="str">
        <f>VLOOKUP(Tabla110[[#This Row],[COD MATERIAL]],Tabla1345[#All],3,0)</f>
        <v>09 - PARTES DE MOTOR</v>
      </c>
      <c r="L350" s="2" t="str">
        <f>VLOOKUP(MONTH(Tabla110[[#This Row],[FECHA PICKING]]),Tabla2[],2,0)</f>
        <v>Feb</v>
      </c>
      <c r="M350" s="1">
        <f>YEAR(Tabla110[[#This Row],[FECHA PICKING]])</f>
        <v>2019</v>
      </c>
    </row>
    <row r="351" spans="1:13" x14ac:dyDescent="0.2">
      <c r="A351" s="2">
        <v>43499</v>
      </c>
      <c r="B351" s="1">
        <v>367858</v>
      </c>
      <c r="C351" s="1" t="s">
        <v>700</v>
      </c>
      <c r="D351" s="1" t="s">
        <v>887</v>
      </c>
      <c r="E351" s="1" t="s">
        <v>867</v>
      </c>
      <c r="F351" s="1">
        <v>19</v>
      </c>
      <c r="G351" s="16" t="s">
        <v>872</v>
      </c>
      <c r="H351" s="23">
        <v>0.69166666666666676</v>
      </c>
      <c r="I351" s="23">
        <v>0.76250000000000007</v>
      </c>
      <c r="J351" s="1">
        <f>HOUR(Tabla110[[#This Row],[HORA FIN PICKING]]-Tabla110[[#This Row],[HORA INICIO PICKING]])*60+MINUTE(Tabla110[[#This Row],[HORA FIN PICKING]]-Tabla110[[#This Row],[HORA INICIO PICKING]])</f>
        <v>102</v>
      </c>
      <c r="K351" s="1" t="str">
        <f>VLOOKUP(Tabla110[[#This Row],[COD MATERIAL]],Tabla1345[#All],3,0)</f>
        <v>05 - COLISION</v>
      </c>
      <c r="L351" s="2" t="str">
        <f>VLOOKUP(MONTH(Tabla110[[#This Row],[FECHA PICKING]]),Tabla2[],2,0)</f>
        <v>Feb</v>
      </c>
      <c r="M351" s="1">
        <f>YEAR(Tabla110[[#This Row],[FECHA PICKING]])</f>
        <v>2019</v>
      </c>
    </row>
    <row r="352" spans="1:13" x14ac:dyDescent="0.2">
      <c r="A352" s="2">
        <v>43277</v>
      </c>
      <c r="B352" s="1">
        <v>348543</v>
      </c>
      <c r="C352" s="1" t="s">
        <v>490</v>
      </c>
      <c r="D352" s="1" t="s">
        <v>892</v>
      </c>
      <c r="E352" s="1" t="s">
        <v>867</v>
      </c>
      <c r="F352" s="1">
        <v>83</v>
      </c>
      <c r="G352" s="16" t="s">
        <v>873</v>
      </c>
      <c r="H352" s="23">
        <v>0.63263888888888886</v>
      </c>
      <c r="I352" s="23">
        <v>0.67986111111111114</v>
      </c>
      <c r="J352" s="1">
        <f>HOUR(Tabla110[[#This Row],[HORA FIN PICKING]]-Tabla110[[#This Row],[HORA INICIO PICKING]])*60+MINUTE(Tabla110[[#This Row],[HORA FIN PICKING]]-Tabla110[[#This Row],[HORA INICIO PICKING]])</f>
        <v>68</v>
      </c>
      <c r="K352" s="1" t="str">
        <f>VLOOKUP(Tabla110[[#This Row],[COD MATERIAL]],Tabla1345[#All],3,0)</f>
        <v>03 - FILTROS</v>
      </c>
      <c r="L352" s="2" t="str">
        <f>VLOOKUP(MONTH(Tabla110[[#This Row],[FECHA PICKING]]),Tabla2[],2,0)</f>
        <v>Jun</v>
      </c>
      <c r="M352" s="1">
        <f>YEAR(Tabla110[[#This Row],[FECHA PICKING]])</f>
        <v>2018</v>
      </c>
    </row>
    <row r="353" spans="1:13" x14ac:dyDescent="0.2">
      <c r="A353" s="2">
        <v>43336</v>
      </c>
      <c r="B353" s="1">
        <v>348807</v>
      </c>
      <c r="C353" s="1" t="s">
        <v>66</v>
      </c>
      <c r="D353" s="1" t="s">
        <v>887</v>
      </c>
      <c r="E353" s="1" t="s">
        <v>866</v>
      </c>
      <c r="F353" s="1">
        <v>57</v>
      </c>
      <c r="G353" s="16" t="s">
        <v>872</v>
      </c>
      <c r="H353" s="23">
        <v>0.53194444444444444</v>
      </c>
      <c r="I353" s="23">
        <v>0.54305555555555551</v>
      </c>
      <c r="J353" s="1">
        <f>HOUR(Tabla110[[#This Row],[HORA FIN PICKING]]-Tabla110[[#This Row],[HORA INICIO PICKING]])*60+MINUTE(Tabla110[[#This Row],[HORA FIN PICKING]]-Tabla110[[#This Row],[HORA INICIO PICKING]])</f>
        <v>16</v>
      </c>
      <c r="K353" s="1" t="str">
        <f>VLOOKUP(Tabla110[[#This Row],[COD MATERIAL]],Tabla1345[#All],3,0)</f>
        <v>05 - COLISION</v>
      </c>
      <c r="L353" s="2" t="str">
        <f>VLOOKUP(MONTH(Tabla110[[#This Row],[FECHA PICKING]]),Tabla2[],2,0)</f>
        <v>Ago</v>
      </c>
      <c r="M353" s="1">
        <f>YEAR(Tabla110[[#This Row],[FECHA PICKING]])</f>
        <v>2018</v>
      </c>
    </row>
    <row r="354" spans="1:13" x14ac:dyDescent="0.2">
      <c r="A354" s="2">
        <v>43469</v>
      </c>
      <c r="B354" s="1">
        <v>347605</v>
      </c>
      <c r="C354" s="1" t="s">
        <v>193</v>
      </c>
      <c r="D354" s="1" t="s">
        <v>887</v>
      </c>
      <c r="E354" s="1" t="s">
        <v>868</v>
      </c>
      <c r="F354" s="1">
        <v>17</v>
      </c>
      <c r="G354" s="16" t="s">
        <v>872</v>
      </c>
      <c r="H354" s="23">
        <v>0.55138888888888882</v>
      </c>
      <c r="I354" s="23">
        <v>0.58611111111111114</v>
      </c>
      <c r="J354" s="1">
        <f>HOUR(Tabla110[[#This Row],[HORA FIN PICKING]]-Tabla110[[#This Row],[HORA INICIO PICKING]])*60+MINUTE(Tabla110[[#This Row],[HORA FIN PICKING]]-Tabla110[[#This Row],[HORA INICIO PICKING]])</f>
        <v>50</v>
      </c>
      <c r="K354" s="1" t="str">
        <f>VLOOKUP(Tabla110[[#This Row],[COD MATERIAL]],Tabla1345[#All],3,0)</f>
        <v>09 - PARTES DE MOTOR</v>
      </c>
      <c r="L354" s="2" t="str">
        <f>VLOOKUP(MONTH(Tabla110[[#This Row],[FECHA PICKING]]),Tabla2[],2,0)</f>
        <v>Ene</v>
      </c>
      <c r="M354" s="1">
        <f>YEAR(Tabla110[[#This Row],[FECHA PICKING]])</f>
        <v>2019</v>
      </c>
    </row>
    <row r="355" spans="1:13" x14ac:dyDescent="0.2">
      <c r="A355" s="2">
        <v>43598</v>
      </c>
      <c r="B355" s="1">
        <v>347936</v>
      </c>
      <c r="C355" s="1" t="s">
        <v>171</v>
      </c>
      <c r="D355" s="1" t="s">
        <v>885</v>
      </c>
      <c r="E355" s="1" t="s">
        <v>859</v>
      </c>
      <c r="F355" s="1">
        <v>72</v>
      </c>
      <c r="G355" s="16" t="s">
        <v>872</v>
      </c>
      <c r="H355" s="23">
        <v>0.46666666666666662</v>
      </c>
      <c r="I355" s="23">
        <v>0.53333333333333333</v>
      </c>
      <c r="J355" s="1">
        <f>HOUR(Tabla110[[#This Row],[HORA FIN PICKING]]-Tabla110[[#This Row],[HORA INICIO PICKING]])*60+MINUTE(Tabla110[[#This Row],[HORA FIN PICKING]]-Tabla110[[#This Row],[HORA INICIO PICKING]])</f>
        <v>96</v>
      </c>
      <c r="K355" s="1" t="str">
        <f>VLOOKUP(Tabla110[[#This Row],[COD MATERIAL]],Tabla1345[#All],3,0)</f>
        <v>14 - LUCES</v>
      </c>
      <c r="L355" s="2" t="str">
        <f>VLOOKUP(MONTH(Tabla110[[#This Row],[FECHA PICKING]]),Tabla2[],2,0)</f>
        <v>May</v>
      </c>
      <c r="M355" s="1">
        <f>YEAR(Tabla110[[#This Row],[FECHA PICKING]])</f>
        <v>2019</v>
      </c>
    </row>
    <row r="356" spans="1:13" x14ac:dyDescent="0.2">
      <c r="A356" s="2">
        <v>43320</v>
      </c>
      <c r="B356" s="1">
        <v>348247</v>
      </c>
      <c r="C356" s="1" t="s">
        <v>239</v>
      </c>
      <c r="D356" s="1" t="s">
        <v>888</v>
      </c>
      <c r="E356" s="1" t="s">
        <v>865</v>
      </c>
      <c r="F356" s="1">
        <v>91</v>
      </c>
      <c r="G356" s="16" t="s">
        <v>872</v>
      </c>
      <c r="H356" s="23">
        <v>0.55833333333333335</v>
      </c>
      <c r="I356" s="23">
        <v>0.62152777777777779</v>
      </c>
      <c r="J356" s="1">
        <f>HOUR(Tabla110[[#This Row],[HORA FIN PICKING]]-Tabla110[[#This Row],[HORA INICIO PICKING]])*60+MINUTE(Tabla110[[#This Row],[HORA FIN PICKING]]-Tabla110[[#This Row],[HORA INICIO PICKING]])</f>
        <v>91</v>
      </c>
      <c r="K356" s="1" t="str">
        <f>VLOOKUP(Tabla110[[#This Row],[COD MATERIAL]],Tabla1345[#All],3,0)</f>
        <v>07 - PEDALES Y POSAPIES</v>
      </c>
      <c r="L356" s="2" t="str">
        <f>VLOOKUP(MONTH(Tabla110[[#This Row],[FECHA PICKING]]),Tabla2[],2,0)</f>
        <v>Ago</v>
      </c>
      <c r="M356" s="1">
        <f>YEAR(Tabla110[[#This Row],[FECHA PICKING]])</f>
        <v>2018</v>
      </c>
    </row>
    <row r="357" spans="1:13" x14ac:dyDescent="0.2">
      <c r="A357" s="2">
        <v>43165</v>
      </c>
      <c r="B357" s="1">
        <v>348114</v>
      </c>
      <c r="C357" s="1" t="s">
        <v>557</v>
      </c>
      <c r="D357" s="1" t="s">
        <v>893</v>
      </c>
      <c r="E357" s="1" t="s">
        <v>860</v>
      </c>
      <c r="F357" s="1">
        <v>29</v>
      </c>
      <c r="G357" s="16" t="s">
        <v>872</v>
      </c>
      <c r="H357" s="23">
        <v>0.60972222222222217</v>
      </c>
      <c r="I357" s="23">
        <v>0.6743055555555556</v>
      </c>
      <c r="J357" s="1">
        <f>HOUR(Tabla110[[#This Row],[HORA FIN PICKING]]-Tabla110[[#This Row],[HORA INICIO PICKING]])*60+MINUTE(Tabla110[[#This Row],[HORA FIN PICKING]]-Tabla110[[#This Row],[HORA INICIO PICKING]])</f>
        <v>93</v>
      </c>
      <c r="K357" s="1" t="str">
        <f>VLOOKUP(Tabla110[[#This Row],[COD MATERIAL]],Tabla1345[#All],3,0)</f>
        <v>07 - PEDALES Y POSAPIES</v>
      </c>
      <c r="L357" s="2" t="str">
        <f>VLOOKUP(MONTH(Tabla110[[#This Row],[FECHA PICKING]]),Tabla2[],2,0)</f>
        <v>Mar</v>
      </c>
      <c r="M357" s="1">
        <f>YEAR(Tabla110[[#This Row],[FECHA PICKING]])</f>
        <v>2018</v>
      </c>
    </row>
    <row r="358" spans="1:13" x14ac:dyDescent="0.2">
      <c r="A358" s="2">
        <v>43373</v>
      </c>
      <c r="B358" s="1">
        <v>347828</v>
      </c>
      <c r="C358" s="1" t="s">
        <v>705</v>
      </c>
      <c r="D358" s="1" t="s">
        <v>888</v>
      </c>
      <c r="E358" s="1" t="s">
        <v>869</v>
      </c>
      <c r="F358" s="1">
        <v>31</v>
      </c>
      <c r="G358" s="16" t="s">
        <v>872</v>
      </c>
      <c r="H358" s="23">
        <v>0.3659722222222222</v>
      </c>
      <c r="I358" s="23">
        <v>0.45694444444444443</v>
      </c>
      <c r="J358" s="1">
        <f>HOUR(Tabla110[[#This Row],[HORA FIN PICKING]]-Tabla110[[#This Row],[HORA INICIO PICKING]])*60+MINUTE(Tabla110[[#This Row],[HORA FIN PICKING]]-Tabla110[[#This Row],[HORA INICIO PICKING]])</f>
        <v>131</v>
      </c>
      <c r="K358" s="1" t="str">
        <f>VLOOKUP(Tabla110[[#This Row],[COD MATERIAL]],Tabla1345[#All],3,0)</f>
        <v>03 - FILTROS</v>
      </c>
      <c r="L358" s="2" t="str">
        <f>VLOOKUP(MONTH(Tabla110[[#This Row],[FECHA PICKING]]),Tabla2[],2,0)</f>
        <v>Set</v>
      </c>
      <c r="M358" s="1">
        <f>YEAR(Tabla110[[#This Row],[FECHA PICKING]])</f>
        <v>2018</v>
      </c>
    </row>
    <row r="359" spans="1:13" x14ac:dyDescent="0.2">
      <c r="A359" s="2">
        <v>43133</v>
      </c>
      <c r="B359" s="1">
        <v>348005</v>
      </c>
      <c r="C359" s="1" t="s">
        <v>616</v>
      </c>
      <c r="D359" s="1" t="s">
        <v>887</v>
      </c>
      <c r="E359" s="1" t="s">
        <v>868</v>
      </c>
      <c r="F359" s="1">
        <v>67</v>
      </c>
      <c r="G359" s="16" t="s">
        <v>872</v>
      </c>
      <c r="H359" s="23">
        <v>0.60833333333333328</v>
      </c>
      <c r="I359" s="23">
        <v>0.6465277777777777</v>
      </c>
      <c r="J359" s="1">
        <f>HOUR(Tabla110[[#This Row],[HORA FIN PICKING]]-Tabla110[[#This Row],[HORA INICIO PICKING]])*60+MINUTE(Tabla110[[#This Row],[HORA FIN PICKING]]-Tabla110[[#This Row],[HORA INICIO PICKING]])</f>
        <v>55</v>
      </c>
      <c r="K359" s="1" t="str">
        <f>VLOOKUP(Tabla110[[#This Row],[COD MATERIAL]],Tabla1345[#All],3,0)</f>
        <v>08 - ELECTRICO</v>
      </c>
      <c r="L359" s="2" t="str">
        <f>VLOOKUP(MONTH(Tabla110[[#This Row],[FECHA PICKING]]),Tabla2[],2,0)</f>
        <v>Feb</v>
      </c>
      <c r="M359" s="1">
        <f>YEAR(Tabla110[[#This Row],[FECHA PICKING]])</f>
        <v>2018</v>
      </c>
    </row>
    <row r="360" spans="1:13" x14ac:dyDescent="0.2">
      <c r="A360" s="2">
        <v>43316</v>
      </c>
      <c r="B360" s="1">
        <v>347848</v>
      </c>
      <c r="C360" s="1" t="s">
        <v>199</v>
      </c>
      <c r="D360" s="1" t="s">
        <v>885</v>
      </c>
      <c r="E360" s="1" t="s">
        <v>864</v>
      </c>
      <c r="F360" s="1">
        <v>69</v>
      </c>
      <c r="G360" s="16" t="s">
        <v>872</v>
      </c>
      <c r="H360" s="23">
        <v>0.59930555555555554</v>
      </c>
      <c r="I360" s="23">
        <v>0.70347222222222217</v>
      </c>
      <c r="J360" s="1">
        <f>HOUR(Tabla110[[#This Row],[HORA FIN PICKING]]-Tabla110[[#This Row],[HORA INICIO PICKING]])*60+MINUTE(Tabla110[[#This Row],[HORA FIN PICKING]]-Tabla110[[#This Row],[HORA INICIO PICKING]])</f>
        <v>150</v>
      </c>
      <c r="K360" s="1" t="str">
        <f>VLOOKUP(Tabla110[[#This Row],[COD MATERIAL]],Tabla1345[#All],3,0)</f>
        <v>07 - PEDALES Y POSAPIES</v>
      </c>
      <c r="L360" s="2" t="str">
        <f>VLOOKUP(MONTH(Tabla110[[#This Row],[FECHA PICKING]]),Tabla2[],2,0)</f>
        <v>Ago</v>
      </c>
      <c r="M360" s="1">
        <f>YEAR(Tabla110[[#This Row],[FECHA PICKING]])</f>
        <v>2018</v>
      </c>
    </row>
    <row r="361" spans="1:13" x14ac:dyDescent="0.2">
      <c r="A361" s="2">
        <v>43406</v>
      </c>
      <c r="B361" s="1">
        <v>348583</v>
      </c>
      <c r="C361" s="1" t="s">
        <v>462</v>
      </c>
      <c r="D361" s="1" t="s">
        <v>889</v>
      </c>
      <c r="E361" s="1" t="s">
        <v>859</v>
      </c>
      <c r="F361" s="1">
        <v>71</v>
      </c>
      <c r="G361" s="16" t="s">
        <v>872</v>
      </c>
      <c r="H361" s="23">
        <v>0.64861111111111114</v>
      </c>
      <c r="I361" s="23">
        <v>0.68958333333333333</v>
      </c>
      <c r="J361" s="1">
        <f>HOUR(Tabla110[[#This Row],[HORA FIN PICKING]]-Tabla110[[#This Row],[HORA INICIO PICKING]])*60+MINUTE(Tabla110[[#This Row],[HORA FIN PICKING]]-Tabla110[[#This Row],[HORA INICIO PICKING]])</f>
        <v>59</v>
      </c>
      <c r="K361" s="1" t="str">
        <f>VLOOKUP(Tabla110[[#This Row],[COD MATERIAL]],Tabla1345[#All],3,0)</f>
        <v>15 - MISCELANEOS</v>
      </c>
      <c r="L361" s="2" t="str">
        <f>VLOOKUP(MONTH(Tabla110[[#This Row],[FECHA PICKING]]),Tabla2[],2,0)</f>
        <v>Nov</v>
      </c>
      <c r="M361" s="1">
        <f>YEAR(Tabla110[[#This Row],[FECHA PICKING]])</f>
        <v>2018</v>
      </c>
    </row>
    <row r="362" spans="1:13" x14ac:dyDescent="0.2">
      <c r="A362" s="2">
        <v>43403</v>
      </c>
      <c r="B362" s="1">
        <v>348141</v>
      </c>
      <c r="C362" s="1" t="s">
        <v>95</v>
      </c>
      <c r="D362" s="1" t="s">
        <v>884</v>
      </c>
      <c r="E362" s="1" t="s">
        <v>870</v>
      </c>
      <c r="F362" s="1">
        <v>30</v>
      </c>
      <c r="G362" s="16" t="s">
        <v>872</v>
      </c>
      <c r="H362" s="23">
        <v>0.37847222222222227</v>
      </c>
      <c r="I362" s="23">
        <v>0.40277777777777773</v>
      </c>
      <c r="J362" s="1">
        <f>HOUR(Tabla110[[#This Row],[HORA FIN PICKING]]-Tabla110[[#This Row],[HORA INICIO PICKING]])*60+MINUTE(Tabla110[[#This Row],[HORA FIN PICKING]]-Tabla110[[#This Row],[HORA INICIO PICKING]])</f>
        <v>35</v>
      </c>
      <c r="K362" s="1" t="str">
        <f>VLOOKUP(Tabla110[[#This Row],[COD MATERIAL]],Tabla1345[#All],3,0)</f>
        <v>04 - FRENOS Y EMBRAGUES</v>
      </c>
      <c r="L362" s="2" t="str">
        <f>VLOOKUP(MONTH(Tabla110[[#This Row],[FECHA PICKING]]),Tabla2[],2,0)</f>
        <v>Oct</v>
      </c>
      <c r="M362" s="1">
        <f>YEAR(Tabla110[[#This Row],[FECHA PICKING]])</f>
        <v>2018</v>
      </c>
    </row>
    <row r="363" spans="1:13" x14ac:dyDescent="0.2">
      <c r="A363" s="2">
        <v>43412</v>
      </c>
      <c r="B363" s="1">
        <v>348166</v>
      </c>
      <c r="C363" s="1" t="s">
        <v>56</v>
      </c>
      <c r="D363" s="1" t="s">
        <v>890</v>
      </c>
      <c r="E363" s="1" t="s">
        <v>865</v>
      </c>
      <c r="F363" s="1">
        <v>100</v>
      </c>
      <c r="G363" s="16" t="s">
        <v>872</v>
      </c>
      <c r="H363" s="23">
        <v>0.39583333333333331</v>
      </c>
      <c r="I363" s="23">
        <v>0.45833333333333331</v>
      </c>
      <c r="J363" s="1">
        <f>HOUR(Tabla110[[#This Row],[HORA FIN PICKING]]-Tabla110[[#This Row],[HORA INICIO PICKING]])*60+MINUTE(Tabla110[[#This Row],[HORA FIN PICKING]]-Tabla110[[#This Row],[HORA INICIO PICKING]])</f>
        <v>90</v>
      </c>
      <c r="K363" s="1" t="str">
        <f>VLOOKUP(Tabla110[[#This Row],[COD MATERIAL]],Tabla1345[#All],3,0)</f>
        <v>15 - MISCELANEOS</v>
      </c>
      <c r="L363" s="2" t="str">
        <f>VLOOKUP(MONTH(Tabla110[[#This Row],[FECHA PICKING]]),Tabla2[],2,0)</f>
        <v>Nov</v>
      </c>
      <c r="M363" s="1">
        <f>YEAR(Tabla110[[#This Row],[FECHA PICKING]])</f>
        <v>2018</v>
      </c>
    </row>
    <row r="364" spans="1:13" x14ac:dyDescent="0.2">
      <c r="A364" s="2">
        <v>43615</v>
      </c>
      <c r="B364" s="1">
        <v>348612</v>
      </c>
      <c r="C364" s="1" t="s">
        <v>769</v>
      </c>
      <c r="D364" s="1" t="s">
        <v>888</v>
      </c>
      <c r="E364" s="1" t="s">
        <v>866</v>
      </c>
      <c r="F364" s="1">
        <v>82</v>
      </c>
      <c r="G364" s="16" t="s">
        <v>873</v>
      </c>
      <c r="H364" s="23">
        <v>0.62847222222222221</v>
      </c>
      <c r="I364" s="23">
        <v>0.66875000000000007</v>
      </c>
      <c r="J364" s="1">
        <f>HOUR(Tabla110[[#This Row],[HORA FIN PICKING]]-Tabla110[[#This Row],[HORA INICIO PICKING]])*60+MINUTE(Tabla110[[#This Row],[HORA FIN PICKING]]-Tabla110[[#This Row],[HORA INICIO PICKING]])</f>
        <v>58</v>
      </c>
      <c r="K364" s="1" t="str">
        <f>VLOOKUP(Tabla110[[#This Row],[COD MATERIAL]],Tabla1345[#All],3,0)</f>
        <v>08 - ELECTRICO</v>
      </c>
      <c r="L364" s="2" t="str">
        <f>VLOOKUP(MONTH(Tabla110[[#This Row],[FECHA PICKING]]),Tabla2[],2,0)</f>
        <v>May</v>
      </c>
      <c r="M364" s="1">
        <f>YEAR(Tabla110[[#This Row],[FECHA PICKING]])</f>
        <v>2019</v>
      </c>
    </row>
    <row r="365" spans="1:13" x14ac:dyDescent="0.2">
      <c r="A365" s="2">
        <v>43446</v>
      </c>
      <c r="B365" s="1">
        <v>348061</v>
      </c>
      <c r="C365" s="1" t="s">
        <v>216</v>
      </c>
      <c r="D365" s="1" t="s">
        <v>891</v>
      </c>
      <c r="E365" s="1" t="s">
        <v>865</v>
      </c>
      <c r="F365" s="1">
        <v>99</v>
      </c>
      <c r="G365" s="16" t="s">
        <v>872</v>
      </c>
      <c r="H365" s="23">
        <v>0.5708333333333333</v>
      </c>
      <c r="I365" s="23">
        <v>0.59027777777777779</v>
      </c>
      <c r="J365" s="1">
        <f>HOUR(Tabla110[[#This Row],[HORA FIN PICKING]]-Tabla110[[#This Row],[HORA INICIO PICKING]])*60+MINUTE(Tabla110[[#This Row],[HORA FIN PICKING]]-Tabla110[[#This Row],[HORA INICIO PICKING]])</f>
        <v>28</v>
      </c>
      <c r="K365" s="1" t="str">
        <f>VLOOKUP(Tabla110[[#This Row],[COD MATERIAL]],Tabla1345[#All],3,0)</f>
        <v>13 - TRACCION</v>
      </c>
      <c r="L365" s="2" t="str">
        <f>VLOOKUP(MONTH(Tabla110[[#This Row],[FECHA PICKING]]),Tabla2[],2,0)</f>
        <v>Dic</v>
      </c>
      <c r="M365" s="1">
        <f>YEAR(Tabla110[[#This Row],[FECHA PICKING]])</f>
        <v>2018</v>
      </c>
    </row>
    <row r="366" spans="1:13" x14ac:dyDescent="0.2">
      <c r="A366" s="2">
        <v>43362</v>
      </c>
      <c r="B366" s="1">
        <v>348766</v>
      </c>
      <c r="C366" s="1" t="s">
        <v>333</v>
      </c>
      <c r="D366" s="1" t="s">
        <v>891</v>
      </c>
      <c r="E366" s="1" t="s">
        <v>858</v>
      </c>
      <c r="F366" s="1">
        <v>72</v>
      </c>
      <c r="G366" s="16" t="s">
        <v>873</v>
      </c>
      <c r="H366" s="23">
        <v>0.6777777777777777</v>
      </c>
      <c r="I366" s="23">
        <v>0.74583333333333324</v>
      </c>
      <c r="J366" s="1">
        <f>HOUR(Tabla110[[#This Row],[HORA FIN PICKING]]-Tabla110[[#This Row],[HORA INICIO PICKING]])*60+MINUTE(Tabla110[[#This Row],[HORA FIN PICKING]]-Tabla110[[#This Row],[HORA INICIO PICKING]])</f>
        <v>98</v>
      </c>
      <c r="K366" s="1" t="str">
        <f>VLOOKUP(Tabla110[[#This Row],[COD MATERIAL]],Tabla1345[#All],3,0)</f>
        <v>05 - COLISION</v>
      </c>
      <c r="L366" s="2" t="str">
        <f>VLOOKUP(MONTH(Tabla110[[#This Row],[FECHA PICKING]]),Tabla2[],2,0)</f>
        <v>Set</v>
      </c>
      <c r="M366" s="1">
        <f>YEAR(Tabla110[[#This Row],[FECHA PICKING]])</f>
        <v>2018</v>
      </c>
    </row>
    <row r="367" spans="1:13" x14ac:dyDescent="0.2">
      <c r="A367" s="2">
        <v>43185</v>
      </c>
      <c r="B367" s="1">
        <v>367834</v>
      </c>
      <c r="C367" s="1" t="s">
        <v>775</v>
      </c>
      <c r="D367" s="1" t="s">
        <v>885</v>
      </c>
      <c r="E367" s="1" t="s">
        <v>871</v>
      </c>
      <c r="F367" s="1">
        <v>84</v>
      </c>
      <c r="G367" s="16" t="s">
        <v>872</v>
      </c>
      <c r="H367" s="23">
        <v>0.51874999999999993</v>
      </c>
      <c r="I367" s="23">
        <v>0.54999999999999993</v>
      </c>
      <c r="J367" s="1">
        <f>HOUR(Tabla110[[#This Row],[HORA FIN PICKING]]-Tabla110[[#This Row],[HORA INICIO PICKING]])*60+MINUTE(Tabla110[[#This Row],[HORA FIN PICKING]]-Tabla110[[#This Row],[HORA INICIO PICKING]])</f>
        <v>45</v>
      </c>
      <c r="K367" s="1" t="str">
        <f>VLOOKUP(Tabla110[[#This Row],[COD MATERIAL]],Tabla1345[#All],3,0)</f>
        <v>05 - COLISION</v>
      </c>
      <c r="L367" s="2" t="str">
        <f>VLOOKUP(MONTH(Tabla110[[#This Row],[FECHA PICKING]]),Tabla2[],2,0)</f>
        <v>Mar</v>
      </c>
      <c r="M367" s="1">
        <f>YEAR(Tabla110[[#This Row],[FECHA PICKING]])</f>
        <v>2018</v>
      </c>
    </row>
    <row r="368" spans="1:13" x14ac:dyDescent="0.2">
      <c r="A368" s="2">
        <v>43202</v>
      </c>
      <c r="B368" s="1">
        <v>348416</v>
      </c>
      <c r="C368" s="1" t="s">
        <v>244</v>
      </c>
      <c r="D368" s="1" t="s">
        <v>886</v>
      </c>
      <c r="E368" s="1" t="s">
        <v>865</v>
      </c>
      <c r="F368" s="1">
        <v>89</v>
      </c>
      <c r="G368" s="16" t="s">
        <v>872</v>
      </c>
      <c r="H368" s="23">
        <v>0.51527777777777783</v>
      </c>
      <c r="I368" s="23">
        <v>0.5840277777777777</v>
      </c>
      <c r="J368" s="1">
        <f>HOUR(Tabla110[[#This Row],[HORA FIN PICKING]]-Tabla110[[#This Row],[HORA INICIO PICKING]])*60+MINUTE(Tabla110[[#This Row],[HORA FIN PICKING]]-Tabla110[[#This Row],[HORA INICIO PICKING]])</f>
        <v>99</v>
      </c>
      <c r="K368" s="1" t="str">
        <f>VLOOKUP(Tabla110[[#This Row],[COD MATERIAL]],Tabla1345[#All],3,0)</f>
        <v>05 - COLISION</v>
      </c>
      <c r="L368" s="2" t="str">
        <f>VLOOKUP(MONTH(Tabla110[[#This Row],[FECHA PICKING]]),Tabla2[],2,0)</f>
        <v>Abr</v>
      </c>
      <c r="M368" s="1">
        <f>YEAR(Tabla110[[#This Row],[FECHA PICKING]])</f>
        <v>2018</v>
      </c>
    </row>
    <row r="369" spans="1:13" x14ac:dyDescent="0.2">
      <c r="A369" s="2">
        <v>43202</v>
      </c>
      <c r="B369" s="1">
        <v>347859</v>
      </c>
      <c r="C369" s="1" t="s">
        <v>99</v>
      </c>
      <c r="D369" s="1" t="s">
        <v>890</v>
      </c>
      <c r="E369" s="1" t="s">
        <v>858</v>
      </c>
      <c r="F369" s="1">
        <v>70</v>
      </c>
      <c r="G369" s="16" t="s">
        <v>872</v>
      </c>
      <c r="H369" s="23">
        <v>0.7416666666666667</v>
      </c>
      <c r="I369" s="23">
        <v>0.77569444444444446</v>
      </c>
      <c r="J369" s="1">
        <f>HOUR(Tabla110[[#This Row],[HORA FIN PICKING]]-Tabla110[[#This Row],[HORA INICIO PICKING]])*60+MINUTE(Tabla110[[#This Row],[HORA FIN PICKING]]-Tabla110[[#This Row],[HORA INICIO PICKING]])</f>
        <v>49</v>
      </c>
      <c r="K369" s="1" t="str">
        <f>VLOOKUP(Tabla110[[#This Row],[COD MATERIAL]],Tabla1345[#All],3,0)</f>
        <v>08 - ELECTRICO</v>
      </c>
      <c r="L369" s="2" t="str">
        <f>VLOOKUP(MONTH(Tabla110[[#This Row],[FECHA PICKING]]),Tabla2[],2,0)</f>
        <v>Abr</v>
      </c>
      <c r="M369" s="1">
        <f>YEAR(Tabla110[[#This Row],[FECHA PICKING]])</f>
        <v>2018</v>
      </c>
    </row>
    <row r="370" spans="1:13" x14ac:dyDescent="0.2">
      <c r="A370" s="2">
        <v>43249</v>
      </c>
      <c r="B370" s="1">
        <v>364239</v>
      </c>
      <c r="C370" s="1" t="s">
        <v>641</v>
      </c>
      <c r="D370" s="1" t="s">
        <v>892</v>
      </c>
      <c r="E370" s="1" t="s">
        <v>857</v>
      </c>
      <c r="F370" s="1">
        <v>65</v>
      </c>
      <c r="G370" s="16" t="s">
        <v>872</v>
      </c>
      <c r="H370" s="23">
        <v>0.73402777777777783</v>
      </c>
      <c r="I370" s="23">
        <v>0.8256944444444444</v>
      </c>
      <c r="J370" s="1">
        <f>HOUR(Tabla110[[#This Row],[HORA FIN PICKING]]-Tabla110[[#This Row],[HORA INICIO PICKING]])*60+MINUTE(Tabla110[[#This Row],[HORA FIN PICKING]]-Tabla110[[#This Row],[HORA INICIO PICKING]])</f>
        <v>132</v>
      </c>
      <c r="K370" s="1" t="str">
        <f>VLOOKUP(Tabla110[[#This Row],[COD MATERIAL]],Tabla1345[#All],3,0)</f>
        <v>06 - AMORTIGUADORES</v>
      </c>
      <c r="L370" s="2" t="str">
        <f>VLOOKUP(MONTH(Tabla110[[#This Row],[FECHA PICKING]]),Tabla2[],2,0)</f>
        <v>May</v>
      </c>
      <c r="M370" s="1">
        <f>YEAR(Tabla110[[#This Row],[FECHA PICKING]])</f>
        <v>2018</v>
      </c>
    </row>
    <row r="371" spans="1:13" x14ac:dyDescent="0.2">
      <c r="A371" s="2">
        <v>43199</v>
      </c>
      <c r="B371" s="1">
        <v>347890</v>
      </c>
      <c r="C371" s="1" t="s">
        <v>247</v>
      </c>
      <c r="D371" s="1" t="s">
        <v>884</v>
      </c>
      <c r="E371" s="1" t="s">
        <v>862</v>
      </c>
      <c r="F371" s="1">
        <v>91</v>
      </c>
      <c r="G371" s="16" t="s">
        <v>872</v>
      </c>
      <c r="H371" s="23">
        <v>0.40277777777777773</v>
      </c>
      <c r="I371" s="23">
        <v>0.43541666666666662</v>
      </c>
      <c r="J371" s="1">
        <f>HOUR(Tabla110[[#This Row],[HORA FIN PICKING]]-Tabla110[[#This Row],[HORA INICIO PICKING]])*60+MINUTE(Tabla110[[#This Row],[HORA FIN PICKING]]-Tabla110[[#This Row],[HORA INICIO PICKING]])</f>
        <v>47</v>
      </c>
      <c r="K371" s="1" t="str">
        <f>VLOOKUP(Tabla110[[#This Row],[COD MATERIAL]],Tabla1345[#All],3,0)</f>
        <v>08 - ELECTRICO</v>
      </c>
      <c r="L371" s="2" t="str">
        <f>VLOOKUP(MONTH(Tabla110[[#This Row],[FECHA PICKING]]),Tabla2[],2,0)</f>
        <v>Abr</v>
      </c>
      <c r="M371" s="1">
        <f>YEAR(Tabla110[[#This Row],[FECHA PICKING]])</f>
        <v>2018</v>
      </c>
    </row>
    <row r="372" spans="1:13" x14ac:dyDescent="0.2">
      <c r="A372" s="2">
        <v>43251</v>
      </c>
      <c r="B372" s="1">
        <v>347999</v>
      </c>
      <c r="C372" s="1" t="s">
        <v>329</v>
      </c>
      <c r="D372" s="1" t="s">
        <v>891</v>
      </c>
      <c r="E372" s="1" t="s">
        <v>857</v>
      </c>
      <c r="F372" s="1">
        <v>46</v>
      </c>
      <c r="G372" s="16" t="s">
        <v>873</v>
      </c>
      <c r="H372" s="23">
        <v>0.51458333333333328</v>
      </c>
      <c r="I372" s="23">
        <v>0.59652777777777777</v>
      </c>
      <c r="J372" s="1">
        <f>HOUR(Tabla110[[#This Row],[HORA FIN PICKING]]-Tabla110[[#This Row],[HORA INICIO PICKING]])*60+MINUTE(Tabla110[[#This Row],[HORA FIN PICKING]]-Tabla110[[#This Row],[HORA INICIO PICKING]])</f>
        <v>118</v>
      </c>
      <c r="K372" s="1" t="str">
        <f>VLOOKUP(Tabla110[[#This Row],[COD MATERIAL]],Tabla1345[#All],3,0)</f>
        <v>07 - PEDALES Y POSAPIES</v>
      </c>
      <c r="L372" s="2" t="str">
        <f>VLOOKUP(MONTH(Tabla110[[#This Row],[FECHA PICKING]]),Tabla2[],2,0)</f>
        <v>May</v>
      </c>
      <c r="M372" s="1">
        <f>YEAR(Tabla110[[#This Row],[FECHA PICKING]])</f>
        <v>2018</v>
      </c>
    </row>
    <row r="373" spans="1:13" x14ac:dyDescent="0.2">
      <c r="A373" s="2">
        <v>43397</v>
      </c>
      <c r="B373" s="1">
        <v>348617</v>
      </c>
      <c r="C373" s="1" t="s">
        <v>664</v>
      </c>
      <c r="D373" s="1" t="s">
        <v>888</v>
      </c>
      <c r="E373" s="1" t="s">
        <v>867</v>
      </c>
      <c r="F373" s="1">
        <v>41</v>
      </c>
      <c r="G373" s="16" t="s">
        <v>872</v>
      </c>
      <c r="H373" s="23">
        <v>0.70000000000000007</v>
      </c>
      <c r="I373" s="23">
        <v>0.74236111111111114</v>
      </c>
      <c r="J373" s="1">
        <f>HOUR(Tabla110[[#This Row],[HORA FIN PICKING]]-Tabla110[[#This Row],[HORA INICIO PICKING]])*60+MINUTE(Tabla110[[#This Row],[HORA FIN PICKING]]-Tabla110[[#This Row],[HORA INICIO PICKING]])</f>
        <v>61</v>
      </c>
      <c r="K373" s="1" t="str">
        <f>VLOOKUP(Tabla110[[#This Row],[COD MATERIAL]],Tabla1345[#All],3,0)</f>
        <v>04 - FRENOS Y EMBRAGUES</v>
      </c>
      <c r="L373" s="2" t="str">
        <f>VLOOKUP(MONTH(Tabla110[[#This Row],[FECHA PICKING]]),Tabla2[],2,0)</f>
        <v>Oct</v>
      </c>
      <c r="M373" s="1">
        <f>YEAR(Tabla110[[#This Row],[FECHA PICKING]])</f>
        <v>2018</v>
      </c>
    </row>
    <row r="374" spans="1:13" x14ac:dyDescent="0.2">
      <c r="A374" s="2">
        <v>43158</v>
      </c>
      <c r="B374" s="1">
        <v>348136</v>
      </c>
      <c r="C374" s="1" t="s">
        <v>148</v>
      </c>
      <c r="D374" s="1" t="s">
        <v>891</v>
      </c>
      <c r="E374" s="1" t="s">
        <v>857</v>
      </c>
      <c r="F374" s="1">
        <v>84</v>
      </c>
      <c r="G374" s="16" t="s">
        <v>873</v>
      </c>
      <c r="H374" s="23">
        <v>0.51388888888888895</v>
      </c>
      <c r="I374" s="23">
        <v>0.60138888888888886</v>
      </c>
      <c r="J374" s="1">
        <f>HOUR(Tabla110[[#This Row],[HORA FIN PICKING]]-Tabla110[[#This Row],[HORA INICIO PICKING]])*60+MINUTE(Tabla110[[#This Row],[HORA FIN PICKING]]-Tabla110[[#This Row],[HORA INICIO PICKING]])</f>
        <v>126</v>
      </c>
      <c r="K374" s="1" t="str">
        <f>VLOOKUP(Tabla110[[#This Row],[COD MATERIAL]],Tabla1345[#All],3,0)</f>
        <v>10 - PALANCAS Y CHICOTES</v>
      </c>
      <c r="L374" s="2" t="str">
        <f>VLOOKUP(MONTH(Tabla110[[#This Row],[FECHA PICKING]]),Tabla2[],2,0)</f>
        <v>Feb</v>
      </c>
      <c r="M374" s="1">
        <f>YEAR(Tabla110[[#This Row],[FECHA PICKING]])</f>
        <v>2018</v>
      </c>
    </row>
    <row r="375" spans="1:13" x14ac:dyDescent="0.2">
      <c r="A375" s="2">
        <v>43592</v>
      </c>
      <c r="B375" s="1">
        <v>348563</v>
      </c>
      <c r="C375" s="1" t="s">
        <v>380</v>
      </c>
      <c r="D375" s="1" t="s">
        <v>885</v>
      </c>
      <c r="E375" s="1" t="s">
        <v>860</v>
      </c>
      <c r="F375" s="1">
        <v>71</v>
      </c>
      <c r="G375" s="16" t="s">
        <v>872</v>
      </c>
      <c r="H375" s="23">
        <v>0.58958333333333335</v>
      </c>
      <c r="I375" s="23">
        <v>0.60138888888888886</v>
      </c>
      <c r="J375" s="1">
        <f>HOUR(Tabla110[[#This Row],[HORA FIN PICKING]]-Tabla110[[#This Row],[HORA INICIO PICKING]])*60+MINUTE(Tabla110[[#This Row],[HORA FIN PICKING]]-Tabla110[[#This Row],[HORA INICIO PICKING]])</f>
        <v>17</v>
      </c>
      <c r="K375" s="1" t="str">
        <f>VLOOKUP(Tabla110[[#This Row],[COD MATERIAL]],Tabla1345[#All],3,0)</f>
        <v>09 - PARTES DE MOTOR</v>
      </c>
      <c r="L375" s="2" t="str">
        <f>VLOOKUP(MONTH(Tabla110[[#This Row],[FECHA PICKING]]),Tabla2[],2,0)</f>
        <v>May</v>
      </c>
      <c r="M375" s="1">
        <f>YEAR(Tabla110[[#This Row],[FECHA PICKING]])</f>
        <v>2019</v>
      </c>
    </row>
    <row r="376" spans="1:13" x14ac:dyDescent="0.2">
      <c r="A376" s="2">
        <v>43529</v>
      </c>
      <c r="B376" s="1">
        <v>366795</v>
      </c>
      <c r="C376" s="1" t="s">
        <v>181</v>
      </c>
      <c r="D376" s="1" t="s">
        <v>892</v>
      </c>
      <c r="E376" s="1" t="s">
        <v>865</v>
      </c>
      <c r="F376" s="1">
        <v>49</v>
      </c>
      <c r="G376" s="16" t="s">
        <v>872</v>
      </c>
      <c r="H376" s="23">
        <v>0.54999999999999993</v>
      </c>
      <c r="I376" s="23">
        <v>0.5708333333333333</v>
      </c>
      <c r="J376" s="1">
        <f>HOUR(Tabla110[[#This Row],[HORA FIN PICKING]]-Tabla110[[#This Row],[HORA INICIO PICKING]])*60+MINUTE(Tabla110[[#This Row],[HORA FIN PICKING]]-Tabla110[[#This Row],[HORA INICIO PICKING]])</f>
        <v>30</v>
      </c>
      <c r="K376" s="1" t="str">
        <f>VLOOKUP(Tabla110[[#This Row],[COD MATERIAL]],Tabla1345[#All],3,0)</f>
        <v>08 - ELECTRICO</v>
      </c>
      <c r="L376" s="2" t="str">
        <f>VLOOKUP(MONTH(Tabla110[[#This Row],[FECHA PICKING]]),Tabla2[],2,0)</f>
        <v>Mar</v>
      </c>
      <c r="M376" s="1">
        <f>YEAR(Tabla110[[#This Row],[FECHA PICKING]])</f>
        <v>2019</v>
      </c>
    </row>
    <row r="377" spans="1:13" x14ac:dyDescent="0.2">
      <c r="A377" s="2">
        <v>43321</v>
      </c>
      <c r="B377" s="1">
        <v>348121</v>
      </c>
      <c r="C377" s="1" t="s">
        <v>555</v>
      </c>
      <c r="D377" s="1" t="s">
        <v>888</v>
      </c>
      <c r="E377" s="1" t="s">
        <v>863</v>
      </c>
      <c r="F377" s="1">
        <v>61</v>
      </c>
      <c r="G377" s="16" t="s">
        <v>872</v>
      </c>
      <c r="H377" s="23">
        <v>0.68125000000000002</v>
      </c>
      <c r="I377" s="23">
        <v>0.75902777777777786</v>
      </c>
      <c r="J377" s="1">
        <f>HOUR(Tabla110[[#This Row],[HORA FIN PICKING]]-Tabla110[[#This Row],[HORA INICIO PICKING]])*60+MINUTE(Tabla110[[#This Row],[HORA FIN PICKING]]-Tabla110[[#This Row],[HORA INICIO PICKING]])</f>
        <v>112</v>
      </c>
      <c r="K377" s="1" t="str">
        <f>VLOOKUP(Tabla110[[#This Row],[COD MATERIAL]],Tabla1345[#All],3,0)</f>
        <v>07 - PEDALES Y POSAPIES</v>
      </c>
      <c r="L377" s="2" t="str">
        <f>VLOOKUP(MONTH(Tabla110[[#This Row],[FECHA PICKING]]),Tabla2[],2,0)</f>
        <v>Ago</v>
      </c>
      <c r="M377" s="1">
        <f>YEAR(Tabla110[[#This Row],[FECHA PICKING]])</f>
        <v>2018</v>
      </c>
    </row>
    <row r="378" spans="1:13" x14ac:dyDescent="0.2">
      <c r="A378" s="2">
        <v>43573</v>
      </c>
      <c r="B378" s="1">
        <v>348126</v>
      </c>
      <c r="C378" s="1" t="s">
        <v>358</v>
      </c>
      <c r="D378" s="1" t="s">
        <v>891</v>
      </c>
      <c r="E378" s="1" t="s">
        <v>856</v>
      </c>
      <c r="F378" s="1">
        <v>58</v>
      </c>
      <c r="G378" s="16" t="s">
        <v>872</v>
      </c>
      <c r="H378" s="23">
        <v>0.63888888888888895</v>
      </c>
      <c r="I378" s="23">
        <v>0.72222222222222221</v>
      </c>
      <c r="J378" s="1">
        <f>HOUR(Tabla110[[#This Row],[HORA FIN PICKING]]-Tabla110[[#This Row],[HORA INICIO PICKING]])*60+MINUTE(Tabla110[[#This Row],[HORA FIN PICKING]]-Tabla110[[#This Row],[HORA INICIO PICKING]])</f>
        <v>120</v>
      </c>
      <c r="K378" s="1" t="str">
        <f>VLOOKUP(Tabla110[[#This Row],[COD MATERIAL]],Tabla1345[#All],3,0)</f>
        <v>04 - FRENOS Y EMBRAGUES</v>
      </c>
      <c r="L378" s="2" t="str">
        <f>VLOOKUP(MONTH(Tabla110[[#This Row],[FECHA PICKING]]),Tabla2[],2,0)</f>
        <v>Abr</v>
      </c>
      <c r="M378" s="1">
        <f>YEAR(Tabla110[[#This Row],[FECHA PICKING]])</f>
        <v>2019</v>
      </c>
    </row>
    <row r="379" spans="1:13" x14ac:dyDescent="0.2">
      <c r="A379" s="2">
        <v>43538</v>
      </c>
      <c r="B379" s="1">
        <v>348831</v>
      </c>
      <c r="C379" s="1" t="s">
        <v>76</v>
      </c>
      <c r="D379" s="1" t="s">
        <v>890</v>
      </c>
      <c r="E379" s="1" t="s">
        <v>857</v>
      </c>
      <c r="F379" s="1">
        <v>95</v>
      </c>
      <c r="G379" s="16" t="s">
        <v>872</v>
      </c>
      <c r="H379" s="23">
        <v>0.63750000000000007</v>
      </c>
      <c r="I379" s="23">
        <v>0.74097222222222214</v>
      </c>
      <c r="J379" s="1">
        <f>HOUR(Tabla110[[#This Row],[HORA FIN PICKING]]-Tabla110[[#This Row],[HORA INICIO PICKING]])*60+MINUTE(Tabla110[[#This Row],[HORA FIN PICKING]]-Tabla110[[#This Row],[HORA INICIO PICKING]])</f>
        <v>149</v>
      </c>
      <c r="K379" s="1" t="str">
        <f>VLOOKUP(Tabla110[[#This Row],[COD MATERIAL]],Tabla1345[#All],3,0)</f>
        <v>05 - COLISION</v>
      </c>
      <c r="L379" s="2" t="str">
        <f>VLOOKUP(MONTH(Tabla110[[#This Row],[FECHA PICKING]]),Tabla2[],2,0)</f>
        <v>Mar</v>
      </c>
      <c r="M379" s="1">
        <f>YEAR(Tabla110[[#This Row],[FECHA PICKING]])</f>
        <v>2019</v>
      </c>
    </row>
    <row r="380" spans="1:13" x14ac:dyDescent="0.2">
      <c r="A380" s="2">
        <v>43479</v>
      </c>
      <c r="B380" s="1">
        <v>362726</v>
      </c>
      <c r="C380" s="1" t="s">
        <v>292</v>
      </c>
      <c r="D380" s="1" t="s">
        <v>892</v>
      </c>
      <c r="E380" s="1" t="s">
        <v>858</v>
      </c>
      <c r="F380" s="1">
        <v>52</v>
      </c>
      <c r="G380" s="16" t="s">
        <v>873</v>
      </c>
      <c r="H380" s="23">
        <v>0.68263888888888891</v>
      </c>
      <c r="I380" s="23">
        <v>0.77847222222222223</v>
      </c>
      <c r="J380" s="1">
        <f>HOUR(Tabla110[[#This Row],[HORA FIN PICKING]]-Tabla110[[#This Row],[HORA INICIO PICKING]])*60+MINUTE(Tabla110[[#This Row],[HORA FIN PICKING]]-Tabla110[[#This Row],[HORA INICIO PICKING]])</f>
        <v>138</v>
      </c>
      <c r="K380" s="1" t="str">
        <f>VLOOKUP(Tabla110[[#This Row],[COD MATERIAL]],Tabla1345[#All],3,0)</f>
        <v>05 - COLISION</v>
      </c>
      <c r="L380" s="2" t="str">
        <f>VLOOKUP(MONTH(Tabla110[[#This Row],[FECHA PICKING]]),Tabla2[],2,0)</f>
        <v>Ene</v>
      </c>
      <c r="M380" s="1">
        <f>YEAR(Tabla110[[#This Row],[FECHA PICKING]])</f>
        <v>2019</v>
      </c>
    </row>
    <row r="381" spans="1:13" x14ac:dyDescent="0.2">
      <c r="A381" s="2">
        <v>43167</v>
      </c>
      <c r="B381" s="1">
        <v>347706</v>
      </c>
      <c r="C381" s="1" t="s">
        <v>164</v>
      </c>
      <c r="D381" s="1" t="s">
        <v>886</v>
      </c>
      <c r="E381" s="1" t="s">
        <v>859</v>
      </c>
      <c r="F381" s="1">
        <v>42</v>
      </c>
      <c r="G381" s="16" t="s">
        <v>873</v>
      </c>
      <c r="H381" s="23">
        <v>0.37986111111111115</v>
      </c>
      <c r="I381" s="23">
        <v>0.39444444444444443</v>
      </c>
      <c r="J381" s="1">
        <f>HOUR(Tabla110[[#This Row],[HORA FIN PICKING]]-Tabla110[[#This Row],[HORA INICIO PICKING]])*60+MINUTE(Tabla110[[#This Row],[HORA FIN PICKING]]-Tabla110[[#This Row],[HORA INICIO PICKING]])</f>
        <v>21</v>
      </c>
      <c r="K381" s="1" t="str">
        <f>VLOOKUP(Tabla110[[#This Row],[COD MATERIAL]],Tabla1345[#All],3,0)</f>
        <v>04 - FRENOS Y EMBRAGUES</v>
      </c>
      <c r="L381" s="2" t="str">
        <f>VLOOKUP(MONTH(Tabla110[[#This Row],[FECHA PICKING]]),Tabla2[],2,0)</f>
        <v>Mar</v>
      </c>
      <c r="M381" s="1">
        <f>YEAR(Tabla110[[#This Row],[FECHA PICKING]])</f>
        <v>2018</v>
      </c>
    </row>
    <row r="382" spans="1:13" x14ac:dyDescent="0.2">
      <c r="A382" s="2">
        <v>43379</v>
      </c>
      <c r="B382" s="1">
        <v>348105</v>
      </c>
      <c r="C382" s="1" t="s">
        <v>498</v>
      </c>
      <c r="D382" s="1" t="s">
        <v>888</v>
      </c>
      <c r="E382" s="1" t="s">
        <v>860</v>
      </c>
      <c r="F382" s="1">
        <v>18</v>
      </c>
      <c r="G382" s="16" t="s">
        <v>873</v>
      </c>
      <c r="H382" s="23">
        <v>0.46736111111111112</v>
      </c>
      <c r="I382" s="23">
        <v>0.49861111111111112</v>
      </c>
      <c r="J382" s="1">
        <f>HOUR(Tabla110[[#This Row],[HORA FIN PICKING]]-Tabla110[[#This Row],[HORA INICIO PICKING]])*60+MINUTE(Tabla110[[#This Row],[HORA FIN PICKING]]-Tabla110[[#This Row],[HORA INICIO PICKING]])</f>
        <v>45</v>
      </c>
      <c r="K382" s="1" t="str">
        <f>VLOOKUP(Tabla110[[#This Row],[COD MATERIAL]],Tabla1345[#All],3,0)</f>
        <v>04 - FRENOS Y EMBRAGUES</v>
      </c>
      <c r="L382" s="2" t="str">
        <f>VLOOKUP(MONTH(Tabla110[[#This Row],[FECHA PICKING]]),Tabla2[],2,0)</f>
        <v>Oct</v>
      </c>
      <c r="M382" s="1">
        <f>YEAR(Tabla110[[#This Row],[FECHA PICKING]])</f>
        <v>2018</v>
      </c>
    </row>
    <row r="383" spans="1:13" x14ac:dyDescent="0.2">
      <c r="A383" s="2">
        <v>43141</v>
      </c>
      <c r="B383" s="1">
        <v>347889</v>
      </c>
      <c r="C383" s="1" t="s">
        <v>182</v>
      </c>
      <c r="D383" s="1" t="s">
        <v>892</v>
      </c>
      <c r="E383" s="1" t="s">
        <v>861</v>
      </c>
      <c r="F383" s="1">
        <v>28</v>
      </c>
      <c r="G383" s="16" t="s">
        <v>873</v>
      </c>
      <c r="H383" s="23">
        <v>0.64166666666666672</v>
      </c>
      <c r="I383" s="23">
        <v>0.65694444444444444</v>
      </c>
      <c r="J383" s="1">
        <f>HOUR(Tabla110[[#This Row],[HORA FIN PICKING]]-Tabla110[[#This Row],[HORA INICIO PICKING]])*60+MINUTE(Tabla110[[#This Row],[HORA FIN PICKING]]-Tabla110[[#This Row],[HORA INICIO PICKING]])</f>
        <v>22</v>
      </c>
      <c r="K383" s="1" t="str">
        <f>VLOOKUP(Tabla110[[#This Row],[COD MATERIAL]],Tabla1345[#All],3,0)</f>
        <v>08 - ELECTRICO</v>
      </c>
      <c r="L383" s="2" t="str">
        <f>VLOOKUP(MONTH(Tabla110[[#This Row],[FECHA PICKING]]),Tabla2[],2,0)</f>
        <v>Feb</v>
      </c>
      <c r="M383" s="1">
        <f>YEAR(Tabla110[[#This Row],[FECHA PICKING]])</f>
        <v>2018</v>
      </c>
    </row>
    <row r="384" spans="1:13" x14ac:dyDescent="0.2">
      <c r="A384" s="2">
        <v>43466</v>
      </c>
      <c r="B384" s="1">
        <v>348572</v>
      </c>
      <c r="C384" s="1" t="s">
        <v>518</v>
      </c>
      <c r="D384" s="1" t="s">
        <v>884</v>
      </c>
      <c r="E384" s="1" t="s">
        <v>862</v>
      </c>
      <c r="F384" s="1">
        <v>77</v>
      </c>
      <c r="G384" s="16" t="s">
        <v>873</v>
      </c>
      <c r="H384" s="23">
        <v>0.73472222222222217</v>
      </c>
      <c r="I384" s="23">
        <v>0.78541666666666676</v>
      </c>
      <c r="J384" s="1">
        <f>HOUR(Tabla110[[#This Row],[HORA FIN PICKING]]-Tabla110[[#This Row],[HORA INICIO PICKING]])*60+MINUTE(Tabla110[[#This Row],[HORA FIN PICKING]]-Tabla110[[#This Row],[HORA INICIO PICKING]])</f>
        <v>73</v>
      </c>
      <c r="K384" s="1" t="str">
        <f>VLOOKUP(Tabla110[[#This Row],[COD MATERIAL]],Tabla1345[#All],3,0)</f>
        <v>09 - PARTES DE MOTOR</v>
      </c>
      <c r="L384" s="2" t="str">
        <f>VLOOKUP(MONTH(Tabla110[[#This Row],[FECHA PICKING]]),Tabla2[],2,0)</f>
        <v>Ene</v>
      </c>
      <c r="M384" s="1">
        <f>YEAR(Tabla110[[#This Row],[FECHA PICKING]])</f>
        <v>2019</v>
      </c>
    </row>
    <row r="385" spans="1:13" x14ac:dyDescent="0.2">
      <c r="A385" s="2">
        <v>43473</v>
      </c>
      <c r="B385" s="1">
        <v>347848</v>
      </c>
      <c r="C385" s="1" t="s">
        <v>199</v>
      </c>
      <c r="D385" s="1" t="s">
        <v>893</v>
      </c>
      <c r="E385" s="1" t="s">
        <v>863</v>
      </c>
      <c r="F385" s="1">
        <v>61</v>
      </c>
      <c r="G385" s="16" t="s">
        <v>872</v>
      </c>
      <c r="H385" s="23">
        <v>0.57013888888888886</v>
      </c>
      <c r="I385" s="23">
        <v>0.6479166666666667</v>
      </c>
      <c r="J385" s="1">
        <f>HOUR(Tabla110[[#This Row],[HORA FIN PICKING]]-Tabla110[[#This Row],[HORA INICIO PICKING]])*60+MINUTE(Tabla110[[#This Row],[HORA FIN PICKING]]-Tabla110[[#This Row],[HORA INICIO PICKING]])</f>
        <v>112</v>
      </c>
      <c r="K385" s="1" t="str">
        <f>VLOOKUP(Tabla110[[#This Row],[COD MATERIAL]],Tabla1345[#All],3,0)</f>
        <v>07 - PEDALES Y POSAPIES</v>
      </c>
      <c r="L385" s="2" t="str">
        <f>VLOOKUP(MONTH(Tabla110[[#This Row],[FECHA PICKING]]),Tabla2[],2,0)</f>
        <v>Ene</v>
      </c>
      <c r="M385" s="1">
        <f>YEAR(Tabla110[[#This Row],[FECHA PICKING]])</f>
        <v>2019</v>
      </c>
    </row>
    <row r="386" spans="1:13" x14ac:dyDescent="0.2">
      <c r="A386" s="2">
        <v>43550</v>
      </c>
      <c r="B386" s="1">
        <v>348097</v>
      </c>
      <c r="C386" s="1" t="s">
        <v>738</v>
      </c>
      <c r="D386" s="1" t="s">
        <v>885</v>
      </c>
      <c r="E386" s="1" t="s">
        <v>864</v>
      </c>
      <c r="F386" s="1">
        <v>47</v>
      </c>
      <c r="G386" s="16" t="s">
        <v>872</v>
      </c>
      <c r="H386" s="23">
        <v>0.48333333333333334</v>
      </c>
      <c r="I386" s="23">
        <v>0.5131944444444444</v>
      </c>
      <c r="J386" s="1">
        <f>HOUR(Tabla110[[#This Row],[HORA FIN PICKING]]-Tabla110[[#This Row],[HORA INICIO PICKING]])*60+MINUTE(Tabla110[[#This Row],[HORA FIN PICKING]]-Tabla110[[#This Row],[HORA INICIO PICKING]])</f>
        <v>43</v>
      </c>
      <c r="K386" s="1" t="str">
        <f>VLOOKUP(Tabla110[[#This Row],[COD MATERIAL]],Tabla1345[#All],3,0)</f>
        <v>04 - FRENOS Y EMBRAGUES</v>
      </c>
      <c r="L386" s="2" t="str">
        <f>VLOOKUP(MONTH(Tabla110[[#This Row],[FECHA PICKING]]),Tabla2[],2,0)</f>
        <v>Mar</v>
      </c>
      <c r="M386" s="1">
        <f>YEAR(Tabla110[[#This Row],[FECHA PICKING]])</f>
        <v>2019</v>
      </c>
    </row>
    <row r="387" spans="1:13" x14ac:dyDescent="0.2">
      <c r="A387" s="2">
        <v>43403</v>
      </c>
      <c r="B387" s="1">
        <v>347876</v>
      </c>
      <c r="C387" s="1" t="s">
        <v>83</v>
      </c>
      <c r="D387" s="1" t="s">
        <v>888</v>
      </c>
      <c r="E387" s="1" t="s">
        <v>864</v>
      </c>
      <c r="F387" s="1">
        <v>73</v>
      </c>
      <c r="G387" s="16" t="s">
        <v>872</v>
      </c>
      <c r="H387" s="23">
        <v>0.71388888888888891</v>
      </c>
      <c r="I387" s="23">
        <v>0.75347222222222221</v>
      </c>
      <c r="J387" s="1">
        <f>HOUR(Tabla110[[#This Row],[HORA FIN PICKING]]-Tabla110[[#This Row],[HORA INICIO PICKING]])*60+MINUTE(Tabla110[[#This Row],[HORA FIN PICKING]]-Tabla110[[#This Row],[HORA INICIO PICKING]])</f>
        <v>57</v>
      </c>
      <c r="K387" s="1" t="str">
        <f>VLOOKUP(Tabla110[[#This Row],[COD MATERIAL]],Tabla1345[#All],3,0)</f>
        <v>08 - ELECTRICO</v>
      </c>
      <c r="L387" s="2" t="str">
        <f>VLOOKUP(MONTH(Tabla110[[#This Row],[FECHA PICKING]]),Tabla2[],2,0)</f>
        <v>Oct</v>
      </c>
      <c r="M387" s="1">
        <f>YEAR(Tabla110[[#This Row],[FECHA PICKING]])</f>
        <v>2018</v>
      </c>
    </row>
    <row r="388" spans="1:13" x14ac:dyDescent="0.2">
      <c r="A388" s="2">
        <v>43213</v>
      </c>
      <c r="B388" s="1">
        <v>362793</v>
      </c>
      <c r="C388" s="1" t="s">
        <v>521</v>
      </c>
      <c r="D388" s="1" t="s">
        <v>885</v>
      </c>
      <c r="E388" s="1" t="s">
        <v>857</v>
      </c>
      <c r="F388" s="1">
        <v>86</v>
      </c>
      <c r="G388" s="16" t="s">
        <v>872</v>
      </c>
      <c r="H388" s="23">
        <v>0.36527777777777781</v>
      </c>
      <c r="I388" s="23">
        <v>0.45347222222222222</v>
      </c>
      <c r="J388" s="1">
        <f>HOUR(Tabla110[[#This Row],[HORA FIN PICKING]]-Tabla110[[#This Row],[HORA INICIO PICKING]])*60+MINUTE(Tabla110[[#This Row],[HORA FIN PICKING]]-Tabla110[[#This Row],[HORA INICIO PICKING]])</f>
        <v>127</v>
      </c>
      <c r="K388" s="1" t="str">
        <f>VLOOKUP(Tabla110[[#This Row],[COD MATERIAL]],Tabla1345[#All],3,0)</f>
        <v>05 - COLISION</v>
      </c>
      <c r="L388" s="2" t="str">
        <f>VLOOKUP(MONTH(Tabla110[[#This Row],[FECHA PICKING]]),Tabla2[],2,0)</f>
        <v>Abr</v>
      </c>
      <c r="M388" s="1">
        <f>YEAR(Tabla110[[#This Row],[FECHA PICKING]])</f>
        <v>2018</v>
      </c>
    </row>
    <row r="389" spans="1:13" x14ac:dyDescent="0.2">
      <c r="A389" s="2">
        <v>43562</v>
      </c>
      <c r="B389" s="1">
        <v>348897</v>
      </c>
      <c r="C389" s="1" t="s">
        <v>402</v>
      </c>
      <c r="D389" s="1" t="s">
        <v>887</v>
      </c>
      <c r="E389" s="1" t="s">
        <v>864</v>
      </c>
      <c r="F389" s="1">
        <v>74</v>
      </c>
      <c r="G389" s="16" t="s">
        <v>872</v>
      </c>
      <c r="H389" s="23">
        <v>0.42222222222222222</v>
      </c>
      <c r="I389" s="23">
        <v>0.48888888888888893</v>
      </c>
      <c r="J389" s="1">
        <f>HOUR(Tabla110[[#This Row],[HORA FIN PICKING]]-Tabla110[[#This Row],[HORA INICIO PICKING]])*60+MINUTE(Tabla110[[#This Row],[HORA FIN PICKING]]-Tabla110[[#This Row],[HORA INICIO PICKING]])</f>
        <v>96</v>
      </c>
      <c r="K389" s="1" t="str">
        <f>VLOOKUP(Tabla110[[#This Row],[COD MATERIAL]],Tabla1345[#All],3,0)</f>
        <v>05 - COLISION</v>
      </c>
      <c r="L389" s="2" t="str">
        <f>VLOOKUP(MONTH(Tabla110[[#This Row],[FECHA PICKING]]),Tabla2[],2,0)</f>
        <v>Abr</v>
      </c>
      <c r="M389" s="1">
        <f>YEAR(Tabla110[[#This Row],[FECHA PICKING]])</f>
        <v>2019</v>
      </c>
    </row>
    <row r="390" spans="1:13" x14ac:dyDescent="0.2">
      <c r="A390" s="2">
        <v>43452</v>
      </c>
      <c r="B390" s="1">
        <v>365174</v>
      </c>
      <c r="C390" s="1" t="s">
        <v>493</v>
      </c>
      <c r="D390" s="1" t="s">
        <v>886</v>
      </c>
      <c r="E390" s="1" t="s">
        <v>865</v>
      </c>
      <c r="F390" s="1">
        <v>45</v>
      </c>
      <c r="G390" s="16" t="s">
        <v>872</v>
      </c>
      <c r="H390" s="23">
        <v>0.4916666666666667</v>
      </c>
      <c r="I390" s="23">
        <v>0.54652777777777783</v>
      </c>
      <c r="J390" s="1">
        <f>HOUR(Tabla110[[#This Row],[HORA FIN PICKING]]-Tabla110[[#This Row],[HORA INICIO PICKING]])*60+MINUTE(Tabla110[[#This Row],[HORA FIN PICKING]]-Tabla110[[#This Row],[HORA INICIO PICKING]])</f>
        <v>79</v>
      </c>
      <c r="K390" s="1" t="str">
        <f>VLOOKUP(Tabla110[[#This Row],[COD MATERIAL]],Tabla1345[#All],3,0)</f>
        <v>01 - BATERIAS</v>
      </c>
      <c r="L390" s="2" t="str">
        <f>VLOOKUP(MONTH(Tabla110[[#This Row],[FECHA PICKING]]),Tabla2[],2,0)</f>
        <v>Dic</v>
      </c>
      <c r="M390" s="1">
        <f>YEAR(Tabla110[[#This Row],[FECHA PICKING]])</f>
        <v>2018</v>
      </c>
    </row>
    <row r="391" spans="1:13" x14ac:dyDescent="0.2">
      <c r="A391" s="2">
        <v>43169</v>
      </c>
      <c r="B391" s="1">
        <v>348281</v>
      </c>
      <c r="C391" s="1" t="s">
        <v>263</v>
      </c>
      <c r="D391" s="1" t="s">
        <v>889</v>
      </c>
      <c r="E391" s="1" t="s">
        <v>857</v>
      </c>
      <c r="F391" s="1">
        <v>61</v>
      </c>
      <c r="G391" s="16" t="s">
        <v>873</v>
      </c>
      <c r="H391" s="23">
        <v>0.43194444444444446</v>
      </c>
      <c r="I391" s="23">
        <v>0.53125</v>
      </c>
      <c r="J391" s="1">
        <f>HOUR(Tabla110[[#This Row],[HORA FIN PICKING]]-Tabla110[[#This Row],[HORA INICIO PICKING]])*60+MINUTE(Tabla110[[#This Row],[HORA FIN PICKING]]-Tabla110[[#This Row],[HORA INICIO PICKING]])</f>
        <v>143</v>
      </c>
      <c r="K391" s="1" t="str">
        <f>VLOOKUP(Tabla110[[#This Row],[COD MATERIAL]],Tabla1345[#All],3,0)</f>
        <v>11 - LLANTAS Y HULES</v>
      </c>
      <c r="L391" s="2" t="str">
        <f>VLOOKUP(MONTH(Tabla110[[#This Row],[FECHA PICKING]]),Tabla2[],2,0)</f>
        <v>Mar</v>
      </c>
      <c r="M391" s="1">
        <f>YEAR(Tabla110[[#This Row],[FECHA PICKING]])</f>
        <v>2018</v>
      </c>
    </row>
    <row r="392" spans="1:13" x14ac:dyDescent="0.2">
      <c r="A392" s="2">
        <v>43363</v>
      </c>
      <c r="B392" s="1">
        <v>348286</v>
      </c>
      <c r="C392" s="1" t="s">
        <v>259</v>
      </c>
      <c r="D392" s="1" t="s">
        <v>886</v>
      </c>
      <c r="E392" s="1" t="s">
        <v>859</v>
      </c>
      <c r="F392" s="1">
        <v>98</v>
      </c>
      <c r="G392" s="16" t="s">
        <v>872</v>
      </c>
      <c r="H392" s="23">
        <v>0.47083333333333338</v>
      </c>
      <c r="I392" s="23">
        <v>0.5229166666666667</v>
      </c>
      <c r="J392" s="1">
        <f>HOUR(Tabla110[[#This Row],[HORA FIN PICKING]]-Tabla110[[#This Row],[HORA INICIO PICKING]])*60+MINUTE(Tabla110[[#This Row],[HORA FIN PICKING]]-Tabla110[[#This Row],[HORA INICIO PICKING]])</f>
        <v>75</v>
      </c>
      <c r="K392" s="1" t="str">
        <f>VLOOKUP(Tabla110[[#This Row],[COD MATERIAL]],Tabla1345[#All],3,0)</f>
        <v>11 - LLANTAS Y HULES</v>
      </c>
      <c r="L392" s="2" t="str">
        <f>VLOOKUP(MONTH(Tabla110[[#This Row],[FECHA PICKING]]),Tabla2[],2,0)</f>
        <v>Set</v>
      </c>
      <c r="M392" s="1">
        <f>YEAR(Tabla110[[#This Row],[FECHA PICKING]])</f>
        <v>2018</v>
      </c>
    </row>
    <row r="393" spans="1:13" x14ac:dyDescent="0.2">
      <c r="A393" s="2">
        <v>43592</v>
      </c>
      <c r="B393" s="1">
        <v>348387</v>
      </c>
      <c r="C393" s="1" t="s">
        <v>156</v>
      </c>
      <c r="D393" s="1" t="s">
        <v>885</v>
      </c>
      <c r="E393" s="1" t="s">
        <v>862</v>
      </c>
      <c r="F393" s="1">
        <v>17</v>
      </c>
      <c r="G393" s="16" t="s">
        <v>872</v>
      </c>
      <c r="H393" s="23">
        <v>0.65416666666666667</v>
      </c>
      <c r="I393" s="23">
        <v>0.75416666666666676</v>
      </c>
      <c r="J393" s="1">
        <f>HOUR(Tabla110[[#This Row],[HORA FIN PICKING]]-Tabla110[[#This Row],[HORA INICIO PICKING]])*60+MINUTE(Tabla110[[#This Row],[HORA FIN PICKING]]-Tabla110[[#This Row],[HORA INICIO PICKING]])</f>
        <v>144</v>
      </c>
      <c r="K393" s="1" t="str">
        <f>VLOOKUP(Tabla110[[#This Row],[COD MATERIAL]],Tabla1345[#All],3,0)</f>
        <v>05 - COLISION</v>
      </c>
      <c r="L393" s="2" t="str">
        <f>VLOOKUP(MONTH(Tabla110[[#This Row],[FECHA PICKING]]),Tabla2[],2,0)</f>
        <v>May</v>
      </c>
      <c r="M393" s="1">
        <f>YEAR(Tabla110[[#This Row],[FECHA PICKING]])</f>
        <v>2019</v>
      </c>
    </row>
    <row r="394" spans="1:13" x14ac:dyDescent="0.2">
      <c r="A394" s="2">
        <v>43153</v>
      </c>
      <c r="B394" s="1">
        <v>365549</v>
      </c>
      <c r="C394" s="1" t="s">
        <v>573</v>
      </c>
      <c r="D394" s="1" t="s">
        <v>884</v>
      </c>
      <c r="E394" s="1" t="s">
        <v>866</v>
      </c>
      <c r="F394" s="1">
        <v>75</v>
      </c>
      <c r="G394" s="16" t="s">
        <v>873</v>
      </c>
      <c r="H394" s="23">
        <v>0.73611111111111116</v>
      </c>
      <c r="I394" s="23">
        <v>0.76180555555555562</v>
      </c>
      <c r="J394" s="1">
        <f>HOUR(Tabla110[[#This Row],[HORA FIN PICKING]]-Tabla110[[#This Row],[HORA INICIO PICKING]])*60+MINUTE(Tabla110[[#This Row],[HORA FIN PICKING]]-Tabla110[[#This Row],[HORA INICIO PICKING]])</f>
        <v>37</v>
      </c>
      <c r="K394" s="1" t="str">
        <f>VLOOKUP(Tabla110[[#This Row],[COD MATERIAL]],Tabla1345[#All],3,0)</f>
        <v>05 - COLISION</v>
      </c>
      <c r="L394" s="2" t="str">
        <f>VLOOKUP(MONTH(Tabla110[[#This Row],[FECHA PICKING]]),Tabla2[],2,0)</f>
        <v>Feb</v>
      </c>
      <c r="M394" s="1">
        <f>YEAR(Tabla110[[#This Row],[FECHA PICKING]])</f>
        <v>2018</v>
      </c>
    </row>
    <row r="395" spans="1:13" x14ac:dyDescent="0.2">
      <c r="A395" s="2">
        <v>43475</v>
      </c>
      <c r="B395" s="1">
        <v>362184</v>
      </c>
      <c r="C395" s="1" t="s">
        <v>106</v>
      </c>
      <c r="D395" s="1" t="s">
        <v>885</v>
      </c>
      <c r="E395" s="1" t="s">
        <v>863</v>
      </c>
      <c r="F395" s="1">
        <v>58</v>
      </c>
      <c r="G395" s="16" t="s">
        <v>872</v>
      </c>
      <c r="H395" s="23">
        <v>0.7270833333333333</v>
      </c>
      <c r="I395" s="23">
        <v>0.79583333333333339</v>
      </c>
      <c r="J395" s="1">
        <f>HOUR(Tabla110[[#This Row],[HORA FIN PICKING]]-Tabla110[[#This Row],[HORA INICIO PICKING]])*60+MINUTE(Tabla110[[#This Row],[HORA FIN PICKING]]-Tabla110[[#This Row],[HORA INICIO PICKING]])</f>
        <v>99</v>
      </c>
      <c r="K395" s="1" t="str">
        <f>VLOOKUP(Tabla110[[#This Row],[COD MATERIAL]],Tabla1345[#All],3,0)</f>
        <v>05 - COLISION</v>
      </c>
      <c r="L395" s="2" t="str">
        <f>VLOOKUP(MONTH(Tabla110[[#This Row],[FECHA PICKING]]),Tabla2[],2,0)</f>
        <v>Ene</v>
      </c>
      <c r="M395" s="1">
        <f>YEAR(Tabla110[[#This Row],[FECHA PICKING]])</f>
        <v>2019</v>
      </c>
    </row>
    <row r="396" spans="1:13" x14ac:dyDescent="0.2">
      <c r="A396" s="2">
        <v>43482</v>
      </c>
      <c r="B396" s="1">
        <v>348114</v>
      </c>
      <c r="C396" s="1" t="s">
        <v>557</v>
      </c>
      <c r="D396" s="1" t="s">
        <v>886</v>
      </c>
      <c r="E396" s="1" t="s">
        <v>863</v>
      </c>
      <c r="F396" s="1">
        <v>51</v>
      </c>
      <c r="G396" s="16" t="s">
        <v>872</v>
      </c>
      <c r="H396" s="23">
        <v>0.51944444444444449</v>
      </c>
      <c r="I396" s="23">
        <v>0.56736111111111109</v>
      </c>
      <c r="J396" s="1">
        <f>HOUR(Tabla110[[#This Row],[HORA FIN PICKING]]-Tabla110[[#This Row],[HORA INICIO PICKING]])*60+MINUTE(Tabla110[[#This Row],[HORA FIN PICKING]]-Tabla110[[#This Row],[HORA INICIO PICKING]])</f>
        <v>69</v>
      </c>
      <c r="K396" s="1" t="str">
        <f>VLOOKUP(Tabla110[[#This Row],[COD MATERIAL]],Tabla1345[#All],3,0)</f>
        <v>07 - PEDALES Y POSAPIES</v>
      </c>
      <c r="L396" s="2" t="str">
        <f>VLOOKUP(MONTH(Tabla110[[#This Row],[FECHA PICKING]]),Tabla2[],2,0)</f>
        <v>Ene</v>
      </c>
      <c r="M396" s="1">
        <f>YEAR(Tabla110[[#This Row],[FECHA PICKING]])</f>
        <v>2019</v>
      </c>
    </row>
    <row r="397" spans="1:13" x14ac:dyDescent="0.2">
      <c r="A397" s="2">
        <v>43510</v>
      </c>
      <c r="B397" s="1">
        <v>347939</v>
      </c>
      <c r="C397" s="1" t="s">
        <v>139</v>
      </c>
      <c r="D397" s="1" t="s">
        <v>888</v>
      </c>
      <c r="E397" s="1" t="s">
        <v>860</v>
      </c>
      <c r="F397" s="1">
        <v>27</v>
      </c>
      <c r="G397" s="16" t="s">
        <v>872</v>
      </c>
      <c r="H397" s="23">
        <v>0.7319444444444444</v>
      </c>
      <c r="I397" s="23">
        <v>0.74375000000000002</v>
      </c>
      <c r="J397" s="1">
        <f>HOUR(Tabla110[[#This Row],[HORA FIN PICKING]]-Tabla110[[#This Row],[HORA INICIO PICKING]])*60+MINUTE(Tabla110[[#This Row],[HORA FIN PICKING]]-Tabla110[[#This Row],[HORA INICIO PICKING]])</f>
        <v>17</v>
      </c>
      <c r="K397" s="1" t="str">
        <f>VLOOKUP(Tabla110[[#This Row],[COD MATERIAL]],Tabla1345[#All],3,0)</f>
        <v>14 - LUCES</v>
      </c>
      <c r="L397" s="2" t="str">
        <f>VLOOKUP(MONTH(Tabla110[[#This Row],[FECHA PICKING]]),Tabla2[],2,0)</f>
        <v>Feb</v>
      </c>
      <c r="M397" s="1">
        <f>YEAR(Tabla110[[#This Row],[FECHA PICKING]])</f>
        <v>2019</v>
      </c>
    </row>
    <row r="398" spans="1:13" x14ac:dyDescent="0.2">
      <c r="A398" s="2">
        <v>43499</v>
      </c>
      <c r="B398" s="1">
        <v>348858</v>
      </c>
      <c r="C398" s="1" t="s">
        <v>389</v>
      </c>
      <c r="D398" s="1" t="s">
        <v>892</v>
      </c>
      <c r="E398" s="1" t="s">
        <v>867</v>
      </c>
      <c r="F398" s="1">
        <v>63</v>
      </c>
      <c r="G398" s="16" t="s">
        <v>872</v>
      </c>
      <c r="H398" s="23">
        <v>0.69166666666666676</v>
      </c>
      <c r="I398" s="23">
        <v>0.76250000000000007</v>
      </c>
      <c r="J398" s="1">
        <f>HOUR(Tabla110[[#This Row],[HORA FIN PICKING]]-Tabla110[[#This Row],[HORA INICIO PICKING]])*60+MINUTE(Tabla110[[#This Row],[HORA FIN PICKING]]-Tabla110[[#This Row],[HORA INICIO PICKING]])</f>
        <v>102</v>
      </c>
      <c r="K398" s="1" t="str">
        <f>VLOOKUP(Tabla110[[#This Row],[COD MATERIAL]],Tabla1345[#All],3,0)</f>
        <v>05 - COLISION</v>
      </c>
      <c r="L398" s="2" t="str">
        <f>VLOOKUP(MONTH(Tabla110[[#This Row],[FECHA PICKING]]),Tabla2[],2,0)</f>
        <v>Feb</v>
      </c>
      <c r="M398" s="1">
        <f>YEAR(Tabla110[[#This Row],[FECHA PICKING]])</f>
        <v>2019</v>
      </c>
    </row>
    <row r="399" spans="1:13" x14ac:dyDescent="0.2">
      <c r="A399" s="2">
        <v>43140</v>
      </c>
      <c r="B399" s="1">
        <v>348565</v>
      </c>
      <c r="C399" s="1" t="s">
        <v>367</v>
      </c>
      <c r="D399" s="1" t="s">
        <v>886</v>
      </c>
      <c r="E399" s="1" t="s">
        <v>867</v>
      </c>
      <c r="F399" s="1">
        <v>100</v>
      </c>
      <c r="G399" s="16" t="s">
        <v>872</v>
      </c>
      <c r="H399" s="23">
        <v>0.63263888888888886</v>
      </c>
      <c r="I399" s="23">
        <v>0.67986111111111114</v>
      </c>
      <c r="J399" s="1">
        <f>HOUR(Tabla110[[#This Row],[HORA FIN PICKING]]-Tabla110[[#This Row],[HORA INICIO PICKING]])*60+MINUTE(Tabla110[[#This Row],[HORA FIN PICKING]]-Tabla110[[#This Row],[HORA INICIO PICKING]])</f>
        <v>68</v>
      </c>
      <c r="K399" s="1" t="str">
        <f>VLOOKUP(Tabla110[[#This Row],[COD MATERIAL]],Tabla1345[#All],3,0)</f>
        <v>09 - PARTES DE MOTOR</v>
      </c>
      <c r="L399" s="2" t="str">
        <f>VLOOKUP(MONTH(Tabla110[[#This Row],[FECHA PICKING]]),Tabla2[],2,0)</f>
        <v>Feb</v>
      </c>
      <c r="M399" s="1">
        <f>YEAR(Tabla110[[#This Row],[FECHA PICKING]])</f>
        <v>2018</v>
      </c>
    </row>
    <row r="400" spans="1:13" x14ac:dyDescent="0.2">
      <c r="A400" s="2">
        <v>43315</v>
      </c>
      <c r="B400" s="1">
        <v>347742</v>
      </c>
      <c r="C400" s="1" t="s">
        <v>430</v>
      </c>
      <c r="D400" s="1" t="s">
        <v>890</v>
      </c>
      <c r="E400" s="1" t="s">
        <v>866</v>
      </c>
      <c r="F400" s="1">
        <v>90</v>
      </c>
      <c r="G400" s="16" t="s">
        <v>872</v>
      </c>
      <c r="H400" s="23">
        <v>0.53194444444444444</v>
      </c>
      <c r="I400" s="23">
        <v>0.54305555555555551</v>
      </c>
      <c r="J400" s="1">
        <f>HOUR(Tabla110[[#This Row],[HORA FIN PICKING]]-Tabla110[[#This Row],[HORA INICIO PICKING]])*60+MINUTE(Tabla110[[#This Row],[HORA FIN PICKING]]-Tabla110[[#This Row],[HORA INICIO PICKING]])</f>
        <v>16</v>
      </c>
      <c r="K400" s="1" t="str">
        <f>VLOOKUP(Tabla110[[#This Row],[COD MATERIAL]],Tabla1345[#All],3,0)</f>
        <v>09 - PARTES DE MOTOR</v>
      </c>
      <c r="L400" s="2" t="str">
        <f>VLOOKUP(MONTH(Tabla110[[#This Row],[FECHA PICKING]]),Tabla2[],2,0)</f>
        <v>Ago</v>
      </c>
      <c r="M400" s="1">
        <f>YEAR(Tabla110[[#This Row],[FECHA PICKING]])</f>
        <v>2018</v>
      </c>
    </row>
    <row r="401" spans="1:13" x14ac:dyDescent="0.2">
      <c r="A401" s="2">
        <v>43191</v>
      </c>
      <c r="B401" s="1">
        <v>348166</v>
      </c>
      <c r="C401" s="1" t="s">
        <v>56</v>
      </c>
      <c r="D401" s="1" t="s">
        <v>889</v>
      </c>
      <c r="E401" s="1" t="s">
        <v>868</v>
      </c>
      <c r="F401" s="1">
        <v>30</v>
      </c>
      <c r="G401" s="16" t="s">
        <v>872</v>
      </c>
      <c r="H401" s="23">
        <v>0.55138888888888882</v>
      </c>
      <c r="I401" s="23">
        <v>0.58611111111111114</v>
      </c>
      <c r="J401" s="1">
        <f>HOUR(Tabla110[[#This Row],[HORA FIN PICKING]]-Tabla110[[#This Row],[HORA INICIO PICKING]])*60+MINUTE(Tabla110[[#This Row],[HORA FIN PICKING]]-Tabla110[[#This Row],[HORA INICIO PICKING]])</f>
        <v>50</v>
      </c>
      <c r="K401" s="1" t="str">
        <f>VLOOKUP(Tabla110[[#This Row],[COD MATERIAL]],Tabla1345[#All],3,0)</f>
        <v>15 - MISCELANEOS</v>
      </c>
      <c r="L401" s="2" t="str">
        <f>VLOOKUP(MONTH(Tabla110[[#This Row],[FECHA PICKING]]),Tabla2[],2,0)</f>
        <v>Abr</v>
      </c>
      <c r="M401" s="1">
        <f>YEAR(Tabla110[[#This Row],[FECHA PICKING]])</f>
        <v>2018</v>
      </c>
    </row>
    <row r="402" spans="1:13" x14ac:dyDescent="0.2">
      <c r="A402" s="2">
        <v>43468</v>
      </c>
      <c r="B402" s="1">
        <v>347994</v>
      </c>
      <c r="C402" s="1" t="s">
        <v>94</v>
      </c>
      <c r="D402" s="1" t="s">
        <v>884</v>
      </c>
      <c r="E402" s="1" t="s">
        <v>859</v>
      </c>
      <c r="F402" s="1">
        <v>25</v>
      </c>
      <c r="G402" s="16" t="s">
        <v>872</v>
      </c>
      <c r="H402" s="23">
        <v>0.46666666666666662</v>
      </c>
      <c r="I402" s="23">
        <v>0.53333333333333333</v>
      </c>
      <c r="J402" s="1">
        <f>HOUR(Tabla110[[#This Row],[HORA FIN PICKING]]-Tabla110[[#This Row],[HORA INICIO PICKING]])*60+MINUTE(Tabla110[[#This Row],[HORA FIN PICKING]]-Tabla110[[#This Row],[HORA INICIO PICKING]])</f>
        <v>96</v>
      </c>
      <c r="K402" s="1" t="str">
        <f>VLOOKUP(Tabla110[[#This Row],[COD MATERIAL]],Tabla1345[#All],3,0)</f>
        <v>10 - PALANCAS Y CHICOTES</v>
      </c>
      <c r="L402" s="2" t="str">
        <f>VLOOKUP(MONTH(Tabla110[[#This Row],[FECHA PICKING]]),Tabla2[],2,0)</f>
        <v>Ene</v>
      </c>
      <c r="M402" s="1">
        <f>YEAR(Tabla110[[#This Row],[FECHA PICKING]])</f>
        <v>2019</v>
      </c>
    </row>
    <row r="403" spans="1:13" x14ac:dyDescent="0.2">
      <c r="A403" s="2">
        <v>43592</v>
      </c>
      <c r="B403" s="1">
        <v>347934</v>
      </c>
      <c r="C403" s="1" t="s">
        <v>639</v>
      </c>
      <c r="D403" s="1" t="s">
        <v>891</v>
      </c>
      <c r="E403" s="1" t="s">
        <v>865</v>
      </c>
      <c r="F403" s="1">
        <v>46</v>
      </c>
      <c r="G403" s="16" t="s">
        <v>872</v>
      </c>
      <c r="H403" s="23">
        <v>0.55833333333333335</v>
      </c>
      <c r="I403" s="23">
        <v>0.62152777777777779</v>
      </c>
      <c r="J403" s="1">
        <f>HOUR(Tabla110[[#This Row],[HORA FIN PICKING]]-Tabla110[[#This Row],[HORA INICIO PICKING]])*60+MINUTE(Tabla110[[#This Row],[HORA FIN PICKING]]-Tabla110[[#This Row],[HORA INICIO PICKING]])</f>
        <v>91</v>
      </c>
      <c r="K403" s="1" t="str">
        <f>VLOOKUP(Tabla110[[#This Row],[COD MATERIAL]],Tabla1345[#All],3,0)</f>
        <v>14 - LUCES</v>
      </c>
      <c r="L403" s="2" t="str">
        <f>VLOOKUP(MONTH(Tabla110[[#This Row],[FECHA PICKING]]),Tabla2[],2,0)</f>
        <v>May</v>
      </c>
      <c r="M403" s="1">
        <f>YEAR(Tabla110[[#This Row],[FECHA PICKING]])</f>
        <v>2019</v>
      </c>
    </row>
    <row r="404" spans="1:13" x14ac:dyDescent="0.2">
      <c r="A404" s="2">
        <v>43582</v>
      </c>
      <c r="B404" s="1">
        <v>348403</v>
      </c>
      <c r="C404" s="1" t="s">
        <v>322</v>
      </c>
      <c r="D404" s="1" t="s">
        <v>889</v>
      </c>
      <c r="E404" s="1" t="s">
        <v>860</v>
      </c>
      <c r="F404" s="1">
        <v>73</v>
      </c>
      <c r="G404" s="16" t="s">
        <v>872</v>
      </c>
      <c r="H404" s="23">
        <v>0.60972222222222217</v>
      </c>
      <c r="I404" s="23">
        <v>0.6743055555555556</v>
      </c>
      <c r="J404" s="1">
        <f>HOUR(Tabla110[[#This Row],[HORA FIN PICKING]]-Tabla110[[#This Row],[HORA INICIO PICKING]])*60+MINUTE(Tabla110[[#This Row],[HORA FIN PICKING]]-Tabla110[[#This Row],[HORA INICIO PICKING]])</f>
        <v>93</v>
      </c>
      <c r="K404" s="1" t="str">
        <f>VLOOKUP(Tabla110[[#This Row],[COD MATERIAL]],Tabla1345[#All],3,0)</f>
        <v>05 - COLISION</v>
      </c>
      <c r="L404" s="2" t="str">
        <f>VLOOKUP(MONTH(Tabla110[[#This Row],[FECHA PICKING]]),Tabla2[],2,0)</f>
        <v>Abr</v>
      </c>
      <c r="M404" s="1">
        <f>YEAR(Tabla110[[#This Row],[FECHA PICKING]])</f>
        <v>2019</v>
      </c>
    </row>
    <row r="405" spans="1:13" x14ac:dyDescent="0.2">
      <c r="A405" s="2">
        <v>43220</v>
      </c>
      <c r="B405" s="1">
        <v>348886</v>
      </c>
      <c r="C405" s="1" t="s">
        <v>132</v>
      </c>
      <c r="D405" s="1" t="s">
        <v>884</v>
      </c>
      <c r="E405" s="1" t="s">
        <v>869</v>
      </c>
      <c r="F405" s="1">
        <v>56</v>
      </c>
      <c r="G405" s="16" t="s">
        <v>872</v>
      </c>
      <c r="H405" s="23">
        <v>0.3659722222222222</v>
      </c>
      <c r="I405" s="23">
        <v>0.45694444444444443</v>
      </c>
      <c r="J405" s="1">
        <f>HOUR(Tabla110[[#This Row],[HORA FIN PICKING]]-Tabla110[[#This Row],[HORA INICIO PICKING]])*60+MINUTE(Tabla110[[#This Row],[HORA FIN PICKING]]-Tabla110[[#This Row],[HORA INICIO PICKING]])</f>
        <v>131</v>
      </c>
      <c r="K405" s="1" t="str">
        <f>VLOOKUP(Tabla110[[#This Row],[COD MATERIAL]],Tabla1345[#All],3,0)</f>
        <v>05 - COLISION</v>
      </c>
      <c r="L405" s="2" t="str">
        <f>VLOOKUP(MONTH(Tabla110[[#This Row],[FECHA PICKING]]),Tabla2[],2,0)</f>
        <v>Abr</v>
      </c>
      <c r="M405" s="1">
        <f>YEAR(Tabla110[[#This Row],[FECHA PICKING]])</f>
        <v>2018</v>
      </c>
    </row>
    <row r="406" spans="1:13" x14ac:dyDescent="0.2">
      <c r="A406" s="2">
        <v>43189</v>
      </c>
      <c r="B406" s="1">
        <v>348885</v>
      </c>
      <c r="C406" s="1" t="s">
        <v>214</v>
      </c>
      <c r="D406" s="1" t="s">
        <v>888</v>
      </c>
      <c r="E406" s="1" t="s">
        <v>868</v>
      </c>
      <c r="F406" s="1">
        <v>53</v>
      </c>
      <c r="G406" s="16" t="s">
        <v>872</v>
      </c>
      <c r="H406" s="23">
        <v>0.60833333333333328</v>
      </c>
      <c r="I406" s="23">
        <v>0.6465277777777777</v>
      </c>
      <c r="J406" s="1">
        <f>HOUR(Tabla110[[#This Row],[HORA FIN PICKING]]-Tabla110[[#This Row],[HORA INICIO PICKING]])*60+MINUTE(Tabla110[[#This Row],[HORA FIN PICKING]]-Tabla110[[#This Row],[HORA INICIO PICKING]])</f>
        <v>55</v>
      </c>
      <c r="K406" s="1" t="str">
        <f>VLOOKUP(Tabla110[[#This Row],[COD MATERIAL]],Tabla1345[#All],3,0)</f>
        <v>05 - COLISION</v>
      </c>
      <c r="L406" s="2" t="str">
        <f>VLOOKUP(MONTH(Tabla110[[#This Row],[FECHA PICKING]]),Tabla2[],2,0)</f>
        <v>Mar</v>
      </c>
      <c r="M406" s="1">
        <f>YEAR(Tabla110[[#This Row],[FECHA PICKING]])</f>
        <v>2018</v>
      </c>
    </row>
    <row r="407" spans="1:13" x14ac:dyDescent="0.2">
      <c r="A407" s="2">
        <v>43210</v>
      </c>
      <c r="B407" s="1">
        <v>348254</v>
      </c>
      <c r="C407" s="1" t="s">
        <v>593</v>
      </c>
      <c r="D407" s="1" t="s">
        <v>892</v>
      </c>
      <c r="E407" s="1" t="s">
        <v>864</v>
      </c>
      <c r="F407" s="1">
        <v>50</v>
      </c>
      <c r="G407" s="16" t="s">
        <v>872</v>
      </c>
      <c r="H407" s="23">
        <v>0.59930555555555554</v>
      </c>
      <c r="I407" s="23">
        <v>0.70347222222222217</v>
      </c>
      <c r="J407" s="1">
        <f>HOUR(Tabla110[[#This Row],[HORA FIN PICKING]]-Tabla110[[#This Row],[HORA INICIO PICKING]])*60+MINUTE(Tabla110[[#This Row],[HORA FIN PICKING]]-Tabla110[[#This Row],[HORA INICIO PICKING]])</f>
        <v>150</v>
      </c>
      <c r="K407" s="1" t="str">
        <f>VLOOKUP(Tabla110[[#This Row],[COD MATERIAL]],Tabla1345[#All],3,0)</f>
        <v>07 - PEDALES Y POSAPIES</v>
      </c>
      <c r="L407" s="2" t="str">
        <f>VLOOKUP(MONTH(Tabla110[[#This Row],[FECHA PICKING]]),Tabla2[],2,0)</f>
        <v>Abr</v>
      </c>
      <c r="M407" s="1">
        <f>YEAR(Tabla110[[#This Row],[FECHA PICKING]])</f>
        <v>2018</v>
      </c>
    </row>
    <row r="408" spans="1:13" x14ac:dyDescent="0.2">
      <c r="A408" s="2">
        <v>43231</v>
      </c>
      <c r="B408" s="1">
        <v>348357</v>
      </c>
      <c r="C408" s="1" t="s">
        <v>471</v>
      </c>
      <c r="D408" s="1" t="s">
        <v>891</v>
      </c>
      <c r="E408" s="1" t="s">
        <v>859</v>
      </c>
      <c r="F408" s="1">
        <v>54</v>
      </c>
      <c r="G408" s="16" t="s">
        <v>872</v>
      </c>
      <c r="H408" s="23">
        <v>0.64861111111111114</v>
      </c>
      <c r="I408" s="23">
        <v>0.68958333333333333</v>
      </c>
      <c r="J408" s="1">
        <f>HOUR(Tabla110[[#This Row],[HORA FIN PICKING]]-Tabla110[[#This Row],[HORA INICIO PICKING]])*60+MINUTE(Tabla110[[#This Row],[HORA FIN PICKING]]-Tabla110[[#This Row],[HORA INICIO PICKING]])</f>
        <v>59</v>
      </c>
      <c r="K408" s="1" t="str">
        <f>VLOOKUP(Tabla110[[#This Row],[COD MATERIAL]],Tabla1345[#All],3,0)</f>
        <v>05 - COLISION</v>
      </c>
      <c r="L408" s="2" t="str">
        <f>VLOOKUP(MONTH(Tabla110[[#This Row],[FECHA PICKING]]),Tabla2[],2,0)</f>
        <v>May</v>
      </c>
      <c r="M408" s="1">
        <f>YEAR(Tabla110[[#This Row],[FECHA PICKING]])</f>
        <v>2018</v>
      </c>
    </row>
    <row r="409" spans="1:13" x14ac:dyDescent="0.2">
      <c r="A409" s="2">
        <v>43523</v>
      </c>
      <c r="B409" s="1">
        <v>364186</v>
      </c>
      <c r="C409" s="1" t="s">
        <v>735</v>
      </c>
      <c r="D409" s="1" t="s">
        <v>885</v>
      </c>
      <c r="E409" s="1" t="s">
        <v>870</v>
      </c>
      <c r="F409" s="1">
        <v>11</v>
      </c>
      <c r="G409" s="16" t="s">
        <v>873</v>
      </c>
      <c r="H409" s="23">
        <v>0.37847222222222227</v>
      </c>
      <c r="I409" s="23">
        <v>0.40277777777777773</v>
      </c>
      <c r="J409" s="1">
        <f>HOUR(Tabla110[[#This Row],[HORA FIN PICKING]]-Tabla110[[#This Row],[HORA INICIO PICKING]])*60+MINUTE(Tabla110[[#This Row],[HORA FIN PICKING]]-Tabla110[[#This Row],[HORA INICIO PICKING]])</f>
        <v>35</v>
      </c>
      <c r="K409" s="1" t="str">
        <f>VLOOKUP(Tabla110[[#This Row],[COD MATERIAL]],Tabla1345[#All],3,0)</f>
        <v>07 - PEDALES Y POSAPIES</v>
      </c>
      <c r="L409" s="2" t="str">
        <f>VLOOKUP(MONTH(Tabla110[[#This Row],[FECHA PICKING]]),Tabla2[],2,0)</f>
        <v>Feb</v>
      </c>
      <c r="M409" s="1">
        <f>YEAR(Tabla110[[#This Row],[FECHA PICKING]])</f>
        <v>2019</v>
      </c>
    </row>
    <row r="410" spans="1:13" x14ac:dyDescent="0.2">
      <c r="A410" s="2">
        <v>43283</v>
      </c>
      <c r="B410" s="1">
        <v>347678</v>
      </c>
      <c r="C410" s="1" t="s">
        <v>74</v>
      </c>
      <c r="D410" s="1" t="s">
        <v>888</v>
      </c>
      <c r="E410" s="1" t="s">
        <v>865</v>
      </c>
      <c r="F410" s="1">
        <v>37</v>
      </c>
      <c r="G410" s="16" t="s">
        <v>873</v>
      </c>
      <c r="H410" s="23">
        <v>0.39583333333333331</v>
      </c>
      <c r="I410" s="23">
        <v>0.45833333333333331</v>
      </c>
      <c r="J410" s="1">
        <f>HOUR(Tabla110[[#This Row],[HORA FIN PICKING]]-Tabla110[[#This Row],[HORA INICIO PICKING]])*60+MINUTE(Tabla110[[#This Row],[HORA FIN PICKING]]-Tabla110[[#This Row],[HORA INICIO PICKING]])</f>
        <v>90</v>
      </c>
      <c r="K410" s="1" t="str">
        <f>VLOOKUP(Tabla110[[#This Row],[COD MATERIAL]],Tabla1345[#All],3,0)</f>
        <v>09 - PARTES DE MOTOR</v>
      </c>
      <c r="L410" s="2" t="str">
        <f>VLOOKUP(MONTH(Tabla110[[#This Row],[FECHA PICKING]]),Tabla2[],2,0)</f>
        <v>Jul</v>
      </c>
      <c r="M410" s="1">
        <f>YEAR(Tabla110[[#This Row],[FECHA PICKING]])</f>
        <v>2018</v>
      </c>
    </row>
    <row r="411" spans="1:13" x14ac:dyDescent="0.2">
      <c r="A411" s="2">
        <v>43300</v>
      </c>
      <c r="B411" s="1">
        <v>348019</v>
      </c>
      <c r="C411" s="1" t="s">
        <v>693</v>
      </c>
      <c r="D411" s="1" t="s">
        <v>886</v>
      </c>
      <c r="E411" s="1" t="s">
        <v>866</v>
      </c>
      <c r="F411" s="1">
        <v>47</v>
      </c>
      <c r="G411" s="16" t="s">
        <v>872</v>
      </c>
      <c r="H411" s="23">
        <v>0.62847222222222221</v>
      </c>
      <c r="I411" s="23">
        <v>0.66875000000000007</v>
      </c>
      <c r="J411" s="1">
        <f>HOUR(Tabla110[[#This Row],[HORA FIN PICKING]]-Tabla110[[#This Row],[HORA INICIO PICKING]])*60+MINUTE(Tabla110[[#This Row],[HORA FIN PICKING]]-Tabla110[[#This Row],[HORA INICIO PICKING]])</f>
        <v>58</v>
      </c>
      <c r="K411" s="1" t="str">
        <f>VLOOKUP(Tabla110[[#This Row],[COD MATERIAL]],Tabla1345[#All],3,0)</f>
        <v>13 - TRACCION</v>
      </c>
      <c r="L411" s="2" t="str">
        <f>VLOOKUP(MONTH(Tabla110[[#This Row],[FECHA PICKING]]),Tabla2[],2,0)</f>
        <v>Jul</v>
      </c>
      <c r="M411" s="1">
        <f>YEAR(Tabla110[[#This Row],[FECHA PICKING]])</f>
        <v>2018</v>
      </c>
    </row>
    <row r="412" spans="1:13" x14ac:dyDescent="0.2">
      <c r="A412" s="2">
        <v>43567</v>
      </c>
      <c r="B412" s="1">
        <v>348237</v>
      </c>
      <c r="C412" s="1" t="s">
        <v>343</v>
      </c>
      <c r="D412" s="1" t="s">
        <v>886</v>
      </c>
      <c r="E412" s="1" t="s">
        <v>865</v>
      </c>
      <c r="F412" s="1">
        <v>24</v>
      </c>
      <c r="G412" s="16" t="s">
        <v>872</v>
      </c>
      <c r="H412" s="23">
        <v>0.5708333333333333</v>
      </c>
      <c r="I412" s="23">
        <v>0.59027777777777779</v>
      </c>
      <c r="J412" s="1">
        <f>HOUR(Tabla110[[#This Row],[HORA FIN PICKING]]-Tabla110[[#This Row],[HORA INICIO PICKING]])*60+MINUTE(Tabla110[[#This Row],[HORA FIN PICKING]]-Tabla110[[#This Row],[HORA INICIO PICKING]])</f>
        <v>28</v>
      </c>
      <c r="K412" s="1" t="str">
        <f>VLOOKUP(Tabla110[[#This Row],[COD MATERIAL]],Tabla1345[#All],3,0)</f>
        <v>07 - PEDALES Y POSAPIES</v>
      </c>
      <c r="L412" s="2" t="str">
        <f>VLOOKUP(MONTH(Tabla110[[#This Row],[FECHA PICKING]]),Tabla2[],2,0)</f>
        <v>Abr</v>
      </c>
      <c r="M412" s="1">
        <f>YEAR(Tabla110[[#This Row],[FECHA PICKING]])</f>
        <v>2019</v>
      </c>
    </row>
    <row r="413" spans="1:13" x14ac:dyDescent="0.2">
      <c r="A413" s="2">
        <v>43594</v>
      </c>
      <c r="B413" s="1">
        <v>364409</v>
      </c>
      <c r="C413" s="1" t="s">
        <v>482</v>
      </c>
      <c r="D413" s="1" t="s">
        <v>890</v>
      </c>
      <c r="E413" s="1" t="s">
        <v>858</v>
      </c>
      <c r="F413" s="1">
        <v>14</v>
      </c>
      <c r="G413" s="16" t="s">
        <v>872</v>
      </c>
      <c r="H413" s="23">
        <v>0.6777777777777777</v>
      </c>
      <c r="I413" s="23">
        <v>0.74583333333333324</v>
      </c>
      <c r="J413" s="1">
        <f>HOUR(Tabla110[[#This Row],[HORA FIN PICKING]]-Tabla110[[#This Row],[HORA INICIO PICKING]])*60+MINUTE(Tabla110[[#This Row],[HORA FIN PICKING]]-Tabla110[[#This Row],[HORA INICIO PICKING]])</f>
        <v>98</v>
      </c>
      <c r="K413" s="1" t="str">
        <f>VLOOKUP(Tabla110[[#This Row],[COD MATERIAL]],Tabla1345[#All],3,0)</f>
        <v>08 - ELECTRICO</v>
      </c>
      <c r="L413" s="2" t="str">
        <f>VLOOKUP(MONTH(Tabla110[[#This Row],[FECHA PICKING]]),Tabla2[],2,0)</f>
        <v>May</v>
      </c>
      <c r="M413" s="1">
        <f>YEAR(Tabla110[[#This Row],[FECHA PICKING]])</f>
        <v>2019</v>
      </c>
    </row>
    <row r="414" spans="1:13" x14ac:dyDescent="0.2">
      <c r="A414" s="2">
        <v>43186</v>
      </c>
      <c r="B414" s="1">
        <v>347596</v>
      </c>
      <c r="C414" s="1" t="s">
        <v>162</v>
      </c>
      <c r="D414" s="1" t="s">
        <v>893</v>
      </c>
      <c r="E414" s="1" t="s">
        <v>871</v>
      </c>
      <c r="F414" s="1">
        <v>75</v>
      </c>
      <c r="G414" s="16" t="s">
        <v>872</v>
      </c>
      <c r="H414" s="23">
        <v>0.51874999999999993</v>
      </c>
      <c r="I414" s="23">
        <v>0.54999999999999993</v>
      </c>
      <c r="J414" s="1">
        <f>HOUR(Tabla110[[#This Row],[HORA FIN PICKING]]-Tabla110[[#This Row],[HORA INICIO PICKING]])*60+MINUTE(Tabla110[[#This Row],[HORA FIN PICKING]]-Tabla110[[#This Row],[HORA INICIO PICKING]])</f>
        <v>45</v>
      </c>
      <c r="K414" s="1" t="str">
        <f>VLOOKUP(Tabla110[[#This Row],[COD MATERIAL]],Tabla1345[#All],3,0)</f>
        <v>09 - PARTES DE MOTOR</v>
      </c>
      <c r="L414" s="2" t="str">
        <f>VLOOKUP(MONTH(Tabla110[[#This Row],[FECHA PICKING]]),Tabla2[],2,0)</f>
        <v>Mar</v>
      </c>
      <c r="M414" s="1">
        <f>YEAR(Tabla110[[#This Row],[FECHA PICKING]])</f>
        <v>2018</v>
      </c>
    </row>
    <row r="415" spans="1:13" x14ac:dyDescent="0.2">
      <c r="A415" s="2">
        <v>43253</v>
      </c>
      <c r="B415" s="1">
        <v>348402</v>
      </c>
      <c r="C415" s="1" t="s">
        <v>322</v>
      </c>
      <c r="D415" s="1" t="s">
        <v>886</v>
      </c>
      <c r="E415" s="1" t="s">
        <v>865</v>
      </c>
      <c r="F415" s="1">
        <v>73</v>
      </c>
      <c r="G415" s="16" t="s">
        <v>872</v>
      </c>
      <c r="H415" s="23">
        <v>0.51527777777777783</v>
      </c>
      <c r="I415" s="23">
        <v>0.5840277777777777</v>
      </c>
      <c r="J415" s="1">
        <f>HOUR(Tabla110[[#This Row],[HORA FIN PICKING]]-Tabla110[[#This Row],[HORA INICIO PICKING]])*60+MINUTE(Tabla110[[#This Row],[HORA FIN PICKING]]-Tabla110[[#This Row],[HORA INICIO PICKING]])</f>
        <v>99</v>
      </c>
      <c r="K415" s="1" t="str">
        <f>VLOOKUP(Tabla110[[#This Row],[COD MATERIAL]],Tabla1345[#All],3,0)</f>
        <v>05 - COLISION</v>
      </c>
      <c r="L415" s="2" t="str">
        <f>VLOOKUP(MONTH(Tabla110[[#This Row],[FECHA PICKING]]),Tabla2[],2,0)</f>
        <v>Jun</v>
      </c>
      <c r="M415" s="1">
        <f>YEAR(Tabla110[[#This Row],[FECHA PICKING]])</f>
        <v>2018</v>
      </c>
    </row>
    <row r="416" spans="1:13" x14ac:dyDescent="0.2">
      <c r="A416" s="2">
        <v>43372</v>
      </c>
      <c r="B416" s="1">
        <v>347813</v>
      </c>
      <c r="C416" s="1" t="s">
        <v>98</v>
      </c>
      <c r="D416" s="1" t="s">
        <v>891</v>
      </c>
      <c r="E416" s="1" t="s">
        <v>858</v>
      </c>
      <c r="F416" s="1">
        <v>67</v>
      </c>
      <c r="G416" s="16" t="s">
        <v>872</v>
      </c>
      <c r="H416" s="23">
        <v>0.7416666666666667</v>
      </c>
      <c r="I416" s="23">
        <v>0.77569444444444446</v>
      </c>
      <c r="J416" s="1">
        <f>HOUR(Tabla110[[#This Row],[HORA FIN PICKING]]-Tabla110[[#This Row],[HORA INICIO PICKING]])*60+MINUTE(Tabla110[[#This Row],[HORA FIN PICKING]]-Tabla110[[#This Row],[HORA INICIO PICKING]])</f>
        <v>49</v>
      </c>
      <c r="K416" s="1" t="str">
        <f>VLOOKUP(Tabla110[[#This Row],[COD MATERIAL]],Tabla1345[#All],3,0)</f>
        <v>15 - MISCELANEOS</v>
      </c>
      <c r="L416" s="2" t="str">
        <f>VLOOKUP(MONTH(Tabla110[[#This Row],[FECHA PICKING]]),Tabla2[],2,0)</f>
        <v>Set</v>
      </c>
      <c r="M416" s="1">
        <f>YEAR(Tabla110[[#This Row],[FECHA PICKING]])</f>
        <v>2018</v>
      </c>
    </row>
    <row r="417" spans="1:13" x14ac:dyDescent="0.2">
      <c r="A417" s="2">
        <v>43512</v>
      </c>
      <c r="B417" s="1">
        <v>367927</v>
      </c>
      <c r="C417" s="1" t="s">
        <v>371</v>
      </c>
      <c r="D417" s="1" t="s">
        <v>886</v>
      </c>
      <c r="E417" s="1" t="s">
        <v>857</v>
      </c>
      <c r="F417" s="1">
        <v>38</v>
      </c>
      <c r="G417" s="16" t="s">
        <v>872</v>
      </c>
      <c r="H417" s="23">
        <v>0.73402777777777783</v>
      </c>
      <c r="I417" s="23">
        <v>0.8256944444444444</v>
      </c>
      <c r="J417" s="1">
        <f>HOUR(Tabla110[[#This Row],[HORA FIN PICKING]]-Tabla110[[#This Row],[HORA INICIO PICKING]])*60+MINUTE(Tabla110[[#This Row],[HORA FIN PICKING]]-Tabla110[[#This Row],[HORA INICIO PICKING]])</f>
        <v>132</v>
      </c>
      <c r="K417" s="1" t="str">
        <f>VLOOKUP(Tabla110[[#This Row],[COD MATERIAL]],Tabla1345[#All],3,0)</f>
        <v>09 - PARTES DE MOTOR</v>
      </c>
      <c r="L417" s="2" t="str">
        <f>VLOOKUP(MONTH(Tabla110[[#This Row],[FECHA PICKING]]),Tabla2[],2,0)</f>
        <v>Feb</v>
      </c>
      <c r="M417" s="1">
        <f>YEAR(Tabla110[[#This Row],[FECHA PICKING]])</f>
        <v>2019</v>
      </c>
    </row>
    <row r="418" spans="1:13" x14ac:dyDescent="0.2">
      <c r="A418" s="2">
        <v>43177</v>
      </c>
      <c r="B418" s="1">
        <v>347802</v>
      </c>
      <c r="C418" s="1" t="s">
        <v>577</v>
      </c>
      <c r="D418" s="1" t="s">
        <v>890</v>
      </c>
      <c r="E418" s="1" t="s">
        <v>862</v>
      </c>
      <c r="F418" s="1">
        <v>16</v>
      </c>
      <c r="G418" s="16" t="s">
        <v>872</v>
      </c>
      <c r="H418" s="23">
        <v>0.40277777777777773</v>
      </c>
      <c r="I418" s="23">
        <v>0.43541666666666662</v>
      </c>
      <c r="J418" s="1">
        <f>HOUR(Tabla110[[#This Row],[HORA FIN PICKING]]-Tabla110[[#This Row],[HORA INICIO PICKING]])*60+MINUTE(Tabla110[[#This Row],[HORA FIN PICKING]]-Tabla110[[#This Row],[HORA INICIO PICKING]])</f>
        <v>47</v>
      </c>
      <c r="K418" s="1" t="str">
        <f>VLOOKUP(Tabla110[[#This Row],[COD MATERIAL]],Tabla1345[#All],3,0)</f>
        <v>09 - PARTES DE MOTOR</v>
      </c>
      <c r="L418" s="2" t="str">
        <f>VLOOKUP(MONTH(Tabla110[[#This Row],[FECHA PICKING]]),Tabla2[],2,0)</f>
        <v>Mar</v>
      </c>
      <c r="M418" s="1">
        <f>YEAR(Tabla110[[#This Row],[FECHA PICKING]])</f>
        <v>2018</v>
      </c>
    </row>
    <row r="419" spans="1:13" x14ac:dyDescent="0.2">
      <c r="A419" s="2">
        <v>43535</v>
      </c>
      <c r="B419" s="1">
        <v>348567</v>
      </c>
      <c r="C419" s="1" t="s">
        <v>479</v>
      </c>
      <c r="D419" s="1" t="s">
        <v>889</v>
      </c>
      <c r="E419" s="1" t="s">
        <v>857</v>
      </c>
      <c r="F419" s="1">
        <v>78</v>
      </c>
      <c r="G419" s="16" t="s">
        <v>872</v>
      </c>
      <c r="H419" s="23">
        <v>0.51458333333333328</v>
      </c>
      <c r="I419" s="23">
        <v>0.59652777777777777</v>
      </c>
      <c r="J419" s="1">
        <f>HOUR(Tabla110[[#This Row],[HORA FIN PICKING]]-Tabla110[[#This Row],[HORA INICIO PICKING]])*60+MINUTE(Tabla110[[#This Row],[HORA FIN PICKING]]-Tabla110[[#This Row],[HORA INICIO PICKING]])</f>
        <v>118</v>
      </c>
      <c r="K419" s="1" t="str">
        <f>VLOOKUP(Tabla110[[#This Row],[COD MATERIAL]],Tabla1345[#All],3,0)</f>
        <v>04 - FRENOS Y EMBRAGUES</v>
      </c>
      <c r="L419" s="2" t="str">
        <f>VLOOKUP(MONTH(Tabla110[[#This Row],[FECHA PICKING]]),Tabla2[],2,0)</f>
        <v>Mar</v>
      </c>
      <c r="M419" s="1">
        <f>YEAR(Tabla110[[#This Row],[FECHA PICKING]])</f>
        <v>2019</v>
      </c>
    </row>
    <row r="420" spans="1:13" x14ac:dyDescent="0.2">
      <c r="A420" s="2">
        <v>43548</v>
      </c>
      <c r="B420" s="1">
        <v>348301</v>
      </c>
      <c r="C420" s="1" t="s">
        <v>331</v>
      </c>
      <c r="D420" s="1" t="s">
        <v>886</v>
      </c>
      <c r="E420" s="1" t="s">
        <v>867</v>
      </c>
      <c r="F420" s="1">
        <v>24</v>
      </c>
      <c r="G420" s="16" t="s">
        <v>872</v>
      </c>
      <c r="H420" s="23">
        <v>0.70000000000000007</v>
      </c>
      <c r="I420" s="23">
        <v>0.74236111111111114</v>
      </c>
      <c r="J420" s="1">
        <f>HOUR(Tabla110[[#This Row],[HORA FIN PICKING]]-Tabla110[[#This Row],[HORA INICIO PICKING]])*60+MINUTE(Tabla110[[#This Row],[HORA FIN PICKING]]-Tabla110[[#This Row],[HORA INICIO PICKING]])</f>
        <v>61</v>
      </c>
      <c r="K420" s="1" t="str">
        <f>VLOOKUP(Tabla110[[#This Row],[COD MATERIAL]],Tabla1345[#All],3,0)</f>
        <v>10 - PALANCAS Y CHICOTES</v>
      </c>
      <c r="L420" s="2" t="str">
        <f>VLOOKUP(MONTH(Tabla110[[#This Row],[FECHA PICKING]]),Tabla2[],2,0)</f>
        <v>Mar</v>
      </c>
      <c r="M420" s="1">
        <f>YEAR(Tabla110[[#This Row],[FECHA PICKING]])</f>
        <v>2019</v>
      </c>
    </row>
    <row r="421" spans="1:13" x14ac:dyDescent="0.2">
      <c r="A421" s="2">
        <v>43414</v>
      </c>
      <c r="B421" s="1">
        <v>348821</v>
      </c>
      <c r="C421" s="1" t="s">
        <v>78</v>
      </c>
      <c r="D421" s="1" t="s">
        <v>890</v>
      </c>
      <c r="E421" s="1" t="s">
        <v>857</v>
      </c>
      <c r="F421" s="1">
        <v>35</v>
      </c>
      <c r="G421" s="16" t="s">
        <v>872</v>
      </c>
      <c r="H421" s="23">
        <v>0.51388888888888895</v>
      </c>
      <c r="I421" s="23">
        <v>0.60138888888888886</v>
      </c>
      <c r="J421" s="1">
        <f>HOUR(Tabla110[[#This Row],[HORA FIN PICKING]]-Tabla110[[#This Row],[HORA INICIO PICKING]])*60+MINUTE(Tabla110[[#This Row],[HORA FIN PICKING]]-Tabla110[[#This Row],[HORA INICIO PICKING]])</f>
        <v>126</v>
      </c>
      <c r="K421" s="1" t="str">
        <f>VLOOKUP(Tabla110[[#This Row],[COD MATERIAL]],Tabla1345[#All],3,0)</f>
        <v>15 - MISCELANEOS</v>
      </c>
      <c r="L421" s="2" t="str">
        <f>VLOOKUP(MONTH(Tabla110[[#This Row],[FECHA PICKING]]),Tabla2[],2,0)</f>
        <v>Nov</v>
      </c>
      <c r="M421" s="1">
        <f>YEAR(Tabla110[[#This Row],[FECHA PICKING]])</f>
        <v>2018</v>
      </c>
    </row>
    <row r="422" spans="1:13" x14ac:dyDescent="0.2">
      <c r="A422" s="2">
        <v>43449</v>
      </c>
      <c r="B422" s="1">
        <v>353543</v>
      </c>
      <c r="C422" s="1" t="s">
        <v>511</v>
      </c>
      <c r="D422" s="1" t="s">
        <v>888</v>
      </c>
      <c r="E422" s="1" t="s">
        <v>860</v>
      </c>
      <c r="F422" s="1">
        <v>100</v>
      </c>
      <c r="G422" s="16" t="s">
        <v>872</v>
      </c>
      <c r="H422" s="23">
        <v>0.58958333333333335</v>
      </c>
      <c r="I422" s="23">
        <v>0.60138888888888886</v>
      </c>
      <c r="J422" s="1">
        <f>HOUR(Tabla110[[#This Row],[HORA FIN PICKING]]-Tabla110[[#This Row],[HORA INICIO PICKING]])*60+MINUTE(Tabla110[[#This Row],[HORA FIN PICKING]]-Tabla110[[#This Row],[HORA INICIO PICKING]])</f>
        <v>17</v>
      </c>
      <c r="K422" s="1" t="str">
        <f>VLOOKUP(Tabla110[[#This Row],[COD MATERIAL]],Tabla1345[#All],3,0)</f>
        <v>09 - PARTES DE MOTOR</v>
      </c>
      <c r="L422" s="2" t="str">
        <f>VLOOKUP(MONTH(Tabla110[[#This Row],[FECHA PICKING]]),Tabla2[],2,0)</f>
        <v>Dic</v>
      </c>
      <c r="M422" s="1">
        <f>YEAR(Tabla110[[#This Row],[FECHA PICKING]])</f>
        <v>2018</v>
      </c>
    </row>
    <row r="423" spans="1:13" x14ac:dyDescent="0.2">
      <c r="A423" s="2">
        <v>43231</v>
      </c>
      <c r="B423" s="1">
        <v>367979</v>
      </c>
      <c r="C423" s="1" t="s">
        <v>753</v>
      </c>
      <c r="D423" s="1" t="s">
        <v>891</v>
      </c>
      <c r="E423" s="1" t="s">
        <v>865</v>
      </c>
      <c r="F423" s="1">
        <v>41</v>
      </c>
      <c r="G423" s="16" t="s">
        <v>872</v>
      </c>
      <c r="H423" s="23">
        <v>0.54999999999999993</v>
      </c>
      <c r="I423" s="23">
        <v>0.5708333333333333</v>
      </c>
      <c r="J423" s="1">
        <f>HOUR(Tabla110[[#This Row],[HORA FIN PICKING]]-Tabla110[[#This Row],[HORA INICIO PICKING]])*60+MINUTE(Tabla110[[#This Row],[HORA FIN PICKING]]-Tabla110[[#This Row],[HORA INICIO PICKING]])</f>
        <v>30</v>
      </c>
      <c r="K423" s="1" t="str">
        <f>VLOOKUP(Tabla110[[#This Row],[COD MATERIAL]],Tabla1345[#All],3,0)</f>
        <v>05 - COLISION</v>
      </c>
      <c r="L423" s="2" t="str">
        <f>VLOOKUP(MONTH(Tabla110[[#This Row],[FECHA PICKING]]),Tabla2[],2,0)</f>
        <v>May</v>
      </c>
      <c r="M423" s="1">
        <f>YEAR(Tabla110[[#This Row],[FECHA PICKING]])</f>
        <v>2018</v>
      </c>
    </row>
    <row r="424" spans="1:13" x14ac:dyDescent="0.2">
      <c r="A424" s="2">
        <v>43458</v>
      </c>
      <c r="B424" s="1">
        <v>347643</v>
      </c>
      <c r="C424" s="1" t="s">
        <v>249</v>
      </c>
      <c r="D424" s="1" t="s">
        <v>884</v>
      </c>
      <c r="E424" s="1" t="s">
        <v>863</v>
      </c>
      <c r="F424" s="1">
        <v>68</v>
      </c>
      <c r="G424" s="16" t="s">
        <v>872</v>
      </c>
      <c r="H424" s="23">
        <v>0.68125000000000002</v>
      </c>
      <c r="I424" s="23">
        <v>0.75902777777777786</v>
      </c>
      <c r="J424" s="1">
        <f>HOUR(Tabla110[[#This Row],[HORA FIN PICKING]]-Tabla110[[#This Row],[HORA INICIO PICKING]])*60+MINUTE(Tabla110[[#This Row],[HORA FIN PICKING]]-Tabla110[[#This Row],[HORA INICIO PICKING]])</f>
        <v>112</v>
      </c>
      <c r="K424" s="1" t="str">
        <f>VLOOKUP(Tabla110[[#This Row],[COD MATERIAL]],Tabla1345[#All],3,0)</f>
        <v>09 - PARTES DE MOTOR</v>
      </c>
      <c r="L424" s="2" t="str">
        <f>VLOOKUP(MONTH(Tabla110[[#This Row],[FECHA PICKING]]),Tabla2[],2,0)</f>
        <v>Dic</v>
      </c>
      <c r="M424" s="1">
        <f>YEAR(Tabla110[[#This Row],[FECHA PICKING]])</f>
        <v>2018</v>
      </c>
    </row>
    <row r="425" spans="1:13" x14ac:dyDescent="0.2">
      <c r="A425" s="2">
        <v>43576</v>
      </c>
      <c r="B425" s="1">
        <v>348357</v>
      </c>
      <c r="C425" s="1" t="s">
        <v>471</v>
      </c>
      <c r="D425" s="1" t="s">
        <v>890</v>
      </c>
      <c r="E425" s="1" t="s">
        <v>856</v>
      </c>
      <c r="F425" s="1">
        <v>92</v>
      </c>
      <c r="G425" s="16" t="s">
        <v>872</v>
      </c>
      <c r="H425" s="23">
        <v>0.63888888888888895</v>
      </c>
      <c r="I425" s="23">
        <v>0.72222222222222221</v>
      </c>
      <c r="J425" s="1">
        <f>HOUR(Tabla110[[#This Row],[HORA FIN PICKING]]-Tabla110[[#This Row],[HORA INICIO PICKING]])*60+MINUTE(Tabla110[[#This Row],[HORA FIN PICKING]]-Tabla110[[#This Row],[HORA INICIO PICKING]])</f>
        <v>120</v>
      </c>
      <c r="K425" s="1" t="str">
        <f>VLOOKUP(Tabla110[[#This Row],[COD MATERIAL]],Tabla1345[#All],3,0)</f>
        <v>05 - COLISION</v>
      </c>
      <c r="L425" s="2" t="str">
        <f>VLOOKUP(MONTH(Tabla110[[#This Row],[FECHA PICKING]]),Tabla2[],2,0)</f>
        <v>Abr</v>
      </c>
      <c r="M425" s="1">
        <f>YEAR(Tabla110[[#This Row],[FECHA PICKING]])</f>
        <v>2019</v>
      </c>
    </row>
    <row r="426" spans="1:13" x14ac:dyDescent="0.2">
      <c r="A426" s="2">
        <v>43262</v>
      </c>
      <c r="B426" s="1">
        <v>348121</v>
      </c>
      <c r="C426" s="1" t="s">
        <v>555</v>
      </c>
      <c r="D426" s="1" t="s">
        <v>887</v>
      </c>
      <c r="E426" s="1" t="s">
        <v>857</v>
      </c>
      <c r="F426" s="1">
        <v>96</v>
      </c>
      <c r="G426" s="16" t="s">
        <v>872</v>
      </c>
      <c r="H426" s="23">
        <v>0.63750000000000007</v>
      </c>
      <c r="I426" s="23">
        <v>0.74097222222222214</v>
      </c>
      <c r="J426" s="1">
        <f>HOUR(Tabla110[[#This Row],[HORA FIN PICKING]]-Tabla110[[#This Row],[HORA INICIO PICKING]])*60+MINUTE(Tabla110[[#This Row],[HORA FIN PICKING]]-Tabla110[[#This Row],[HORA INICIO PICKING]])</f>
        <v>149</v>
      </c>
      <c r="K426" s="1" t="str">
        <f>VLOOKUP(Tabla110[[#This Row],[COD MATERIAL]],Tabla1345[#All],3,0)</f>
        <v>07 - PEDALES Y POSAPIES</v>
      </c>
      <c r="L426" s="2" t="str">
        <f>VLOOKUP(MONTH(Tabla110[[#This Row],[FECHA PICKING]]),Tabla2[],2,0)</f>
        <v>Jun</v>
      </c>
      <c r="M426" s="1">
        <f>YEAR(Tabla110[[#This Row],[FECHA PICKING]])</f>
        <v>2018</v>
      </c>
    </row>
    <row r="427" spans="1:13" x14ac:dyDescent="0.2">
      <c r="A427" s="2">
        <v>43434</v>
      </c>
      <c r="B427" s="1">
        <v>347980</v>
      </c>
      <c r="C427" s="1" t="s">
        <v>96</v>
      </c>
      <c r="D427" s="1" t="s">
        <v>890</v>
      </c>
      <c r="E427" s="1" t="s">
        <v>858</v>
      </c>
      <c r="F427" s="1">
        <v>82</v>
      </c>
      <c r="G427" s="16" t="s">
        <v>873</v>
      </c>
      <c r="H427" s="23">
        <v>0.68263888888888891</v>
      </c>
      <c r="I427" s="23">
        <v>0.77847222222222223</v>
      </c>
      <c r="J427" s="1">
        <f>HOUR(Tabla110[[#This Row],[HORA FIN PICKING]]-Tabla110[[#This Row],[HORA INICIO PICKING]])*60+MINUTE(Tabla110[[#This Row],[HORA FIN PICKING]]-Tabla110[[#This Row],[HORA INICIO PICKING]])</f>
        <v>138</v>
      </c>
      <c r="K427" s="1" t="str">
        <f>VLOOKUP(Tabla110[[#This Row],[COD MATERIAL]],Tabla1345[#All],3,0)</f>
        <v>10 - PALANCAS Y CHICOTES</v>
      </c>
      <c r="L427" s="2" t="str">
        <f>VLOOKUP(MONTH(Tabla110[[#This Row],[FECHA PICKING]]),Tabla2[],2,0)</f>
        <v>Nov</v>
      </c>
      <c r="M427" s="1">
        <f>YEAR(Tabla110[[#This Row],[FECHA PICKING]])</f>
        <v>2018</v>
      </c>
    </row>
    <row r="428" spans="1:13" x14ac:dyDescent="0.2">
      <c r="A428" s="2">
        <v>43297</v>
      </c>
      <c r="B428" s="1">
        <v>348578</v>
      </c>
      <c r="C428" s="1" t="s">
        <v>690</v>
      </c>
      <c r="D428" s="1" t="s">
        <v>893</v>
      </c>
      <c r="E428" s="1" t="s">
        <v>859</v>
      </c>
      <c r="F428" s="1">
        <v>35</v>
      </c>
      <c r="G428" s="16" t="s">
        <v>873</v>
      </c>
      <c r="H428" s="23">
        <v>0.37986111111111115</v>
      </c>
      <c r="I428" s="23">
        <v>0.39444444444444443</v>
      </c>
      <c r="J428" s="1">
        <f>HOUR(Tabla110[[#This Row],[HORA FIN PICKING]]-Tabla110[[#This Row],[HORA INICIO PICKING]])*60+MINUTE(Tabla110[[#This Row],[HORA FIN PICKING]]-Tabla110[[#This Row],[HORA INICIO PICKING]])</f>
        <v>21</v>
      </c>
      <c r="K428" s="1" t="str">
        <f>VLOOKUP(Tabla110[[#This Row],[COD MATERIAL]],Tabla1345[#All],3,0)</f>
        <v>15 - MISCELANEOS</v>
      </c>
      <c r="L428" s="2" t="str">
        <f>VLOOKUP(MONTH(Tabla110[[#This Row],[FECHA PICKING]]),Tabla2[],2,0)</f>
        <v>Jul</v>
      </c>
      <c r="M428" s="1">
        <f>YEAR(Tabla110[[#This Row],[FECHA PICKING]])</f>
        <v>2018</v>
      </c>
    </row>
    <row r="429" spans="1:13" x14ac:dyDescent="0.2">
      <c r="A429" s="2">
        <v>43515</v>
      </c>
      <c r="B429" s="1">
        <v>348765</v>
      </c>
      <c r="C429" s="1" t="s">
        <v>355</v>
      </c>
      <c r="D429" s="1" t="s">
        <v>891</v>
      </c>
      <c r="E429" s="1" t="s">
        <v>860</v>
      </c>
      <c r="F429" s="1">
        <v>20</v>
      </c>
      <c r="G429" s="16" t="s">
        <v>872</v>
      </c>
      <c r="H429" s="23">
        <v>0.46736111111111112</v>
      </c>
      <c r="I429" s="23">
        <v>0.49861111111111112</v>
      </c>
      <c r="J429" s="1">
        <f>HOUR(Tabla110[[#This Row],[HORA FIN PICKING]]-Tabla110[[#This Row],[HORA INICIO PICKING]])*60+MINUTE(Tabla110[[#This Row],[HORA FIN PICKING]]-Tabla110[[#This Row],[HORA INICIO PICKING]])</f>
        <v>45</v>
      </c>
      <c r="K429" s="1" t="str">
        <f>VLOOKUP(Tabla110[[#This Row],[COD MATERIAL]],Tabla1345[#All],3,0)</f>
        <v>05 - COLISION</v>
      </c>
      <c r="L429" s="2" t="str">
        <f>VLOOKUP(MONTH(Tabla110[[#This Row],[FECHA PICKING]]),Tabla2[],2,0)</f>
        <v>Feb</v>
      </c>
      <c r="M429" s="1">
        <f>YEAR(Tabla110[[#This Row],[FECHA PICKING]])</f>
        <v>2019</v>
      </c>
    </row>
    <row r="430" spans="1:13" x14ac:dyDescent="0.2">
      <c r="A430" s="2">
        <v>43134</v>
      </c>
      <c r="B430" s="1">
        <v>347604</v>
      </c>
      <c r="C430" s="1" t="s">
        <v>193</v>
      </c>
      <c r="D430" s="1" t="s">
        <v>889</v>
      </c>
      <c r="E430" s="1" t="s">
        <v>861</v>
      </c>
      <c r="F430" s="1">
        <v>58</v>
      </c>
      <c r="G430" s="16" t="s">
        <v>873</v>
      </c>
      <c r="H430" s="23">
        <v>0.64166666666666672</v>
      </c>
      <c r="I430" s="23">
        <v>0.65694444444444444</v>
      </c>
      <c r="J430" s="1">
        <f>HOUR(Tabla110[[#This Row],[HORA FIN PICKING]]-Tabla110[[#This Row],[HORA INICIO PICKING]])*60+MINUTE(Tabla110[[#This Row],[HORA FIN PICKING]]-Tabla110[[#This Row],[HORA INICIO PICKING]])</f>
        <v>22</v>
      </c>
      <c r="K430" s="1" t="str">
        <f>VLOOKUP(Tabla110[[#This Row],[COD MATERIAL]],Tabla1345[#All],3,0)</f>
        <v>09 - PARTES DE MOTOR</v>
      </c>
      <c r="L430" s="2" t="str">
        <f>VLOOKUP(MONTH(Tabla110[[#This Row],[FECHA PICKING]]),Tabla2[],2,0)</f>
        <v>Feb</v>
      </c>
      <c r="M430" s="1">
        <f>YEAR(Tabla110[[#This Row],[FECHA PICKING]])</f>
        <v>2018</v>
      </c>
    </row>
    <row r="431" spans="1:13" x14ac:dyDescent="0.2">
      <c r="A431" s="2">
        <v>43509</v>
      </c>
      <c r="B431" s="1">
        <v>364241</v>
      </c>
      <c r="C431" s="1" t="s">
        <v>649</v>
      </c>
      <c r="D431" s="1" t="s">
        <v>891</v>
      </c>
      <c r="E431" s="1" t="s">
        <v>862</v>
      </c>
      <c r="F431" s="1">
        <v>31</v>
      </c>
      <c r="G431" s="16" t="s">
        <v>873</v>
      </c>
      <c r="H431" s="23">
        <v>0.73472222222222217</v>
      </c>
      <c r="I431" s="23">
        <v>0.78541666666666676</v>
      </c>
      <c r="J431" s="1">
        <f>HOUR(Tabla110[[#This Row],[HORA FIN PICKING]]-Tabla110[[#This Row],[HORA INICIO PICKING]])*60+MINUTE(Tabla110[[#This Row],[HORA FIN PICKING]]-Tabla110[[#This Row],[HORA INICIO PICKING]])</f>
        <v>73</v>
      </c>
      <c r="K431" s="1" t="str">
        <f>VLOOKUP(Tabla110[[#This Row],[COD MATERIAL]],Tabla1345[#All],3,0)</f>
        <v>05 - COLISION</v>
      </c>
      <c r="L431" s="2" t="str">
        <f>VLOOKUP(MONTH(Tabla110[[#This Row],[FECHA PICKING]]),Tabla2[],2,0)</f>
        <v>Feb</v>
      </c>
      <c r="M431" s="1">
        <f>YEAR(Tabla110[[#This Row],[FECHA PICKING]])</f>
        <v>2019</v>
      </c>
    </row>
    <row r="432" spans="1:13" x14ac:dyDescent="0.2">
      <c r="A432" s="2">
        <v>43245</v>
      </c>
      <c r="B432" s="1">
        <v>367834</v>
      </c>
      <c r="C432" s="1" t="s">
        <v>775</v>
      </c>
      <c r="D432" s="1" t="s">
        <v>893</v>
      </c>
      <c r="E432" s="1" t="s">
        <v>863</v>
      </c>
      <c r="F432" s="1">
        <v>49</v>
      </c>
      <c r="G432" s="16" t="s">
        <v>872</v>
      </c>
      <c r="H432" s="23">
        <v>0.57013888888888886</v>
      </c>
      <c r="I432" s="23">
        <v>0.6479166666666667</v>
      </c>
      <c r="J432" s="1">
        <f>HOUR(Tabla110[[#This Row],[HORA FIN PICKING]]-Tabla110[[#This Row],[HORA INICIO PICKING]])*60+MINUTE(Tabla110[[#This Row],[HORA FIN PICKING]]-Tabla110[[#This Row],[HORA INICIO PICKING]])</f>
        <v>112</v>
      </c>
      <c r="K432" s="1" t="str">
        <f>VLOOKUP(Tabla110[[#This Row],[COD MATERIAL]],Tabla1345[#All],3,0)</f>
        <v>05 - COLISION</v>
      </c>
      <c r="L432" s="2" t="str">
        <f>VLOOKUP(MONTH(Tabla110[[#This Row],[FECHA PICKING]]),Tabla2[],2,0)</f>
        <v>May</v>
      </c>
      <c r="M432" s="1">
        <f>YEAR(Tabla110[[#This Row],[FECHA PICKING]])</f>
        <v>2018</v>
      </c>
    </row>
    <row r="433" spans="1:13" x14ac:dyDescent="0.2">
      <c r="A433" s="2">
        <v>43159</v>
      </c>
      <c r="B433" s="1">
        <v>367862</v>
      </c>
      <c r="C433" s="1" t="s">
        <v>723</v>
      </c>
      <c r="D433" s="1" t="s">
        <v>884</v>
      </c>
      <c r="E433" s="1" t="s">
        <v>864</v>
      </c>
      <c r="F433" s="1">
        <v>66</v>
      </c>
      <c r="G433" s="16" t="s">
        <v>872</v>
      </c>
      <c r="H433" s="23">
        <v>0.48333333333333334</v>
      </c>
      <c r="I433" s="23">
        <v>0.5131944444444444</v>
      </c>
      <c r="J433" s="1">
        <f>HOUR(Tabla110[[#This Row],[HORA FIN PICKING]]-Tabla110[[#This Row],[HORA INICIO PICKING]])*60+MINUTE(Tabla110[[#This Row],[HORA FIN PICKING]]-Tabla110[[#This Row],[HORA INICIO PICKING]])</f>
        <v>43</v>
      </c>
      <c r="K433" s="1" t="str">
        <f>VLOOKUP(Tabla110[[#This Row],[COD MATERIAL]],Tabla1345[#All],3,0)</f>
        <v>05 - COLISION</v>
      </c>
      <c r="L433" s="2" t="str">
        <f>VLOOKUP(MONTH(Tabla110[[#This Row],[FECHA PICKING]]),Tabla2[],2,0)</f>
        <v>Feb</v>
      </c>
      <c r="M433" s="1">
        <f>YEAR(Tabla110[[#This Row],[FECHA PICKING]])</f>
        <v>2018</v>
      </c>
    </row>
    <row r="434" spans="1:13" x14ac:dyDescent="0.2">
      <c r="A434" s="2">
        <v>43255</v>
      </c>
      <c r="B434" s="1">
        <v>347871</v>
      </c>
      <c r="C434" s="1" t="s">
        <v>468</v>
      </c>
      <c r="D434" s="1" t="s">
        <v>887</v>
      </c>
      <c r="E434" s="1" t="s">
        <v>864</v>
      </c>
      <c r="F434" s="1">
        <v>74</v>
      </c>
      <c r="G434" s="16" t="s">
        <v>873</v>
      </c>
      <c r="H434" s="23">
        <v>0.71388888888888891</v>
      </c>
      <c r="I434" s="23">
        <v>0.75347222222222221</v>
      </c>
      <c r="J434" s="1">
        <f>HOUR(Tabla110[[#This Row],[HORA FIN PICKING]]-Tabla110[[#This Row],[HORA INICIO PICKING]])*60+MINUTE(Tabla110[[#This Row],[HORA FIN PICKING]]-Tabla110[[#This Row],[HORA INICIO PICKING]])</f>
        <v>57</v>
      </c>
      <c r="K434" s="1" t="str">
        <f>VLOOKUP(Tabla110[[#This Row],[COD MATERIAL]],Tabla1345[#All],3,0)</f>
        <v>08 - ELECTRICO</v>
      </c>
      <c r="L434" s="2" t="str">
        <f>VLOOKUP(MONTH(Tabla110[[#This Row],[FECHA PICKING]]),Tabla2[],2,0)</f>
        <v>Jun</v>
      </c>
      <c r="M434" s="1">
        <f>YEAR(Tabla110[[#This Row],[FECHA PICKING]])</f>
        <v>2018</v>
      </c>
    </row>
    <row r="435" spans="1:13" x14ac:dyDescent="0.2">
      <c r="A435" s="2">
        <v>43379</v>
      </c>
      <c r="B435" s="1">
        <v>347823</v>
      </c>
      <c r="C435" s="1" t="s">
        <v>411</v>
      </c>
      <c r="D435" s="1" t="s">
        <v>884</v>
      </c>
      <c r="E435" s="1" t="s">
        <v>857</v>
      </c>
      <c r="F435" s="1">
        <v>47</v>
      </c>
      <c r="G435" s="16" t="s">
        <v>873</v>
      </c>
      <c r="H435" s="23">
        <v>0.36527777777777781</v>
      </c>
      <c r="I435" s="23">
        <v>0.45347222222222222</v>
      </c>
      <c r="J435" s="1">
        <f>HOUR(Tabla110[[#This Row],[HORA FIN PICKING]]-Tabla110[[#This Row],[HORA INICIO PICKING]])*60+MINUTE(Tabla110[[#This Row],[HORA FIN PICKING]]-Tabla110[[#This Row],[HORA INICIO PICKING]])</f>
        <v>127</v>
      </c>
      <c r="K435" s="1" t="str">
        <f>VLOOKUP(Tabla110[[#This Row],[COD MATERIAL]],Tabla1345[#All],3,0)</f>
        <v>03 - FILTROS</v>
      </c>
      <c r="L435" s="2" t="str">
        <f>VLOOKUP(MONTH(Tabla110[[#This Row],[FECHA PICKING]]),Tabla2[],2,0)</f>
        <v>Oct</v>
      </c>
      <c r="M435" s="1">
        <f>YEAR(Tabla110[[#This Row],[FECHA PICKING]])</f>
        <v>2018</v>
      </c>
    </row>
    <row r="436" spans="1:13" x14ac:dyDescent="0.2">
      <c r="A436" s="2">
        <v>43221</v>
      </c>
      <c r="B436" s="1">
        <v>348224</v>
      </c>
      <c r="C436" s="1" t="s">
        <v>732</v>
      </c>
      <c r="D436" s="1" t="s">
        <v>884</v>
      </c>
      <c r="E436" s="1" t="s">
        <v>864</v>
      </c>
      <c r="F436" s="1">
        <v>76</v>
      </c>
      <c r="G436" s="16" t="s">
        <v>872</v>
      </c>
      <c r="H436" s="23">
        <v>0.42222222222222222</v>
      </c>
      <c r="I436" s="23">
        <v>0.48888888888888893</v>
      </c>
      <c r="J436" s="1">
        <f>HOUR(Tabla110[[#This Row],[HORA FIN PICKING]]-Tabla110[[#This Row],[HORA INICIO PICKING]])*60+MINUTE(Tabla110[[#This Row],[HORA FIN PICKING]]-Tabla110[[#This Row],[HORA INICIO PICKING]])</f>
        <v>96</v>
      </c>
      <c r="K436" s="1" t="str">
        <f>VLOOKUP(Tabla110[[#This Row],[COD MATERIAL]],Tabla1345[#All],3,0)</f>
        <v>11 - LLANTAS Y HULES</v>
      </c>
      <c r="L436" s="2" t="str">
        <f>VLOOKUP(MONTH(Tabla110[[#This Row],[FECHA PICKING]]),Tabla2[],2,0)</f>
        <v>May</v>
      </c>
      <c r="M436" s="1">
        <f>YEAR(Tabla110[[#This Row],[FECHA PICKING]])</f>
        <v>2018</v>
      </c>
    </row>
    <row r="437" spans="1:13" x14ac:dyDescent="0.2">
      <c r="A437" s="2">
        <v>43501</v>
      </c>
      <c r="B437" s="1">
        <v>348605</v>
      </c>
      <c r="C437" s="1" t="s">
        <v>548</v>
      </c>
      <c r="D437" s="1" t="s">
        <v>891</v>
      </c>
      <c r="E437" s="1" t="s">
        <v>865</v>
      </c>
      <c r="F437" s="1">
        <v>98</v>
      </c>
      <c r="G437" s="16" t="s">
        <v>872</v>
      </c>
      <c r="H437" s="23">
        <v>0.4916666666666667</v>
      </c>
      <c r="I437" s="23">
        <v>0.54652777777777783</v>
      </c>
      <c r="J437" s="1">
        <f>HOUR(Tabla110[[#This Row],[HORA FIN PICKING]]-Tabla110[[#This Row],[HORA INICIO PICKING]])*60+MINUTE(Tabla110[[#This Row],[HORA FIN PICKING]]-Tabla110[[#This Row],[HORA INICIO PICKING]])</f>
        <v>79</v>
      </c>
      <c r="K437" s="1" t="str">
        <f>VLOOKUP(Tabla110[[#This Row],[COD MATERIAL]],Tabla1345[#All],3,0)</f>
        <v>08 - ELECTRICO</v>
      </c>
      <c r="L437" s="2" t="str">
        <f>VLOOKUP(MONTH(Tabla110[[#This Row],[FECHA PICKING]]),Tabla2[],2,0)</f>
        <v>Feb</v>
      </c>
      <c r="M437" s="1">
        <f>YEAR(Tabla110[[#This Row],[FECHA PICKING]])</f>
        <v>2019</v>
      </c>
    </row>
    <row r="438" spans="1:13" x14ac:dyDescent="0.2">
      <c r="A438" s="2">
        <v>43215</v>
      </c>
      <c r="B438" s="1">
        <v>364423</v>
      </c>
      <c r="C438" s="1" t="s">
        <v>648</v>
      </c>
      <c r="D438" s="1" t="s">
        <v>892</v>
      </c>
      <c r="E438" s="1" t="s">
        <v>857</v>
      </c>
      <c r="F438" s="1">
        <v>29</v>
      </c>
      <c r="G438" s="16" t="s">
        <v>872</v>
      </c>
      <c r="H438" s="23">
        <v>0.43194444444444446</v>
      </c>
      <c r="I438" s="23">
        <v>0.53125</v>
      </c>
      <c r="J438" s="1">
        <f>HOUR(Tabla110[[#This Row],[HORA FIN PICKING]]-Tabla110[[#This Row],[HORA INICIO PICKING]])*60+MINUTE(Tabla110[[#This Row],[HORA FIN PICKING]]-Tabla110[[#This Row],[HORA INICIO PICKING]])</f>
        <v>143</v>
      </c>
      <c r="K438" s="1" t="str">
        <f>VLOOKUP(Tabla110[[#This Row],[COD MATERIAL]],Tabla1345[#All],3,0)</f>
        <v>15 - MISCELANEOS</v>
      </c>
      <c r="L438" s="2" t="str">
        <f>VLOOKUP(MONTH(Tabla110[[#This Row],[FECHA PICKING]]),Tabla2[],2,0)</f>
        <v>Abr</v>
      </c>
      <c r="M438" s="1">
        <f>YEAR(Tabla110[[#This Row],[FECHA PICKING]])</f>
        <v>2018</v>
      </c>
    </row>
    <row r="439" spans="1:13" x14ac:dyDescent="0.2">
      <c r="A439" s="2">
        <v>43111</v>
      </c>
      <c r="B439" s="1">
        <v>347573</v>
      </c>
      <c r="C439" s="1" t="s">
        <v>628</v>
      </c>
      <c r="D439" s="1" t="s">
        <v>885</v>
      </c>
      <c r="E439" s="1" t="s">
        <v>859</v>
      </c>
      <c r="F439" s="1">
        <v>24</v>
      </c>
      <c r="G439" s="16" t="s">
        <v>872</v>
      </c>
      <c r="H439" s="23">
        <v>0.47083333333333338</v>
      </c>
      <c r="I439" s="23">
        <v>0.5229166666666667</v>
      </c>
      <c r="J439" s="1">
        <f>HOUR(Tabla110[[#This Row],[HORA FIN PICKING]]-Tabla110[[#This Row],[HORA INICIO PICKING]])*60+MINUTE(Tabla110[[#This Row],[HORA FIN PICKING]]-Tabla110[[#This Row],[HORA INICIO PICKING]])</f>
        <v>75</v>
      </c>
      <c r="K439" s="1" t="str">
        <f>VLOOKUP(Tabla110[[#This Row],[COD MATERIAL]],Tabla1345[#All],3,0)</f>
        <v>15 - MISCELANEOS</v>
      </c>
      <c r="L439" s="2" t="str">
        <f>VLOOKUP(MONTH(Tabla110[[#This Row],[FECHA PICKING]]),Tabla2[],2,0)</f>
        <v>Ene</v>
      </c>
      <c r="M439" s="1">
        <f>YEAR(Tabla110[[#This Row],[FECHA PICKING]])</f>
        <v>2018</v>
      </c>
    </row>
    <row r="440" spans="1:13" x14ac:dyDescent="0.2">
      <c r="A440" s="2">
        <v>43261</v>
      </c>
      <c r="B440" s="1">
        <v>348555</v>
      </c>
      <c r="C440" s="1" t="s">
        <v>379</v>
      </c>
      <c r="D440" s="1" t="s">
        <v>885</v>
      </c>
      <c r="E440" s="1" t="s">
        <v>862</v>
      </c>
      <c r="F440" s="1">
        <v>60</v>
      </c>
      <c r="G440" s="16" t="s">
        <v>872</v>
      </c>
      <c r="H440" s="23">
        <v>0.65416666666666667</v>
      </c>
      <c r="I440" s="23">
        <v>0.75416666666666676</v>
      </c>
      <c r="J440" s="1">
        <f>HOUR(Tabla110[[#This Row],[HORA FIN PICKING]]-Tabla110[[#This Row],[HORA INICIO PICKING]])*60+MINUTE(Tabla110[[#This Row],[HORA FIN PICKING]]-Tabla110[[#This Row],[HORA INICIO PICKING]])</f>
        <v>144</v>
      </c>
      <c r="K440" s="1" t="str">
        <f>VLOOKUP(Tabla110[[#This Row],[COD MATERIAL]],Tabla1345[#All],3,0)</f>
        <v>15 - MISCELANEOS</v>
      </c>
      <c r="L440" s="2" t="str">
        <f>VLOOKUP(MONTH(Tabla110[[#This Row],[FECHA PICKING]]),Tabla2[],2,0)</f>
        <v>Jun</v>
      </c>
      <c r="M440" s="1">
        <f>YEAR(Tabla110[[#This Row],[FECHA PICKING]])</f>
        <v>2018</v>
      </c>
    </row>
    <row r="441" spans="1:13" x14ac:dyDescent="0.2">
      <c r="A441" s="2">
        <v>43292</v>
      </c>
      <c r="B441" s="1">
        <v>348274</v>
      </c>
      <c r="C441" s="1" t="s">
        <v>29</v>
      </c>
      <c r="D441" s="1" t="s">
        <v>888</v>
      </c>
      <c r="E441" s="1" t="s">
        <v>866</v>
      </c>
      <c r="F441" s="1">
        <v>37</v>
      </c>
      <c r="G441" s="16" t="s">
        <v>872</v>
      </c>
      <c r="H441" s="23">
        <v>0.73611111111111116</v>
      </c>
      <c r="I441" s="23">
        <v>0.76180555555555562</v>
      </c>
      <c r="J441" s="1">
        <f>HOUR(Tabla110[[#This Row],[HORA FIN PICKING]]-Tabla110[[#This Row],[HORA INICIO PICKING]])*60+MINUTE(Tabla110[[#This Row],[HORA FIN PICKING]]-Tabla110[[#This Row],[HORA INICIO PICKING]])</f>
        <v>37</v>
      </c>
      <c r="K441" s="1" t="str">
        <f>VLOOKUP(Tabla110[[#This Row],[COD MATERIAL]],Tabla1345[#All],3,0)</f>
        <v>05 - COLISION</v>
      </c>
      <c r="L441" s="2" t="str">
        <f>VLOOKUP(MONTH(Tabla110[[#This Row],[FECHA PICKING]]),Tabla2[],2,0)</f>
        <v>Jul</v>
      </c>
      <c r="M441" s="1">
        <f>YEAR(Tabla110[[#This Row],[FECHA PICKING]])</f>
        <v>2018</v>
      </c>
    </row>
    <row r="442" spans="1:13" x14ac:dyDescent="0.2">
      <c r="A442" s="2">
        <v>43299</v>
      </c>
      <c r="B442" s="1">
        <v>348027</v>
      </c>
      <c r="C442" s="1" t="s">
        <v>545</v>
      </c>
      <c r="D442" s="1" t="s">
        <v>891</v>
      </c>
      <c r="E442" s="1" t="s">
        <v>863</v>
      </c>
      <c r="F442" s="1">
        <v>24</v>
      </c>
      <c r="G442" s="16" t="s">
        <v>872</v>
      </c>
      <c r="H442" s="23">
        <v>0.7270833333333333</v>
      </c>
      <c r="I442" s="23">
        <v>0.79583333333333339</v>
      </c>
      <c r="J442" s="1">
        <f>HOUR(Tabla110[[#This Row],[HORA FIN PICKING]]-Tabla110[[#This Row],[HORA INICIO PICKING]])*60+MINUTE(Tabla110[[#This Row],[HORA FIN PICKING]]-Tabla110[[#This Row],[HORA INICIO PICKING]])</f>
        <v>99</v>
      </c>
      <c r="K442" s="1" t="str">
        <f>VLOOKUP(Tabla110[[#This Row],[COD MATERIAL]],Tabla1345[#All],3,0)</f>
        <v>13 - TRACCION</v>
      </c>
      <c r="L442" s="2" t="str">
        <f>VLOOKUP(MONTH(Tabla110[[#This Row],[FECHA PICKING]]),Tabla2[],2,0)</f>
        <v>Jul</v>
      </c>
      <c r="M442" s="1">
        <f>YEAR(Tabla110[[#This Row],[FECHA PICKING]])</f>
        <v>2018</v>
      </c>
    </row>
    <row r="443" spans="1:13" x14ac:dyDescent="0.2">
      <c r="A443" s="2">
        <v>43237</v>
      </c>
      <c r="B443" s="1">
        <v>362650</v>
      </c>
      <c r="C443" s="1" t="s">
        <v>524</v>
      </c>
      <c r="D443" s="1" t="s">
        <v>884</v>
      </c>
      <c r="E443" s="1" t="s">
        <v>863</v>
      </c>
      <c r="F443" s="1">
        <v>30</v>
      </c>
      <c r="G443" s="16" t="s">
        <v>872</v>
      </c>
      <c r="H443" s="23">
        <v>0.51944444444444449</v>
      </c>
      <c r="I443" s="23">
        <v>0.56736111111111109</v>
      </c>
      <c r="J443" s="1">
        <f>HOUR(Tabla110[[#This Row],[HORA FIN PICKING]]-Tabla110[[#This Row],[HORA INICIO PICKING]])*60+MINUTE(Tabla110[[#This Row],[HORA FIN PICKING]]-Tabla110[[#This Row],[HORA INICIO PICKING]])</f>
        <v>69</v>
      </c>
      <c r="K443" s="1" t="str">
        <f>VLOOKUP(Tabla110[[#This Row],[COD MATERIAL]],Tabla1345[#All],3,0)</f>
        <v>07 - PEDALES Y POSAPIES</v>
      </c>
      <c r="L443" s="2" t="str">
        <f>VLOOKUP(MONTH(Tabla110[[#This Row],[FECHA PICKING]]),Tabla2[],2,0)</f>
        <v>May</v>
      </c>
      <c r="M443" s="1">
        <f>YEAR(Tabla110[[#This Row],[FECHA PICKING]])</f>
        <v>2018</v>
      </c>
    </row>
    <row r="444" spans="1:13" x14ac:dyDescent="0.2">
      <c r="A444" s="2">
        <v>43572</v>
      </c>
      <c r="B444" s="1">
        <v>348818</v>
      </c>
      <c r="C444" s="1" t="s">
        <v>228</v>
      </c>
      <c r="D444" s="1" t="s">
        <v>892</v>
      </c>
      <c r="E444" s="1" t="s">
        <v>860</v>
      </c>
      <c r="F444" s="1">
        <v>99</v>
      </c>
      <c r="G444" s="16" t="s">
        <v>872</v>
      </c>
      <c r="H444" s="23">
        <v>0.7319444444444444</v>
      </c>
      <c r="I444" s="23">
        <v>0.74375000000000002</v>
      </c>
      <c r="J444" s="1">
        <f>HOUR(Tabla110[[#This Row],[HORA FIN PICKING]]-Tabla110[[#This Row],[HORA INICIO PICKING]])*60+MINUTE(Tabla110[[#This Row],[HORA FIN PICKING]]-Tabla110[[#This Row],[HORA INICIO PICKING]])</f>
        <v>17</v>
      </c>
      <c r="K444" s="1" t="str">
        <f>VLOOKUP(Tabla110[[#This Row],[COD MATERIAL]],Tabla1345[#All],3,0)</f>
        <v>05 - COLISION</v>
      </c>
      <c r="L444" s="2" t="str">
        <f>VLOOKUP(MONTH(Tabla110[[#This Row],[FECHA PICKING]]),Tabla2[],2,0)</f>
        <v>Abr</v>
      </c>
      <c r="M444" s="1">
        <f>YEAR(Tabla110[[#This Row],[FECHA PICKING]])</f>
        <v>2019</v>
      </c>
    </row>
    <row r="445" spans="1:13" x14ac:dyDescent="0.2">
      <c r="A445" s="2">
        <v>43380</v>
      </c>
      <c r="B445" s="1">
        <v>348429</v>
      </c>
      <c r="C445" s="1" t="s">
        <v>121</v>
      </c>
      <c r="D445" s="1" t="s">
        <v>889</v>
      </c>
      <c r="E445" s="1" t="s">
        <v>867</v>
      </c>
      <c r="F445" s="1">
        <v>53</v>
      </c>
      <c r="G445" s="16" t="s">
        <v>872</v>
      </c>
      <c r="H445" s="23">
        <v>0.69166666666666676</v>
      </c>
      <c r="I445" s="23">
        <v>0.76250000000000007</v>
      </c>
      <c r="J445" s="1">
        <f>HOUR(Tabla110[[#This Row],[HORA FIN PICKING]]-Tabla110[[#This Row],[HORA INICIO PICKING]])*60+MINUTE(Tabla110[[#This Row],[HORA FIN PICKING]]-Tabla110[[#This Row],[HORA INICIO PICKING]])</f>
        <v>102</v>
      </c>
      <c r="K445" s="1" t="str">
        <f>VLOOKUP(Tabla110[[#This Row],[COD MATERIAL]],Tabla1345[#All],3,0)</f>
        <v>05 - COLISION</v>
      </c>
      <c r="L445" s="2" t="str">
        <f>VLOOKUP(MONTH(Tabla110[[#This Row],[FECHA PICKING]]),Tabla2[],2,0)</f>
        <v>Oct</v>
      </c>
      <c r="M445" s="1">
        <f>YEAR(Tabla110[[#This Row],[FECHA PICKING]])</f>
        <v>2018</v>
      </c>
    </row>
    <row r="446" spans="1:13" x14ac:dyDescent="0.2">
      <c r="A446" s="2">
        <v>43153</v>
      </c>
      <c r="B446" s="1">
        <v>347941</v>
      </c>
      <c r="C446" s="1" t="s">
        <v>84</v>
      </c>
      <c r="D446" s="1" t="s">
        <v>886</v>
      </c>
      <c r="E446" s="1" t="s">
        <v>867</v>
      </c>
      <c r="F446" s="1">
        <v>65</v>
      </c>
      <c r="G446" s="16" t="s">
        <v>872</v>
      </c>
      <c r="H446" s="23">
        <v>0.63263888888888886</v>
      </c>
      <c r="I446" s="23">
        <v>0.67986111111111114</v>
      </c>
      <c r="J446" s="1">
        <f>HOUR(Tabla110[[#This Row],[HORA FIN PICKING]]-Tabla110[[#This Row],[HORA INICIO PICKING]])*60+MINUTE(Tabla110[[#This Row],[HORA FIN PICKING]]-Tabla110[[#This Row],[HORA INICIO PICKING]])</f>
        <v>68</v>
      </c>
      <c r="K446" s="1" t="str">
        <f>VLOOKUP(Tabla110[[#This Row],[COD MATERIAL]],Tabla1345[#All],3,0)</f>
        <v>14 - LUCES</v>
      </c>
      <c r="L446" s="2" t="str">
        <f>VLOOKUP(MONTH(Tabla110[[#This Row],[FECHA PICKING]]),Tabla2[],2,0)</f>
        <v>Feb</v>
      </c>
      <c r="M446" s="1">
        <f>YEAR(Tabla110[[#This Row],[FECHA PICKING]])</f>
        <v>2018</v>
      </c>
    </row>
    <row r="447" spans="1:13" x14ac:dyDescent="0.2">
      <c r="A447" s="2">
        <v>43542</v>
      </c>
      <c r="B447" s="1">
        <v>347832</v>
      </c>
      <c r="C447" s="1" t="s">
        <v>177</v>
      </c>
      <c r="D447" s="1" t="s">
        <v>888</v>
      </c>
      <c r="E447" s="1" t="s">
        <v>866</v>
      </c>
      <c r="F447" s="1">
        <v>72</v>
      </c>
      <c r="G447" s="16" t="s">
        <v>873</v>
      </c>
      <c r="H447" s="23">
        <v>0.53194444444444444</v>
      </c>
      <c r="I447" s="23">
        <v>0.54305555555555551</v>
      </c>
      <c r="J447" s="1">
        <f>HOUR(Tabla110[[#This Row],[HORA FIN PICKING]]-Tabla110[[#This Row],[HORA INICIO PICKING]])*60+MINUTE(Tabla110[[#This Row],[HORA FIN PICKING]]-Tabla110[[#This Row],[HORA INICIO PICKING]])</f>
        <v>16</v>
      </c>
      <c r="K447" s="1" t="str">
        <f>VLOOKUP(Tabla110[[#This Row],[COD MATERIAL]],Tabla1345[#All],3,0)</f>
        <v>03 - FILTROS</v>
      </c>
      <c r="L447" s="2" t="str">
        <f>VLOOKUP(MONTH(Tabla110[[#This Row],[FECHA PICKING]]),Tabla2[],2,0)</f>
        <v>Mar</v>
      </c>
      <c r="M447" s="1">
        <f>YEAR(Tabla110[[#This Row],[FECHA PICKING]])</f>
        <v>2019</v>
      </c>
    </row>
    <row r="448" spans="1:13" x14ac:dyDescent="0.2">
      <c r="A448" s="2">
        <v>43480</v>
      </c>
      <c r="B448" s="1">
        <v>347937</v>
      </c>
      <c r="C448" s="1" t="s">
        <v>171</v>
      </c>
      <c r="D448" s="1" t="s">
        <v>891</v>
      </c>
      <c r="E448" s="1" t="s">
        <v>868</v>
      </c>
      <c r="F448" s="1">
        <v>68</v>
      </c>
      <c r="G448" s="16" t="s">
        <v>872</v>
      </c>
      <c r="H448" s="23">
        <v>0.55138888888888882</v>
      </c>
      <c r="I448" s="23">
        <v>0.58611111111111114</v>
      </c>
      <c r="J448" s="1">
        <f>HOUR(Tabla110[[#This Row],[HORA FIN PICKING]]-Tabla110[[#This Row],[HORA INICIO PICKING]])*60+MINUTE(Tabla110[[#This Row],[HORA FIN PICKING]]-Tabla110[[#This Row],[HORA INICIO PICKING]])</f>
        <v>50</v>
      </c>
      <c r="K448" s="1" t="str">
        <f>VLOOKUP(Tabla110[[#This Row],[COD MATERIAL]],Tabla1345[#All],3,0)</f>
        <v>14 - LUCES</v>
      </c>
      <c r="L448" s="2" t="str">
        <f>VLOOKUP(MONTH(Tabla110[[#This Row],[FECHA PICKING]]),Tabla2[],2,0)</f>
        <v>Ene</v>
      </c>
      <c r="M448" s="1">
        <f>YEAR(Tabla110[[#This Row],[FECHA PICKING]])</f>
        <v>2019</v>
      </c>
    </row>
    <row r="449" spans="1:13" x14ac:dyDescent="0.2">
      <c r="A449" s="2">
        <v>43411</v>
      </c>
      <c r="B449" s="1">
        <v>362786</v>
      </c>
      <c r="C449" s="1" t="s">
        <v>440</v>
      </c>
      <c r="D449" s="1" t="s">
        <v>890</v>
      </c>
      <c r="E449" s="1" t="s">
        <v>859</v>
      </c>
      <c r="F449" s="1">
        <v>32</v>
      </c>
      <c r="G449" s="16" t="s">
        <v>872</v>
      </c>
      <c r="H449" s="23">
        <v>0.46666666666666662</v>
      </c>
      <c r="I449" s="23">
        <v>0.53333333333333333</v>
      </c>
      <c r="J449" s="1">
        <f>HOUR(Tabla110[[#This Row],[HORA FIN PICKING]]-Tabla110[[#This Row],[HORA INICIO PICKING]])*60+MINUTE(Tabla110[[#This Row],[HORA FIN PICKING]]-Tabla110[[#This Row],[HORA INICIO PICKING]])</f>
        <v>96</v>
      </c>
      <c r="K449" s="1" t="str">
        <f>VLOOKUP(Tabla110[[#This Row],[COD MATERIAL]],Tabla1345[#All],3,0)</f>
        <v>05 - COLISION</v>
      </c>
      <c r="L449" s="2" t="str">
        <f>VLOOKUP(MONTH(Tabla110[[#This Row],[FECHA PICKING]]),Tabla2[],2,0)</f>
        <v>Nov</v>
      </c>
      <c r="M449" s="1">
        <f>YEAR(Tabla110[[#This Row],[FECHA PICKING]])</f>
        <v>2018</v>
      </c>
    </row>
    <row r="450" spans="1:13" x14ac:dyDescent="0.2">
      <c r="A450" s="2">
        <v>43120</v>
      </c>
      <c r="B450" s="1">
        <v>348489</v>
      </c>
      <c r="C450" s="1" t="s">
        <v>115</v>
      </c>
      <c r="D450" s="1" t="s">
        <v>891</v>
      </c>
      <c r="E450" s="1" t="s">
        <v>865</v>
      </c>
      <c r="F450" s="1">
        <v>93</v>
      </c>
      <c r="G450" s="16" t="s">
        <v>872</v>
      </c>
      <c r="H450" s="23">
        <v>0.55833333333333335</v>
      </c>
      <c r="I450" s="23">
        <v>0.62152777777777779</v>
      </c>
      <c r="J450" s="1">
        <f>HOUR(Tabla110[[#This Row],[HORA FIN PICKING]]-Tabla110[[#This Row],[HORA INICIO PICKING]])*60+MINUTE(Tabla110[[#This Row],[HORA FIN PICKING]]-Tabla110[[#This Row],[HORA INICIO PICKING]])</f>
        <v>91</v>
      </c>
      <c r="K450" s="1" t="str">
        <f>VLOOKUP(Tabla110[[#This Row],[COD MATERIAL]],Tabla1345[#All],3,0)</f>
        <v>09 - PARTES DE MOTOR</v>
      </c>
      <c r="L450" s="2" t="str">
        <f>VLOOKUP(MONTH(Tabla110[[#This Row],[FECHA PICKING]]),Tabla2[],2,0)</f>
        <v>Ene</v>
      </c>
      <c r="M450" s="1">
        <f>YEAR(Tabla110[[#This Row],[FECHA PICKING]])</f>
        <v>2018</v>
      </c>
    </row>
    <row r="451" spans="1:13" x14ac:dyDescent="0.2">
      <c r="A451" s="2">
        <v>43172</v>
      </c>
      <c r="B451" s="1">
        <v>348158</v>
      </c>
      <c r="C451" s="1" t="s">
        <v>726</v>
      </c>
      <c r="D451" s="1" t="s">
        <v>893</v>
      </c>
      <c r="E451" s="1" t="s">
        <v>860</v>
      </c>
      <c r="F451" s="1">
        <v>57</v>
      </c>
      <c r="G451" s="16" t="s">
        <v>872</v>
      </c>
      <c r="H451" s="23">
        <v>0.60972222222222217</v>
      </c>
      <c r="I451" s="23">
        <v>0.6743055555555556</v>
      </c>
      <c r="J451" s="1">
        <f>HOUR(Tabla110[[#This Row],[HORA FIN PICKING]]-Tabla110[[#This Row],[HORA INICIO PICKING]])*60+MINUTE(Tabla110[[#This Row],[HORA FIN PICKING]]-Tabla110[[#This Row],[HORA INICIO PICKING]])</f>
        <v>93</v>
      </c>
      <c r="K451" s="1" t="str">
        <f>VLOOKUP(Tabla110[[#This Row],[COD MATERIAL]],Tabla1345[#All],3,0)</f>
        <v>15 - MISCELANEOS</v>
      </c>
      <c r="L451" s="2" t="str">
        <f>VLOOKUP(MONTH(Tabla110[[#This Row],[FECHA PICKING]]),Tabla2[],2,0)</f>
        <v>Mar</v>
      </c>
      <c r="M451" s="1">
        <f>YEAR(Tabla110[[#This Row],[FECHA PICKING]])</f>
        <v>2018</v>
      </c>
    </row>
    <row r="452" spans="1:13" x14ac:dyDescent="0.2">
      <c r="A452" s="2">
        <v>43142</v>
      </c>
      <c r="B452" s="1">
        <v>348575</v>
      </c>
      <c r="C452" s="1" t="s">
        <v>551</v>
      </c>
      <c r="D452" s="1" t="s">
        <v>892</v>
      </c>
      <c r="E452" s="1" t="s">
        <v>869</v>
      </c>
      <c r="F452" s="1">
        <v>36</v>
      </c>
      <c r="G452" s="16" t="s">
        <v>872</v>
      </c>
      <c r="H452" s="23">
        <v>0.3659722222222222</v>
      </c>
      <c r="I452" s="23">
        <v>0.45694444444444443</v>
      </c>
      <c r="J452" s="1">
        <f>HOUR(Tabla110[[#This Row],[HORA FIN PICKING]]-Tabla110[[#This Row],[HORA INICIO PICKING]])*60+MINUTE(Tabla110[[#This Row],[HORA FIN PICKING]]-Tabla110[[#This Row],[HORA INICIO PICKING]])</f>
        <v>131</v>
      </c>
      <c r="K452" s="1" t="str">
        <f>VLOOKUP(Tabla110[[#This Row],[COD MATERIAL]],Tabla1345[#All],3,0)</f>
        <v>11 - LLANTAS Y HULES</v>
      </c>
      <c r="L452" s="2" t="str">
        <f>VLOOKUP(MONTH(Tabla110[[#This Row],[FECHA PICKING]]),Tabla2[],2,0)</f>
        <v>Feb</v>
      </c>
      <c r="M452" s="1">
        <f>YEAR(Tabla110[[#This Row],[FECHA PICKING]])</f>
        <v>2018</v>
      </c>
    </row>
    <row r="453" spans="1:13" x14ac:dyDescent="0.2">
      <c r="A453" s="2">
        <v>43466</v>
      </c>
      <c r="B453" s="1">
        <v>347934</v>
      </c>
      <c r="C453" s="1" t="s">
        <v>639</v>
      </c>
      <c r="D453" s="1" t="s">
        <v>889</v>
      </c>
      <c r="E453" s="1" t="s">
        <v>868</v>
      </c>
      <c r="F453" s="1">
        <v>71</v>
      </c>
      <c r="G453" s="16" t="s">
        <v>872</v>
      </c>
      <c r="H453" s="23">
        <v>0.60833333333333328</v>
      </c>
      <c r="I453" s="23">
        <v>0.6465277777777777</v>
      </c>
      <c r="J453" s="1">
        <f>HOUR(Tabla110[[#This Row],[HORA FIN PICKING]]-Tabla110[[#This Row],[HORA INICIO PICKING]])*60+MINUTE(Tabla110[[#This Row],[HORA FIN PICKING]]-Tabla110[[#This Row],[HORA INICIO PICKING]])</f>
        <v>55</v>
      </c>
      <c r="K453" s="1" t="str">
        <f>VLOOKUP(Tabla110[[#This Row],[COD MATERIAL]],Tabla1345[#All],3,0)</f>
        <v>14 - LUCES</v>
      </c>
      <c r="L453" s="2" t="str">
        <f>VLOOKUP(MONTH(Tabla110[[#This Row],[FECHA PICKING]]),Tabla2[],2,0)</f>
        <v>Ene</v>
      </c>
      <c r="M453" s="1">
        <f>YEAR(Tabla110[[#This Row],[FECHA PICKING]])</f>
        <v>2019</v>
      </c>
    </row>
    <row r="454" spans="1:13" x14ac:dyDescent="0.2">
      <c r="A454" s="2">
        <v>43211</v>
      </c>
      <c r="B454" s="1">
        <v>348808</v>
      </c>
      <c r="C454" s="1" t="s">
        <v>75</v>
      </c>
      <c r="D454" s="1" t="s">
        <v>888</v>
      </c>
      <c r="E454" s="1" t="s">
        <v>864</v>
      </c>
      <c r="F454" s="1">
        <v>30</v>
      </c>
      <c r="G454" s="16" t="s">
        <v>872</v>
      </c>
      <c r="H454" s="23">
        <v>0.59930555555555554</v>
      </c>
      <c r="I454" s="23">
        <v>0.70347222222222217</v>
      </c>
      <c r="J454" s="1">
        <f>HOUR(Tabla110[[#This Row],[HORA FIN PICKING]]-Tabla110[[#This Row],[HORA INICIO PICKING]])*60+MINUTE(Tabla110[[#This Row],[HORA FIN PICKING]]-Tabla110[[#This Row],[HORA INICIO PICKING]])</f>
        <v>150</v>
      </c>
      <c r="K454" s="1" t="str">
        <f>VLOOKUP(Tabla110[[#This Row],[COD MATERIAL]],Tabla1345[#All],3,0)</f>
        <v>05 - COLISION</v>
      </c>
      <c r="L454" s="2" t="str">
        <f>VLOOKUP(MONTH(Tabla110[[#This Row],[FECHA PICKING]]),Tabla2[],2,0)</f>
        <v>Abr</v>
      </c>
      <c r="M454" s="1">
        <f>YEAR(Tabla110[[#This Row],[FECHA PICKING]])</f>
        <v>2018</v>
      </c>
    </row>
    <row r="455" spans="1:13" x14ac:dyDescent="0.2">
      <c r="A455" s="2">
        <v>43221</v>
      </c>
      <c r="B455" s="1">
        <v>348248</v>
      </c>
      <c r="C455" s="1" t="s">
        <v>239</v>
      </c>
      <c r="D455" s="1" t="s">
        <v>890</v>
      </c>
      <c r="E455" s="1" t="s">
        <v>859</v>
      </c>
      <c r="F455" s="1">
        <v>78</v>
      </c>
      <c r="G455" s="16" t="s">
        <v>872</v>
      </c>
      <c r="H455" s="23">
        <v>0.64861111111111114</v>
      </c>
      <c r="I455" s="23">
        <v>0.68958333333333333</v>
      </c>
      <c r="J455" s="1">
        <f>HOUR(Tabla110[[#This Row],[HORA FIN PICKING]]-Tabla110[[#This Row],[HORA INICIO PICKING]])*60+MINUTE(Tabla110[[#This Row],[HORA FIN PICKING]]-Tabla110[[#This Row],[HORA INICIO PICKING]])</f>
        <v>59</v>
      </c>
      <c r="K455" s="1" t="str">
        <f>VLOOKUP(Tabla110[[#This Row],[COD MATERIAL]],Tabla1345[#All],3,0)</f>
        <v>07 - PEDALES Y POSAPIES</v>
      </c>
      <c r="L455" s="2" t="str">
        <f>VLOOKUP(MONTH(Tabla110[[#This Row],[FECHA PICKING]]),Tabla2[],2,0)</f>
        <v>May</v>
      </c>
      <c r="M455" s="1">
        <f>YEAR(Tabla110[[#This Row],[FECHA PICKING]])</f>
        <v>2018</v>
      </c>
    </row>
    <row r="456" spans="1:13" x14ac:dyDescent="0.2">
      <c r="A456" s="2">
        <v>43148</v>
      </c>
      <c r="B456" s="1">
        <v>348812</v>
      </c>
      <c r="C456" s="1" t="s">
        <v>252</v>
      </c>
      <c r="D456" s="1" t="s">
        <v>889</v>
      </c>
      <c r="E456" s="1" t="s">
        <v>870</v>
      </c>
      <c r="F456" s="1">
        <v>36</v>
      </c>
      <c r="G456" s="16" t="s">
        <v>872</v>
      </c>
      <c r="H456" s="23">
        <v>0.37847222222222227</v>
      </c>
      <c r="I456" s="23">
        <v>0.40277777777777773</v>
      </c>
      <c r="J456" s="1">
        <f>HOUR(Tabla110[[#This Row],[HORA FIN PICKING]]-Tabla110[[#This Row],[HORA INICIO PICKING]])*60+MINUTE(Tabla110[[#This Row],[HORA FIN PICKING]]-Tabla110[[#This Row],[HORA INICIO PICKING]])</f>
        <v>35</v>
      </c>
      <c r="K456" s="1" t="str">
        <f>VLOOKUP(Tabla110[[#This Row],[COD MATERIAL]],Tabla1345[#All],3,0)</f>
        <v>05 - COLISION</v>
      </c>
      <c r="L456" s="2" t="str">
        <f>VLOOKUP(MONTH(Tabla110[[#This Row],[FECHA PICKING]]),Tabla2[],2,0)</f>
        <v>Feb</v>
      </c>
      <c r="M456" s="1">
        <f>YEAR(Tabla110[[#This Row],[FECHA PICKING]])</f>
        <v>2018</v>
      </c>
    </row>
    <row r="457" spans="1:13" x14ac:dyDescent="0.2">
      <c r="A457" s="2">
        <v>43284</v>
      </c>
      <c r="B457" s="1">
        <v>348573</v>
      </c>
      <c r="C457" s="1" t="s">
        <v>387</v>
      </c>
      <c r="D457" s="1" t="s">
        <v>887</v>
      </c>
      <c r="E457" s="1" t="s">
        <v>865</v>
      </c>
      <c r="F457" s="1">
        <v>91</v>
      </c>
      <c r="G457" s="16" t="s">
        <v>873</v>
      </c>
      <c r="H457" s="23">
        <v>0.39583333333333331</v>
      </c>
      <c r="I457" s="23">
        <v>0.45833333333333331</v>
      </c>
      <c r="J457" s="1">
        <f>HOUR(Tabla110[[#This Row],[HORA FIN PICKING]]-Tabla110[[#This Row],[HORA INICIO PICKING]])*60+MINUTE(Tabla110[[#This Row],[HORA FIN PICKING]]-Tabla110[[#This Row],[HORA INICIO PICKING]])</f>
        <v>90</v>
      </c>
      <c r="K457" s="1" t="str">
        <f>VLOOKUP(Tabla110[[#This Row],[COD MATERIAL]],Tabla1345[#All],3,0)</f>
        <v>09 - PARTES DE MOTOR</v>
      </c>
      <c r="L457" s="2" t="str">
        <f>VLOOKUP(MONTH(Tabla110[[#This Row],[FECHA PICKING]]),Tabla2[],2,0)</f>
        <v>Jul</v>
      </c>
      <c r="M457" s="1">
        <f>YEAR(Tabla110[[#This Row],[FECHA PICKING]])</f>
        <v>2018</v>
      </c>
    </row>
    <row r="458" spans="1:13" x14ac:dyDescent="0.2">
      <c r="A458" s="2">
        <v>43590</v>
      </c>
      <c r="B458" s="1">
        <v>347638</v>
      </c>
      <c r="C458" s="1" t="s">
        <v>209</v>
      </c>
      <c r="D458" s="1" t="s">
        <v>885</v>
      </c>
      <c r="E458" s="1" t="s">
        <v>866</v>
      </c>
      <c r="F458" s="1">
        <v>61</v>
      </c>
      <c r="G458" s="16" t="s">
        <v>872</v>
      </c>
      <c r="H458" s="23">
        <v>0.62847222222222221</v>
      </c>
      <c r="I458" s="23">
        <v>0.66875000000000007</v>
      </c>
      <c r="J458" s="1">
        <f>HOUR(Tabla110[[#This Row],[HORA FIN PICKING]]-Tabla110[[#This Row],[HORA INICIO PICKING]])*60+MINUTE(Tabla110[[#This Row],[HORA FIN PICKING]]-Tabla110[[#This Row],[HORA INICIO PICKING]])</f>
        <v>58</v>
      </c>
      <c r="K458" s="1" t="str">
        <f>VLOOKUP(Tabla110[[#This Row],[COD MATERIAL]],Tabla1345[#All],3,0)</f>
        <v>09 - PARTES DE MOTOR</v>
      </c>
      <c r="L458" s="2" t="str">
        <f>VLOOKUP(MONTH(Tabla110[[#This Row],[FECHA PICKING]]),Tabla2[],2,0)</f>
        <v>May</v>
      </c>
      <c r="M458" s="1">
        <f>YEAR(Tabla110[[#This Row],[FECHA PICKING]])</f>
        <v>2019</v>
      </c>
    </row>
    <row r="459" spans="1:13" x14ac:dyDescent="0.2">
      <c r="A459" s="2">
        <v>43333</v>
      </c>
      <c r="B459" s="1">
        <v>348767</v>
      </c>
      <c r="C459" s="1" t="s">
        <v>420</v>
      </c>
      <c r="D459" s="1" t="s">
        <v>886</v>
      </c>
      <c r="E459" s="1" t="s">
        <v>865</v>
      </c>
      <c r="F459" s="1">
        <v>11</v>
      </c>
      <c r="G459" s="16" t="s">
        <v>873</v>
      </c>
      <c r="H459" s="23">
        <v>0.5708333333333333</v>
      </c>
      <c r="I459" s="23">
        <v>0.59027777777777779</v>
      </c>
      <c r="J459" s="1">
        <f>HOUR(Tabla110[[#This Row],[HORA FIN PICKING]]-Tabla110[[#This Row],[HORA INICIO PICKING]])*60+MINUTE(Tabla110[[#This Row],[HORA FIN PICKING]]-Tabla110[[#This Row],[HORA INICIO PICKING]])</f>
        <v>28</v>
      </c>
      <c r="K459" s="1" t="str">
        <f>VLOOKUP(Tabla110[[#This Row],[COD MATERIAL]],Tabla1345[#All],3,0)</f>
        <v>05 - COLISION</v>
      </c>
      <c r="L459" s="2" t="str">
        <f>VLOOKUP(MONTH(Tabla110[[#This Row],[FECHA PICKING]]),Tabla2[],2,0)</f>
        <v>Ago</v>
      </c>
      <c r="M459" s="1">
        <f>YEAR(Tabla110[[#This Row],[FECHA PICKING]])</f>
        <v>2018</v>
      </c>
    </row>
    <row r="460" spans="1:13" x14ac:dyDescent="0.2">
      <c r="A460" s="2">
        <v>43166</v>
      </c>
      <c r="B460" s="1">
        <v>353722</v>
      </c>
      <c r="C460" s="1" t="s">
        <v>279</v>
      </c>
      <c r="D460" s="1" t="s">
        <v>892</v>
      </c>
      <c r="E460" s="1" t="s">
        <v>858</v>
      </c>
      <c r="F460" s="1">
        <v>49</v>
      </c>
      <c r="G460" s="16" t="s">
        <v>872</v>
      </c>
      <c r="H460" s="23">
        <v>0.6777777777777777</v>
      </c>
      <c r="I460" s="23">
        <v>0.74583333333333324</v>
      </c>
      <c r="J460" s="1">
        <f>HOUR(Tabla110[[#This Row],[HORA FIN PICKING]]-Tabla110[[#This Row],[HORA INICIO PICKING]])*60+MINUTE(Tabla110[[#This Row],[HORA FIN PICKING]]-Tabla110[[#This Row],[HORA INICIO PICKING]])</f>
        <v>98</v>
      </c>
      <c r="K460" s="1" t="str">
        <f>VLOOKUP(Tabla110[[#This Row],[COD MATERIAL]],Tabla1345[#All],3,0)</f>
        <v>15 - MISCELANEOS</v>
      </c>
      <c r="L460" s="2" t="str">
        <f>VLOOKUP(MONTH(Tabla110[[#This Row],[FECHA PICKING]]),Tabla2[],2,0)</f>
        <v>Mar</v>
      </c>
      <c r="M460" s="1">
        <f>YEAR(Tabla110[[#This Row],[FECHA PICKING]])</f>
        <v>2018</v>
      </c>
    </row>
    <row r="461" spans="1:13" x14ac:dyDescent="0.2">
      <c r="A461" s="2">
        <v>43518</v>
      </c>
      <c r="B461" s="1">
        <v>347599</v>
      </c>
      <c r="C461" s="1" t="s">
        <v>194</v>
      </c>
      <c r="D461" s="1" t="s">
        <v>890</v>
      </c>
      <c r="E461" s="1" t="s">
        <v>871</v>
      </c>
      <c r="F461" s="1">
        <v>98</v>
      </c>
      <c r="G461" s="16" t="s">
        <v>872</v>
      </c>
      <c r="H461" s="23">
        <v>0.51874999999999993</v>
      </c>
      <c r="I461" s="23">
        <v>0.54999999999999993</v>
      </c>
      <c r="J461" s="1">
        <f>HOUR(Tabla110[[#This Row],[HORA FIN PICKING]]-Tabla110[[#This Row],[HORA INICIO PICKING]])*60+MINUTE(Tabla110[[#This Row],[HORA FIN PICKING]]-Tabla110[[#This Row],[HORA INICIO PICKING]])</f>
        <v>45</v>
      </c>
      <c r="K461" s="1" t="str">
        <f>VLOOKUP(Tabla110[[#This Row],[COD MATERIAL]],Tabla1345[#All],3,0)</f>
        <v>09 - PARTES DE MOTOR</v>
      </c>
      <c r="L461" s="2" t="str">
        <f>VLOOKUP(MONTH(Tabla110[[#This Row],[FECHA PICKING]]),Tabla2[],2,0)</f>
        <v>Feb</v>
      </c>
      <c r="M461" s="1">
        <f>YEAR(Tabla110[[#This Row],[FECHA PICKING]])</f>
        <v>2019</v>
      </c>
    </row>
    <row r="462" spans="1:13" x14ac:dyDescent="0.2">
      <c r="A462" s="2">
        <v>43217</v>
      </c>
      <c r="B462" s="1">
        <v>347966</v>
      </c>
      <c r="C462" s="1" t="s">
        <v>391</v>
      </c>
      <c r="D462" s="1" t="s">
        <v>893</v>
      </c>
      <c r="E462" s="1" t="s">
        <v>865</v>
      </c>
      <c r="F462" s="1">
        <v>18</v>
      </c>
      <c r="G462" s="16" t="s">
        <v>872</v>
      </c>
      <c r="H462" s="23">
        <v>0.51527777777777783</v>
      </c>
      <c r="I462" s="23">
        <v>0.5840277777777777</v>
      </c>
      <c r="J462" s="1">
        <f>HOUR(Tabla110[[#This Row],[HORA FIN PICKING]]-Tabla110[[#This Row],[HORA INICIO PICKING]])*60+MINUTE(Tabla110[[#This Row],[HORA FIN PICKING]]-Tabla110[[#This Row],[HORA INICIO PICKING]])</f>
        <v>99</v>
      </c>
      <c r="K462" s="1" t="str">
        <f>VLOOKUP(Tabla110[[#This Row],[COD MATERIAL]],Tabla1345[#All],3,0)</f>
        <v>08 - ELECTRICO</v>
      </c>
      <c r="L462" s="2" t="str">
        <f>VLOOKUP(MONTH(Tabla110[[#This Row],[FECHA PICKING]]),Tabla2[],2,0)</f>
        <v>Abr</v>
      </c>
      <c r="M462" s="1">
        <f>YEAR(Tabla110[[#This Row],[FECHA PICKING]])</f>
        <v>2018</v>
      </c>
    </row>
    <row r="463" spans="1:13" x14ac:dyDescent="0.2">
      <c r="A463" s="2">
        <v>43580</v>
      </c>
      <c r="B463" s="1">
        <v>347582</v>
      </c>
      <c r="C463" s="1" t="s">
        <v>611</v>
      </c>
      <c r="D463" s="1" t="s">
        <v>885</v>
      </c>
      <c r="E463" s="1" t="s">
        <v>858</v>
      </c>
      <c r="F463" s="1">
        <v>59</v>
      </c>
      <c r="G463" s="16" t="s">
        <v>872</v>
      </c>
      <c r="H463" s="23">
        <v>0.7416666666666667</v>
      </c>
      <c r="I463" s="23">
        <v>0.77569444444444446</v>
      </c>
      <c r="J463" s="1">
        <f>HOUR(Tabla110[[#This Row],[HORA FIN PICKING]]-Tabla110[[#This Row],[HORA INICIO PICKING]])*60+MINUTE(Tabla110[[#This Row],[HORA FIN PICKING]]-Tabla110[[#This Row],[HORA INICIO PICKING]])</f>
        <v>49</v>
      </c>
      <c r="K463" s="1" t="str">
        <f>VLOOKUP(Tabla110[[#This Row],[COD MATERIAL]],Tabla1345[#All],3,0)</f>
        <v>09 - PARTES DE MOTOR</v>
      </c>
      <c r="L463" s="2" t="str">
        <f>VLOOKUP(MONTH(Tabla110[[#This Row],[FECHA PICKING]]),Tabla2[],2,0)</f>
        <v>Abr</v>
      </c>
      <c r="M463" s="1">
        <f>YEAR(Tabla110[[#This Row],[FECHA PICKING]])</f>
        <v>2019</v>
      </c>
    </row>
    <row r="464" spans="1:13" x14ac:dyDescent="0.2">
      <c r="A464" s="2">
        <v>43219</v>
      </c>
      <c r="B464" s="1">
        <v>347848</v>
      </c>
      <c r="C464" s="1" t="s">
        <v>199</v>
      </c>
      <c r="D464" s="1" t="s">
        <v>892</v>
      </c>
      <c r="E464" s="1" t="s">
        <v>857</v>
      </c>
      <c r="F464" s="1">
        <v>71</v>
      </c>
      <c r="G464" s="16" t="s">
        <v>872</v>
      </c>
      <c r="H464" s="23">
        <v>0.73402777777777783</v>
      </c>
      <c r="I464" s="23">
        <v>0.8256944444444444</v>
      </c>
      <c r="J464" s="1">
        <f>HOUR(Tabla110[[#This Row],[HORA FIN PICKING]]-Tabla110[[#This Row],[HORA INICIO PICKING]])*60+MINUTE(Tabla110[[#This Row],[HORA FIN PICKING]]-Tabla110[[#This Row],[HORA INICIO PICKING]])</f>
        <v>132</v>
      </c>
      <c r="K464" s="1" t="str">
        <f>VLOOKUP(Tabla110[[#This Row],[COD MATERIAL]],Tabla1345[#All],3,0)</f>
        <v>07 - PEDALES Y POSAPIES</v>
      </c>
      <c r="L464" s="2" t="str">
        <f>VLOOKUP(MONTH(Tabla110[[#This Row],[FECHA PICKING]]),Tabla2[],2,0)</f>
        <v>Abr</v>
      </c>
      <c r="M464" s="1">
        <f>YEAR(Tabla110[[#This Row],[FECHA PICKING]])</f>
        <v>2018</v>
      </c>
    </row>
    <row r="465" spans="1:13" x14ac:dyDescent="0.2">
      <c r="A465" s="2">
        <v>43116</v>
      </c>
      <c r="B465" s="1">
        <v>353553</v>
      </c>
      <c r="C465" s="1" t="s">
        <v>643</v>
      </c>
      <c r="D465" s="1" t="s">
        <v>888</v>
      </c>
      <c r="E465" s="1" t="s">
        <v>862</v>
      </c>
      <c r="F465" s="1">
        <v>16</v>
      </c>
      <c r="G465" s="16" t="s">
        <v>872</v>
      </c>
      <c r="H465" s="23">
        <v>0.40277777777777773</v>
      </c>
      <c r="I465" s="23">
        <v>0.43541666666666662</v>
      </c>
      <c r="J465" s="1">
        <f>HOUR(Tabla110[[#This Row],[HORA FIN PICKING]]-Tabla110[[#This Row],[HORA INICIO PICKING]])*60+MINUTE(Tabla110[[#This Row],[HORA FIN PICKING]]-Tabla110[[#This Row],[HORA INICIO PICKING]])</f>
        <v>47</v>
      </c>
      <c r="K465" s="1" t="str">
        <f>VLOOKUP(Tabla110[[#This Row],[COD MATERIAL]],Tabla1345[#All],3,0)</f>
        <v>09 - PARTES DE MOTOR</v>
      </c>
      <c r="L465" s="2" t="str">
        <f>VLOOKUP(MONTH(Tabla110[[#This Row],[FECHA PICKING]]),Tabla2[],2,0)</f>
        <v>Ene</v>
      </c>
      <c r="M465" s="1">
        <f>YEAR(Tabla110[[#This Row],[FECHA PICKING]])</f>
        <v>2018</v>
      </c>
    </row>
    <row r="466" spans="1:13" x14ac:dyDescent="0.2">
      <c r="A466" s="2">
        <v>43493</v>
      </c>
      <c r="B466" s="1">
        <v>347604</v>
      </c>
      <c r="C466" s="1" t="s">
        <v>193</v>
      </c>
      <c r="D466" s="1" t="s">
        <v>884</v>
      </c>
      <c r="E466" s="1" t="s">
        <v>857</v>
      </c>
      <c r="F466" s="1">
        <v>62</v>
      </c>
      <c r="G466" s="16" t="s">
        <v>872</v>
      </c>
      <c r="H466" s="23">
        <v>0.51458333333333328</v>
      </c>
      <c r="I466" s="23">
        <v>0.59652777777777777</v>
      </c>
      <c r="J466" s="1">
        <f>HOUR(Tabla110[[#This Row],[HORA FIN PICKING]]-Tabla110[[#This Row],[HORA INICIO PICKING]])*60+MINUTE(Tabla110[[#This Row],[HORA FIN PICKING]]-Tabla110[[#This Row],[HORA INICIO PICKING]])</f>
        <v>118</v>
      </c>
      <c r="K466" s="1" t="str">
        <f>VLOOKUP(Tabla110[[#This Row],[COD MATERIAL]],Tabla1345[#All],3,0)</f>
        <v>09 - PARTES DE MOTOR</v>
      </c>
      <c r="L466" s="2" t="str">
        <f>VLOOKUP(MONTH(Tabla110[[#This Row],[FECHA PICKING]]),Tabla2[],2,0)</f>
        <v>Ene</v>
      </c>
      <c r="M466" s="1">
        <f>YEAR(Tabla110[[#This Row],[FECHA PICKING]])</f>
        <v>2019</v>
      </c>
    </row>
    <row r="467" spans="1:13" x14ac:dyDescent="0.2">
      <c r="A467" s="2">
        <v>43307</v>
      </c>
      <c r="B467" s="1">
        <v>348505</v>
      </c>
      <c r="C467" s="1" t="s">
        <v>487</v>
      </c>
      <c r="D467" s="1" t="s">
        <v>893</v>
      </c>
      <c r="E467" s="1" t="s">
        <v>867</v>
      </c>
      <c r="F467" s="1">
        <v>56</v>
      </c>
      <c r="G467" s="16" t="s">
        <v>872</v>
      </c>
      <c r="H467" s="23">
        <v>0.70000000000000007</v>
      </c>
      <c r="I467" s="23">
        <v>0.74236111111111114</v>
      </c>
      <c r="J467" s="1">
        <f>HOUR(Tabla110[[#This Row],[HORA FIN PICKING]]-Tabla110[[#This Row],[HORA INICIO PICKING]])*60+MINUTE(Tabla110[[#This Row],[HORA FIN PICKING]]-Tabla110[[#This Row],[HORA INICIO PICKING]])</f>
        <v>61</v>
      </c>
      <c r="K467" s="1" t="str">
        <f>VLOOKUP(Tabla110[[#This Row],[COD MATERIAL]],Tabla1345[#All],3,0)</f>
        <v>09 - PARTES DE MOTOR</v>
      </c>
      <c r="L467" s="2" t="str">
        <f>VLOOKUP(MONTH(Tabla110[[#This Row],[FECHA PICKING]]),Tabla2[],2,0)</f>
        <v>Jul</v>
      </c>
      <c r="M467" s="1">
        <f>YEAR(Tabla110[[#This Row],[FECHA PICKING]])</f>
        <v>2018</v>
      </c>
    </row>
    <row r="468" spans="1:13" x14ac:dyDescent="0.2">
      <c r="A468" s="2">
        <v>43104</v>
      </c>
      <c r="B468" s="1">
        <v>348343</v>
      </c>
      <c r="C468" s="1" t="s">
        <v>53</v>
      </c>
      <c r="D468" s="1" t="s">
        <v>893</v>
      </c>
      <c r="E468" s="1" t="s">
        <v>857</v>
      </c>
      <c r="F468" s="1">
        <v>43</v>
      </c>
      <c r="G468" s="16" t="s">
        <v>872</v>
      </c>
      <c r="H468" s="23">
        <v>0.51388888888888895</v>
      </c>
      <c r="I468" s="23">
        <v>0.60138888888888886</v>
      </c>
      <c r="J468" s="1">
        <f>HOUR(Tabla110[[#This Row],[HORA FIN PICKING]]-Tabla110[[#This Row],[HORA INICIO PICKING]])*60+MINUTE(Tabla110[[#This Row],[HORA FIN PICKING]]-Tabla110[[#This Row],[HORA INICIO PICKING]])</f>
        <v>126</v>
      </c>
      <c r="K468" s="1" t="str">
        <f>VLOOKUP(Tabla110[[#This Row],[COD MATERIAL]],Tabla1345[#All],3,0)</f>
        <v>10 - PALANCAS Y CHICOTES</v>
      </c>
      <c r="L468" s="2" t="str">
        <f>VLOOKUP(MONTH(Tabla110[[#This Row],[FECHA PICKING]]),Tabla2[],2,0)</f>
        <v>Ene</v>
      </c>
      <c r="M468" s="1">
        <f>YEAR(Tabla110[[#This Row],[FECHA PICKING]])</f>
        <v>2018</v>
      </c>
    </row>
    <row r="469" spans="1:13" x14ac:dyDescent="0.2">
      <c r="A469" s="2">
        <v>43312</v>
      </c>
      <c r="B469" s="1">
        <v>348605</v>
      </c>
      <c r="C469" s="1" t="s">
        <v>548</v>
      </c>
      <c r="D469" s="1" t="s">
        <v>891</v>
      </c>
      <c r="E469" s="1" t="s">
        <v>860</v>
      </c>
      <c r="F469" s="1">
        <v>42</v>
      </c>
      <c r="G469" s="16" t="s">
        <v>872</v>
      </c>
      <c r="H469" s="23">
        <v>0.58958333333333335</v>
      </c>
      <c r="I469" s="23">
        <v>0.60138888888888886</v>
      </c>
      <c r="J469" s="1">
        <f>HOUR(Tabla110[[#This Row],[HORA FIN PICKING]]-Tabla110[[#This Row],[HORA INICIO PICKING]])*60+MINUTE(Tabla110[[#This Row],[HORA FIN PICKING]]-Tabla110[[#This Row],[HORA INICIO PICKING]])</f>
        <v>17</v>
      </c>
      <c r="K469" s="1" t="str">
        <f>VLOOKUP(Tabla110[[#This Row],[COD MATERIAL]],Tabla1345[#All],3,0)</f>
        <v>08 - ELECTRICO</v>
      </c>
      <c r="L469" s="2" t="str">
        <f>VLOOKUP(MONTH(Tabla110[[#This Row],[FECHA PICKING]]),Tabla2[],2,0)</f>
        <v>Jul</v>
      </c>
      <c r="M469" s="1">
        <f>YEAR(Tabla110[[#This Row],[FECHA PICKING]])</f>
        <v>2018</v>
      </c>
    </row>
    <row r="470" spans="1:13" x14ac:dyDescent="0.2">
      <c r="A470" s="2">
        <v>43311</v>
      </c>
      <c r="B470" s="1">
        <v>348379</v>
      </c>
      <c r="C470" s="1" t="s">
        <v>334</v>
      </c>
      <c r="D470" s="1" t="s">
        <v>888</v>
      </c>
      <c r="E470" s="1" t="s">
        <v>865</v>
      </c>
      <c r="F470" s="1">
        <v>68</v>
      </c>
      <c r="G470" s="16" t="s">
        <v>872</v>
      </c>
      <c r="H470" s="23">
        <v>0.54999999999999993</v>
      </c>
      <c r="I470" s="23">
        <v>0.5708333333333333</v>
      </c>
      <c r="J470" s="1">
        <f>HOUR(Tabla110[[#This Row],[HORA FIN PICKING]]-Tabla110[[#This Row],[HORA INICIO PICKING]])*60+MINUTE(Tabla110[[#This Row],[HORA FIN PICKING]]-Tabla110[[#This Row],[HORA INICIO PICKING]])</f>
        <v>30</v>
      </c>
      <c r="K470" s="1" t="str">
        <f>VLOOKUP(Tabla110[[#This Row],[COD MATERIAL]],Tabla1345[#All],3,0)</f>
        <v>05 - COLISION</v>
      </c>
      <c r="L470" s="2" t="str">
        <f>VLOOKUP(MONTH(Tabla110[[#This Row],[FECHA PICKING]]),Tabla2[],2,0)</f>
        <v>Jul</v>
      </c>
      <c r="M470" s="1">
        <f>YEAR(Tabla110[[#This Row],[FECHA PICKING]])</f>
        <v>2018</v>
      </c>
    </row>
    <row r="471" spans="1:13" x14ac:dyDescent="0.2">
      <c r="A471" s="2">
        <v>43475</v>
      </c>
      <c r="B471" s="1">
        <v>348398</v>
      </c>
      <c r="C471" s="1" t="s">
        <v>233</v>
      </c>
      <c r="D471" s="1" t="s">
        <v>888</v>
      </c>
      <c r="E471" s="1" t="s">
        <v>863</v>
      </c>
      <c r="F471" s="1">
        <v>62</v>
      </c>
      <c r="G471" s="16" t="s">
        <v>873</v>
      </c>
      <c r="H471" s="23">
        <v>0.68125000000000002</v>
      </c>
      <c r="I471" s="23">
        <v>0.75902777777777786</v>
      </c>
      <c r="J471" s="1">
        <f>HOUR(Tabla110[[#This Row],[HORA FIN PICKING]]-Tabla110[[#This Row],[HORA INICIO PICKING]])*60+MINUTE(Tabla110[[#This Row],[HORA FIN PICKING]]-Tabla110[[#This Row],[HORA INICIO PICKING]])</f>
        <v>112</v>
      </c>
      <c r="K471" s="1" t="str">
        <f>VLOOKUP(Tabla110[[#This Row],[COD MATERIAL]],Tabla1345[#All],3,0)</f>
        <v>05 - COLISION</v>
      </c>
      <c r="L471" s="2" t="str">
        <f>VLOOKUP(MONTH(Tabla110[[#This Row],[FECHA PICKING]]),Tabla2[],2,0)</f>
        <v>Ene</v>
      </c>
      <c r="M471" s="1">
        <f>YEAR(Tabla110[[#This Row],[FECHA PICKING]])</f>
        <v>2019</v>
      </c>
    </row>
    <row r="472" spans="1:13" x14ac:dyDescent="0.2">
      <c r="A472" s="2">
        <v>43337</v>
      </c>
      <c r="B472" s="1">
        <v>347744</v>
      </c>
      <c r="C472" s="1" t="s">
        <v>353</v>
      </c>
      <c r="D472" s="1" t="s">
        <v>886</v>
      </c>
      <c r="E472" s="1" t="s">
        <v>856</v>
      </c>
      <c r="F472" s="1">
        <v>37</v>
      </c>
      <c r="G472" s="16" t="s">
        <v>872</v>
      </c>
      <c r="H472" s="23">
        <v>0.63888888888888895</v>
      </c>
      <c r="I472" s="23">
        <v>0.72222222222222221</v>
      </c>
      <c r="J472" s="1">
        <f>HOUR(Tabla110[[#This Row],[HORA FIN PICKING]]-Tabla110[[#This Row],[HORA INICIO PICKING]])*60+MINUTE(Tabla110[[#This Row],[HORA FIN PICKING]]-Tabla110[[#This Row],[HORA INICIO PICKING]])</f>
        <v>120</v>
      </c>
      <c r="K472" s="1" t="str">
        <f>VLOOKUP(Tabla110[[#This Row],[COD MATERIAL]],Tabla1345[#All],3,0)</f>
        <v>09 - PARTES DE MOTOR</v>
      </c>
      <c r="L472" s="2" t="str">
        <f>VLOOKUP(MONTH(Tabla110[[#This Row],[FECHA PICKING]]),Tabla2[],2,0)</f>
        <v>Ago</v>
      </c>
      <c r="M472" s="1">
        <f>YEAR(Tabla110[[#This Row],[FECHA PICKING]])</f>
        <v>2018</v>
      </c>
    </row>
    <row r="473" spans="1:13" x14ac:dyDescent="0.2">
      <c r="A473" s="2">
        <v>43428</v>
      </c>
      <c r="B473" s="1">
        <v>348879</v>
      </c>
      <c r="C473" s="1" t="s">
        <v>477</v>
      </c>
      <c r="D473" s="1" t="s">
        <v>884</v>
      </c>
      <c r="E473" s="1" t="s">
        <v>857</v>
      </c>
      <c r="F473" s="1">
        <v>19</v>
      </c>
      <c r="G473" s="16" t="s">
        <v>872</v>
      </c>
      <c r="H473" s="23">
        <v>0.63750000000000007</v>
      </c>
      <c r="I473" s="23">
        <v>0.74097222222222214</v>
      </c>
      <c r="J473" s="1">
        <f>HOUR(Tabla110[[#This Row],[HORA FIN PICKING]]-Tabla110[[#This Row],[HORA INICIO PICKING]])*60+MINUTE(Tabla110[[#This Row],[HORA FIN PICKING]]-Tabla110[[#This Row],[HORA INICIO PICKING]])</f>
        <v>149</v>
      </c>
      <c r="K473" s="1" t="str">
        <f>VLOOKUP(Tabla110[[#This Row],[COD MATERIAL]],Tabla1345[#All],3,0)</f>
        <v>05 - COLISION</v>
      </c>
      <c r="L473" s="2" t="str">
        <f>VLOOKUP(MONTH(Tabla110[[#This Row],[FECHA PICKING]]),Tabla2[],2,0)</f>
        <v>Nov</v>
      </c>
      <c r="M473" s="1">
        <f>YEAR(Tabla110[[#This Row],[FECHA PICKING]])</f>
        <v>2018</v>
      </c>
    </row>
    <row r="474" spans="1:13" x14ac:dyDescent="0.2">
      <c r="A474" s="2">
        <v>43474</v>
      </c>
      <c r="B474" s="1">
        <v>362806</v>
      </c>
      <c r="C474" s="1" t="s">
        <v>527</v>
      </c>
      <c r="D474" s="1" t="s">
        <v>892</v>
      </c>
      <c r="E474" s="1" t="s">
        <v>858</v>
      </c>
      <c r="F474" s="1">
        <v>76</v>
      </c>
      <c r="G474" s="16" t="s">
        <v>872</v>
      </c>
      <c r="H474" s="23">
        <v>0.68263888888888891</v>
      </c>
      <c r="I474" s="23">
        <v>0.77847222222222223</v>
      </c>
      <c r="J474" s="1">
        <f>HOUR(Tabla110[[#This Row],[HORA FIN PICKING]]-Tabla110[[#This Row],[HORA INICIO PICKING]])*60+MINUTE(Tabla110[[#This Row],[HORA FIN PICKING]]-Tabla110[[#This Row],[HORA INICIO PICKING]])</f>
        <v>138</v>
      </c>
      <c r="K474" s="1" t="str">
        <f>VLOOKUP(Tabla110[[#This Row],[COD MATERIAL]],Tabla1345[#All],3,0)</f>
        <v>15 - MISCELANEOS</v>
      </c>
      <c r="L474" s="2" t="str">
        <f>VLOOKUP(MONTH(Tabla110[[#This Row],[FECHA PICKING]]),Tabla2[],2,0)</f>
        <v>Ene</v>
      </c>
      <c r="M474" s="1">
        <f>YEAR(Tabla110[[#This Row],[FECHA PICKING]])</f>
        <v>2019</v>
      </c>
    </row>
    <row r="475" spans="1:13" x14ac:dyDescent="0.2">
      <c r="A475" s="2">
        <v>43456</v>
      </c>
      <c r="B475" s="1">
        <v>348509</v>
      </c>
      <c r="C475" s="1" t="s">
        <v>412</v>
      </c>
      <c r="D475" s="1" t="s">
        <v>887</v>
      </c>
      <c r="E475" s="1" t="s">
        <v>859</v>
      </c>
      <c r="F475" s="1">
        <v>58</v>
      </c>
      <c r="G475" s="16" t="s">
        <v>872</v>
      </c>
      <c r="H475" s="23">
        <v>0.37986111111111115</v>
      </c>
      <c r="I475" s="23">
        <v>0.39444444444444443</v>
      </c>
      <c r="J475" s="1">
        <f>HOUR(Tabla110[[#This Row],[HORA FIN PICKING]]-Tabla110[[#This Row],[HORA INICIO PICKING]])*60+MINUTE(Tabla110[[#This Row],[HORA FIN PICKING]]-Tabla110[[#This Row],[HORA INICIO PICKING]])</f>
        <v>21</v>
      </c>
      <c r="K475" s="1" t="str">
        <f>VLOOKUP(Tabla110[[#This Row],[COD MATERIAL]],Tabla1345[#All],3,0)</f>
        <v>09 - PARTES DE MOTOR</v>
      </c>
      <c r="L475" s="2" t="str">
        <f>VLOOKUP(MONTH(Tabla110[[#This Row],[FECHA PICKING]]),Tabla2[],2,0)</f>
        <v>Dic</v>
      </c>
      <c r="M475" s="1">
        <f>YEAR(Tabla110[[#This Row],[FECHA PICKING]])</f>
        <v>2018</v>
      </c>
    </row>
    <row r="476" spans="1:13" x14ac:dyDescent="0.2">
      <c r="A476" s="2">
        <v>43549</v>
      </c>
      <c r="B476" s="1">
        <v>348310</v>
      </c>
      <c r="C476" s="1" t="s">
        <v>720</v>
      </c>
      <c r="D476" s="1" t="s">
        <v>890</v>
      </c>
      <c r="E476" s="1" t="s">
        <v>860</v>
      </c>
      <c r="F476" s="1">
        <v>45</v>
      </c>
      <c r="G476" s="16" t="s">
        <v>873</v>
      </c>
      <c r="H476" s="23">
        <v>0.46736111111111112</v>
      </c>
      <c r="I476" s="23">
        <v>0.49861111111111112</v>
      </c>
      <c r="J476" s="1">
        <f>HOUR(Tabla110[[#This Row],[HORA FIN PICKING]]-Tabla110[[#This Row],[HORA INICIO PICKING]])*60+MINUTE(Tabla110[[#This Row],[HORA FIN PICKING]]-Tabla110[[#This Row],[HORA INICIO PICKING]])</f>
        <v>45</v>
      </c>
      <c r="K476" s="1" t="str">
        <f>VLOOKUP(Tabla110[[#This Row],[COD MATERIAL]],Tabla1345[#All],3,0)</f>
        <v>05 - COLISION</v>
      </c>
      <c r="L476" s="2" t="str">
        <f>VLOOKUP(MONTH(Tabla110[[#This Row],[FECHA PICKING]]),Tabla2[],2,0)</f>
        <v>Mar</v>
      </c>
      <c r="M476" s="1">
        <f>YEAR(Tabla110[[#This Row],[FECHA PICKING]])</f>
        <v>2019</v>
      </c>
    </row>
    <row r="477" spans="1:13" x14ac:dyDescent="0.2">
      <c r="A477" s="2">
        <v>43307</v>
      </c>
      <c r="B477" s="1">
        <v>348057</v>
      </c>
      <c r="C477" s="1" t="s">
        <v>339</v>
      </c>
      <c r="D477" s="1" t="s">
        <v>887</v>
      </c>
      <c r="E477" s="1" t="s">
        <v>861</v>
      </c>
      <c r="F477" s="1">
        <v>98</v>
      </c>
      <c r="G477" s="16" t="s">
        <v>872</v>
      </c>
      <c r="H477" s="23">
        <v>0.64166666666666672</v>
      </c>
      <c r="I477" s="23">
        <v>0.65694444444444444</v>
      </c>
      <c r="J477" s="1">
        <f>HOUR(Tabla110[[#This Row],[HORA FIN PICKING]]-Tabla110[[#This Row],[HORA INICIO PICKING]])*60+MINUTE(Tabla110[[#This Row],[HORA FIN PICKING]]-Tabla110[[#This Row],[HORA INICIO PICKING]])</f>
        <v>22</v>
      </c>
      <c r="K477" s="1" t="str">
        <f>VLOOKUP(Tabla110[[#This Row],[COD MATERIAL]],Tabla1345[#All],3,0)</f>
        <v>13 - TRACCION</v>
      </c>
      <c r="L477" s="2" t="str">
        <f>VLOOKUP(MONTH(Tabla110[[#This Row],[FECHA PICKING]]),Tabla2[],2,0)</f>
        <v>Jul</v>
      </c>
      <c r="M477" s="1">
        <f>YEAR(Tabla110[[#This Row],[FECHA PICKING]])</f>
        <v>2018</v>
      </c>
    </row>
    <row r="478" spans="1:13" x14ac:dyDescent="0.2">
      <c r="A478" s="2">
        <v>43360</v>
      </c>
      <c r="B478" s="1">
        <v>362661</v>
      </c>
      <c r="C478" s="1" t="s">
        <v>491</v>
      </c>
      <c r="D478" s="1" t="s">
        <v>890</v>
      </c>
      <c r="E478" s="1" t="s">
        <v>862</v>
      </c>
      <c r="F478" s="1">
        <v>29</v>
      </c>
      <c r="G478" s="16" t="s">
        <v>872</v>
      </c>
      <c r="H478" s="23">
        <v>0.73472222222222217</v>
      </c>
      <c r="I478" s="23">
        <v>0.78541666666666676</v>
      </c>
      <c r="J478" s="1">
        <f>HOUR(Tabla110[[#This Row],[HORA FIN PICKING]]-Tabla110[[#This Row],[HORA INICIO PICKING]])*60+MINUTE(Tabla110[[#This Row],[HORA FIN PICKING]]-Tabla110[[#This Row],[HORA INICIO PICKING]])</f>
        <v>73</v>
      </c>
      <c r="K478" s="1" t="str">
        <f>VLOOKUP(Tabla110[[#This Row],[COD MATERIAL]],Tabla1345[#All],3,0)</f>
        <v>05 - COLISION</v>
      </c>
      <c r="L478" s="2" t="str">
        <f>VLOOKUP(MONTH(Tabla110[[#This Row],[FECHA PICKING]]),Tabla2[],2,0)</f>
        <v>Set</v>
      </c>
      <c r="M478" s="1">
        <f>YEAR(Tabla110[[#This Row],[FECHA PICKING]])</f>
        <v>2018</v>
      </c>
    </row>
    <row r="479" spans="1:13" x14ac:dyDescent="0.2">
      <c r="A479" s="2">
        <v>43300</v>
      </c>
      <c r="B479" s="1">
        <v>348564</v>
      </c>
      <c r="C479" s="1" t="s">
        <v>366</v>
      </c>
      <c r="D479" s="1" t="s">
        <v>884</v>
      </c>
      <c r="E479" s="1" t="s">
        <v>863</v>
      </c>
      <c r="F479" s="1">
        <v>75</v>
      </c>
      <c r="G479" s="16" t="s">
        <v>873</v>
      </c>
      <c r="H479" s="23">
        <v>0.57013888888888886</v>
      </c>
      <c r="I479" s="23">
        <v>0.6479166666666667</v>
      </c>
      <c r="J479" s="1">
        <f>HOUR(Tabla110[[#This Row],[HORA FIN PICKING]]-Tabla110[[#This Row],[HORA INICIO PICKING]])*60+MINUTE(Tabla110[[#This Row],[HORA FIN PICKING]]-Tabla110[[#This Row],[HORA INICIO PICKING]])</f>
        <v>112</v>
      </c>
      <c r="K479" s="1" t="str">
        <f>VLOOKUP(Tabla110[[#This Row],[COD MATERIAL]],Tabla1345[#All],3,0)</f>
        <v>09 - PARTES DE MOTOR</v>
      </c>
      <c r="L479" s="2" t="str">
        <f>VLOOKUP(MONTH(Tabla110[[#This Row],[FECHA PICKING]]),Tabla2[],2,0)</f>
        <v>Jul</v>
      </c>
      <c r="M479" s="1">
        <f>YEAR(Tabla110[[#This Row],[FECHA PICKING]])</f>
        <v>2018</v>
      </c>
    </row>
    <row r="480" spans="1:13" x14ac:dyDescent="0.2">
      <c r="A480" s="2">
        <v>43376</v>
      </c>
      <c r="B480" s="1">
        <v>348837</v>
      </c>
      <c r="C480" s="1" t="s">
        <v>147</v>
      </c>
      <c r="D480" s="1" t="s">
        <v>893</v>
      </c>
      <c r="E480" s="1" t="s">
        <v>864</v>
      </c>
      <c r="F480" s="1">
        <v>14</v>
      </c>
      <c r="G480" s="16" t="s">
        <v>872</v>
      </c>
      <c r="H480" s="23">
        <v>0.48333333333333334</v>
      </c>
      <c r="I480" s="23">
        <v>0.5131944444444444</v>
      </c>
      <c r="J480" s="1">
        <f>HOUR(Tabla110[[#This Row],[HORA FIN PICKING]]-Tabla110[[#This Row],[HORA INICIO PICKING]])*60+MINUTE(Tabla110[[#This Row],[HORA FIN PICKING]]-Tabla110[[#This Row],[HORA INICIO PICKING]])</f>
        <v>43</v>
      </c>
      <c r="K480" s="1" t="str">
        <f>VLOOKUP(Tabla110[[#This Row],[COD MATERIAL]],Tabla1345[#All],3,0)</f>
        <v>05 - COLISION</v>
      </c>
      <c r="L480" s="2" t="str">
        <f>VLOOKUP(MONTH(Tabla110[[#This Row],[FECHA PICKING]]),Tabla2[],2,0)</f>
        <v>Oct</v>
      </c>
      <c r="M480" s="1">
        <f>YEAR(Tabla110[[#This Row],[FECHA PICKING]])</f>
        <v>2018</v>
      </c>
    </row>
    <row r="481" spans="1:13" x14ac:dyDescent="0.2">
      <c r="A481" s="2">
        <v>43471</v>
      </c>
      <c r="B481" s="1">
        <v>348866</v>
      </c>
      <c r="C481" s="1" t="s">
        <v>106</v>
      </c>
      <c r="D481" s="1" t="s">
        <v>884</v>
      </c>
      <c r="E481" s="1" t="s">
        <v>864</v>
      </c>
      <c r="F481" s="1">
        <v>41</v>
      </c>
      <c r="G481" s="16" t="s">
        <v>872</v>
      </c>
      <c r="H481" s="23">
        <v>0.71388888888888891</v>
      </c>
      <c r="I481" s="23">
        <v>0.75347222222222221</v>
      </c>
      <c r="J481" s="1">
        <f>HOUR(Tabla110[[#This Row],[HORA FIN PICKING]]-Tabla110[[#This Row],[HORA INICIO PICKING]])*60+MINUTE(Tabla110[[#This Row],[HORA FIN PICKING]]-Tabla110[[#This Row],[HORA INICIO PICKING]])</f>
        <v>57</v>
      </c>
      <c r="K481" s="1" t="str">
        <f>VLOOKUP(Tabla110[[#This Row],[COD MATERIAL]],Tabla1345[#All],3,0)</f>
        <v>05 - COLISION</v>
      </c>
      <c r="L481" s="2" t="str">
        <f>VLOOKUP(MONTH(Tabla110[[#This Row],[FECHA PICKING]]),Tabla2[],2,0)</f>
        <v>Ene</v>
      </c>
      <c r="M481" s="1">
        <f>YEAR(Tabla110[[#This Row],[FECHA PICKING]])</f>
        <v>2019</v>
      </c>
    </row>
    <row r="482" spans="1:13" x14ac:dyDescent="0.2">
      <c r="A482" s="2">
        <v>43203</v>
      </c>
      <c r="B482" s="1">
        <v>367834</v>
      </c>
      <c r="C482" s="1" t="s">
        <v>775</v>
      </c>
      <c r="D482" s="1" t="s">
        <v>887</v>
      </c>
      <c r="E482" s="1" t="s">
        <v>857</v>
      </c>
      <c r="F482" s="1">
        <v>32</v>
      </c>
      <c r="G482" s="16" t="s">
        <v>872</v>
      </c>
      <c r="H482" s="23">
        <v>0.36527777777777781</v>
      </c>
      <c r="I482" s="23">
        <v>0.45347222222222222</v>
      </c>
      <c r="J482" s="1">
        <f>HOUR(Tabla110[[#This Row],[HORA FIN PICKING]]-Tabla110[[#This Row],[HORA INICIO PICKING]])*60+MINUTE(Tabla110[[#This Row],[HORA FIN PICKING]]-Tabla110[[#This Row],[HORA INICIO PICKING]])</f>
        <v>127</v>
      </c>
      <c r="K482" s="1" t="str">
        <f>VLOOKUP(Tabla110[[#This Row],[COD MATERIAL]],Tabla1345[#All],3,0)</f>
        <v>05 - COLISION</v>
      </c>
      <c r="L482" s="2" t="str">
        <f>VLOOKUP(MONTH(Tabla110[[#This Row],[FECHA PICKING]]),Tabla2[],2,0)</f>
        <v>Abr</v>
      </c>
      <c r="M482" s="1">
        <f>YEAR(Tabla110[[#This Row],[FECHA PICKING]])</f>
        <v>2018</v>
      </c>
    </row>
    <row r="483" spans="1:13" x14ac:dyDescent="0.2">
      <c r="A483" s="2">
        <v>43211</v>
      </c>
      <c r="B483" s="1">
        <v>364290</v>
      </c>
      <c r="C483" s="1" t="s">
        <v>609</v>
      </c>
      <c r="D483" s="1" t="s">
        <v>890</v>
      </c>
      <c r="E483" s="1" t="s">
        <v>864</v>
      </c>
      <c r="F483" s="1">
        <v>39</v>
      </c>
      <c r="G483" s="16" t="s">
        <v>872</v>
      </c>
      <c r="H483" s="23">
        <v>0.42222222222222222</v>
      </c>
      <c r="I483" s="23">
        <v>0.48888888888888893</v>
      </c>
      <c r="J483" s="1">
        <f>HOUR(Tabla110[[#This Row],[HORA FIN PICKING]]-Tabla110[[#This Row],[HORA INICIO PICKING]])*60+MINUTE(Tabla110[[#This Row],[HORA FIN PICKING]]-Tabla110[[#This Row],[HORA INICIO PICKING]])</f>
        <v>96</v>
      </c>
      <c r="K483" s="1" t="str">
        <f>VLOOKUP(Tabla110[[#This Row],[COD MATERIAL]],Tabla1345[#All],3,0)</f>
        <v>09 - PARTES DE MOTOR</v>
      </c>
      <c r="L483" s="2" t="str">
        <f>VLOOKUP(MONTH(Tabla110[[#This Row],[FECHA PICKING]]),Tabla2[],2,0)</f>
        <v>Abr</v>
      </c>
      <c r="M483" s="1">
        <f>YEAR(Tabla110[[#This Row],[FECHA PICKING]])</f>
        <v>2018</v>
      </c>
    </row>
    <row r="484" spans="1:13" x14ac:dyDescent="0.2">
      <c r="A484" s="2">
        <v>43406</v>
      </c>
      <c r="B484" s="1">
        <v>347905</v>
      </c>
      <c r="C484" s="1" t="s">
        <v>303</v>
      </c>
      <c r="D484" s="1" t="s">
        <v>884</v>
      </c>
      <c r="E484" s="1" t="s">
        <v>865</v>
      </c>
      <c r="F484" s="1">
        <v>46</v>
      </c>
      <c r="G484" s="16" t="s">
        <v>872</v>
      </c>
      <c r="H484" s="23">
        <v>0.4916666666666667</v>
      </c>
      <c r="I484" s="23">
        <v>0.54652777777777783</v>
      </c>
      <c r="J484" s="1">
        <f>HOUR(Tabla110[[#This Row],[HORA FIN PICKING]]-Tabla110[[#This Row],[HORA INICIO PICKING]])*60+MINUTE(Tabla110[[#This Row],[HORA FIN PICKING]]-Tabla110[[#This Row],[HORA INICIO PICKING]])</f>
        <v>79</v>
      </c>
      <c r="K484" s="1" t="str">
        <f>VLOOKUP(Tabla110[[#This Row],[COD MATERIAL]],Tabla1345[#All],3,0)</f>
        <v>14 - LUCES</v>
      </c>
      <c r="L484" s="2" t="str">
        <f>VLOOKUP(MONTH(Tabla110[[#This Row],[FECHA PICKING]]),Tabla2[],2,0)</f>
        <v>Nov</v>
      </c>
      <c r="M484" s="1">
        <f>YEAR(Tabla110[[#This Row],[FECHA PICKING]])</f>
        <v>2018</v>
      </c>
    </row>
    <row r="485" spans="1:13" x14ac:dyDescent="0.2">
      <c r="A485" s="2">
        <v>43597</v>
      </c>
      <c r="B485" s="1">
        <v>348770</v>
      </c>
      <c r="C485" s="1" t="s">
        <v>155</v>
      </c>
      <c r="D485" s="1" t="s">
        <v>890</v>
      </c>
      <c r="E485" s="1" t="s">
        <v>857</v>
      </c>
      <c r="F485" s="1">
        <v>26</v>
      </c>
      <c r="G485" s="16" t="s">
        <v>872</v>
      </c>
      <c r="H485" s="23">
        <v>0.43194444444444446</v>
      </c>
      <c r="I485" s="23">
        <v>0.53125</v>
      </c>
      <c r="J485" s="1">
        <f>HOUR(Tabla110[[#This Row],[HORA FIN PICKING]]-Tabla110[[#This Row],[HORA INICIO PICKING]])*60+MINUTE(Tabla110[[#This Row],[HORA FIN PICKING]]-Tabla110[[#This Row],[HORA INICIO PICKING]])</f>
        <v>143</v>
      </c>
      <c r="K485" s="1" t="str">
        <f>VLOOKUP(Tabla110[[#This Row],[COD MATERIAL]],Tabla1345[#All],3,0)</f>
        <v>05 - COLISION</v>
      </c>
      <c r="L485" s="2" t="str">
        <f>VLOOKUP(MONTH(Tabla110[[#This Row],[FECHA PICKING]]),Tabla2[],2,0)</f>
        <v>May</v>
      </c>
      <c r="M485" s="1">
        <f>YEAR(Tabla110[[#This Row],[FECHA PICKING]])</f>
        <v>2019</v>
      </c>
    </row>
    <row r="486" spans="1:13" x14ac:dyDescent="0.2">
      <c r="A486" s="2">
        <v>43408</v>
      </c>
      <c r="B486" s="1">
        <v>348600</v>
      </c>
      <c r="C486" s="1" t="s">
        <v>399</v>
      </c>
      <c r="D486" s="1" t="s">
        <v>884</v>
      </c>
      <c r="E486" s="1" t="s">
        <v>859</v>
      </c>
      <c r="F486" s="1">
        <v>88</v>
      </c>
      <c r="G486" s="16" t="s">
        <v>872</v>
      </c>
      <c r="H486" s="23">
        <v>0.47083333333333338</v>
      </c>
      <c r="I486" s="23">
        <v>0.5229166666666667</v>
      </c>
      <c r="J486" s="1">
        <f>HOUR(Tabla110[[#This Row],[HORA FIN PICKING]]-Tabla110[[#This Row],[HORA INICIO PICKING]])*60+MINUTE(Tabla110[[#This Row],[HORA FIN PICKING]]-Tabla110[[#This Row],[HORA INICIO PICKING]])</f>
        <v>75</v>
      </c>
      <c r="K486" s="1" t="str">
        <f>VLOOKUP(Tabla110[[#This Row],[COD MATERIAL]],Tabla1345[#All],3,0)</f>
        <v>15 - MISCELANEOS</v>
      </c>
      <c r="L486" s="2" t="str">
        <f>VLOOKUP(MONTH(Tabla110[[#This Row],[FECHA PICKING]]),Tabla2[],2,0)</f>
        <v>Nov</v>
      </c>
      <c r="M486" s="1">
        <f>YEAR(Tabla110[[#This Row],[FECHA PICKING]])</f>
        <v>2018</v>
      </c>
    </row>
    <row r="487" spans="1:13" x14ac:dyDescent="0.2">
      <c r="A487" s="2">
        <v>43498</v>
      </c>
      <c r="B487" s="1">
        <v>362709</v>
      </c>
      <c r="C487" s="1" t="s">
        <v>428</v>
      </c>
      <c r="D487" s="1" t="s">
        <v>893</v>
      </c>
      <c r="E487" s="1" t="s">
        <v>862</v>
      </c>
      <c r="F487" s="1">
        <v>61</v>
      </c>
      <c r="G487" s="16" t="s">
        <v>872</v>
      </c>
      <c r="H487" s="23">
        <v>0.65416666666666667</v>
      </c>
      <c r="I487" s="23">
        <v>0.75416666666666676</v>
      </c>
      <c r="J487" s="1">
        <f>HOUR(Tabla110[[#This Row],[HORA FIN PICKING]]-Tabla110[[#This Row],[HORA INICIO PICKING]])*60+MINUTE(Tabla110[[#This Row],[HORA FIN PICKING]]-Tabla110[[#This Row],[HORA INICIO PICKING]])</f>
        <v>144</v>
      </c>
      <c r="K487" s="1" t="str">
        <f>VLOOKUP(Tabla110[[#This Row],[COD MATERIAL]],Tabla1345[#All],3,0)</f>
        <v>05 - COLISION</v>
      </c>
      <c r="L487" s="2" t="str">
        <f>VLOOKUP(MONTH(Tabla110[[#This Row],[FECHA PICKING]]),Tabla2[],2,0)</f>
        <v>Feb</v>
      </c>
      <c r="M487" s="1">
        <f>YEAR(Tabla110[[#This Row],[FECHA PICKING]])</f>
        <v>2019</v>
      </c>
    </row>
    <row r="488" spans="1:13" x14ac:dyDescent="0.2">
      <c r="A488" s="2">
        <v>43482</v>
      </c>
      <c r="B488" s="1">
        <v>348638</v>
      </c>
      <c r="C488" s="1" t="s">
        <v>73</v>
      </c>
      <c r="D488" s="1" t="s">
        <v>890</v>
      </c>
      <c r="E488" s="1" t="s">
        <v>866</v>
      </c>
      <c r="F488" s="1">
        <v>38</v>
      </c>
      <c r="G488" s="16" t="s">
        <v>872</v>
      </c>
      <c r="H488" s="23">
        <v>0.73611111111111116</v>
      </c>
      <c r="I488" s="23">
        <v>0.76180555555555562</v>
      </c>
      <c r="J488" s="1">
        <f>HOUR(Tabla110[[#This Row],[HORA FIN PICKING]]-Tabla110[[#This Row],[HORA INICIO PICKING]])*60+MINUTE(Tabla110[[#This Row],[HORA FIN PICKING]]-Tabla110[[#This Row],[HORA INICIO PICKING]])</f>
        <v>37</v>
      </c>
      <c r="K488" s="1" t="str">
        <f>VLOOKUP(Tabla110[[#This Row],[COD MATERIAL]],Tabla1345[#All],3,0)</f>
        <v>09 - PARTES DE MOTOR</v>
      </c>
      <c r="L488" s="2" t="str">
        <f>VLOOKUP(MONTH(Tabla110[[#This Row],[FECHA PICKING]]),Tabla2[],2,0)</f>
        <v>Ene</v>
      </c>
      <c r="M488" s="1">
        <f>YEAR(Tabla110[[#This Row],[FECHA PICKING]])</f>
        <v>2019</v>
      </c>
    </row>
    <row r="489" spans="1:13" x14ac:dyDescent="0.2">
      <c r="A489" s="2">
        <v>43486</v>
      </c>
      <c r="B489" s="1">
        <v>347801</v>
      </c>
      <c r="C489" s="1" t="s">
        <v>704</v>
      </c>
      <c r="D489" s="1" t="s">
        <v>893</v>
      </c>
      <c r="E489" s="1" t="s">
        <v>863</v>
      </c>
      <c r="F489" s="1">
        <v>77</v>
      </c>
      <c r="G489" s="16" t="s">
        <v>872</v>
      </c>
      <c r="H489" s="23">
        <v>0.7270833333333333</v>
      </c>
      <c r="I489" s="23">
        <v>0.79583333333333339</v>
      </c>
      <c r="J489" s="1">
        <f>HOUR(Tabla110[[#This Row],[HORA FIN PICKING]]-Tabla110[[#This Row],[HORA INICIO PICKING]])*60+MINUTE(Tabla110[[#This Row],[HORA FIN PICKING]]-Tabla110[[#This Row],[HORA INICIO PICKING]])</f>
        <v>99</v>
      </c>
      <c r="K489" s="1" t="str">
        <f>VLOOKUP(Tabla110[[#This Row],[COD MATERIAL]],Tabla1345[#All],3,0)</f>
        <v>15 - MISCELANEOS</v>
      </c>
      <c r="L489" s="2" t="str">
        <f>VLOOKUP(MONTH(Tabla110[[#This Row],[FECHA PICKING]]),Tabla2[],2,0)</f>
        <v>Ene</v>
      </c>
      <c r="M489" s="1">
        <f>YEAR(Tabla110[[#This Row],[FECHA PICKING]])</f>
        <v>2019</v>
      </c>
    </row>
    <row r="490" spans="1:13" x14ac:dyDescent="0.2">
      <c r="A490" s="2">
        <v>43172</v>
      </c>
      <c r="B490" s="1">
        <v>362794</v>
      </c>
      <c r="C490" s="1" t="s">
        <v>450</v>
      </c>
      <c r="D490" s="1" t="s">
        <v>885</v>
      </c>
      <c r="E490" s="1" t="s">
        <v>863</v>
      </c>
      <c r="F490" s="1">
        <v>89</v>
      </c>
      <c r="G490" s="16" t="s">
        <v>872</v>
      </c>
      <c r="H490" s="23">
        <v>0.51944444444444449</v>
      </c>
      <c r="I490" s="23">
        <v>0.56736111111111109</v>
      </c>
      <c r="J490" s="1">
        <f>HOUR(Tabla110[[#This Row],[HORA FIN PICKING]]-Tabla110[[#This Row],[HORA INICIO PICKING]])*60+MINUTE(Tabla110[[#This Row],[HORA FIN PICKING]]-Tabla110[[#This Row],[HORA INICIO PICKING]])</f>
        <v>69</v>
      </c>
      <c r="K490" s="1" t="str">
        <f>VLOOKUP(Tabla110[[#This Row],[COD MATERIAL]],Tabla1345[#All],3,0)</f>
        <v>05 - COLISION</v>
      </c>
      <c r="L490" s="2" t="str">
        <f>VLOOKUP(MONTH(Tabla110[[#This Row],[FECHA PICKING]]),Tabla2[],2,0)</f>
        <v>Mar</v>
      </c>
      <c r="M490" s="1">
        <f>YEAR(Tabla110[[#This Row],[FECHA PICKING]])</f>
        <v>2018</v>
      </c>
    </row>
    <row r="491" spans="1:13" x14ac:dyDescent="0.2">
      <c r="A491" s="2">
        <v>43368</v>
      </c>
      <c r="B491" s="1">
        <v>347669</v>
      </c>
      <c r="C491" s="1" t="s">
        <v>161</v>
      </c>
      <c r="D491" s="1" t="s">
        <v>891</v>
      </c>
      <c r="E491" s="1" t="s">
        <v>860</v>
      </c>
      <c r="F491" s="1">
        <v>87</v>
      </c>
      <c r="G491" s="16" t="s">
        <v>873</v>
      </c>
      <c r="H491" s="23">
        <v>0.7319444444444444</v>
      </c>
      <c r="I491" s="23">
        <v>0.74375000000000002</v>
      </c>
      <c r="J491" s="1">
        <f>HOUR(Tabla110[[#This Row],[HORA FIN PICKING]]-Tabla110[[#This Row],[HORA INICIO PICKING]])*60+MINUTE(Tabla110[[#This Row],[HORA FIN PICKING]]-Tabla110[[#This Row],[HORA INICIO PICKING]])</f>
        <v>17</v>
      </c>
      <c r="K491" s="1" t="str">
        <f>VLOOKUP(Tabla110[[#This Row],[COD MATERIAL]],Tabla1345[#All],3,0)</f>
        <v>09 - PARTES DE MOTOR</v>
      </c>
      <c r="L491" s="2" t="str">
        <f>VLOOKUP(MONTH(Tabla110[[#This Row],[FECHA PICKING]]),Tabla2[],2,0)</f>
        <v>Set</v>
      </c>
      <c r="M491" s="1">
        <f>YEAR(Tabla110[[#This Row],[FECHA PICKING]])</f>
        <v>2018</v>
      </c>
    </row>
    <row r="492" spans="1:13" x14ac:dyDescent="0.2">
      <c r="A492" s="2">
        <v>43142</v>
      </c>
      <c r="B492" s="1">
        <v>364398</v>
      </c>
      <c r="C492" s="1" t="s">
        <v>783</v>
      </c>
      <c r="D492" s="1" t="s">
        <v>890</v>
      </c>
      <c r="E492" s="1" t="s">
        <v>867</v>
      </c>
      <c r="F492" s="1">
        <v>48</v>
      </c>
      <c r="G492" s="16" t="s">
        <v>872</v>
      </c>
      <c r="H492" s="23">
        <v>0.69166666666666676</v>
      </c>
      <c r="I492" s="23">
        <v>0.76250000000000007</v>
      </c>
      <c r="J492" s="1">
        <f>HOUR(Tabla110[[#This Row],[HORA FIN PICKING]]-Tabla110[[#This Row],[HORA INICIO PICKING]])*60+MINUTE(Tabla110[[#This Row],[HORA FIN PICKING]]-Tabla110[[#This Row],[HORA INICIO PICKING]])</f>
        <v>102</v>
      </c>
      <c r="K492" s="1" t="str">
        <f>VLOOKUP(Tabla110[[#This Row],[COD MATERIAL]],Tabla1345[#All],3,0)</f>
        <v>05 - COLISION</v>
      </c>
      <c r="L492" s="2" t="str">
        <f>VLOOKUP(MONTH(Tabla110[[#This Row],[FECHA PICKING]]),Tabla2[],2,0)</f>
        <v>Feb</v>
      </c>
      <c r="M492" s="1">
        <f>YEAR(Tabla110[[#This Row],[FECHA PICKING]])</f>
        <v>2018</v>
      </c>
    </row>
    <row r="493" spans="1:13" x14ac:dyDescent="0.2">
      <c r="A493" s="2">
        <v>43438</v>
      </c>
      <c r="B493" s="1">
        <v>364153</v>
      </c>
      <c r="C493" s="1" t="s">
        <v>607</v>
      </c>
      <c r="D493" s="1" t="s">
        <v>885</v>
      </c>
      <c r="E493" s="1" t="s">
        <v>867</v>
      </c>
      <c r="F493" s="1">
        <v>26</v>
      </c>
      <c r="G493" s="16" t="s">
        <v>872</v>
      </c>
      <c r="H493" s="23">
        <v>0.63263888888888886</v>
      </c>
      <c r="I493" s="23">
        <v>0.67986111111111114</v>
      </c>
      <c r="J493" s="1">
        <f>HOUR(Tabla110[[#This Row],[HORA FIN PICKING]]-Tabla110[[#This Row],[HORA INICIO PICKING]])*60+MINUTE(Tabla110[[#This Row],[HORA FIN PICKING]]-Tabla110[[#This Row],[HORA INICIO PICKING]])</f>
        <v>68</v>
      </c>
      <c r="K493" s="1" t="str">
        <f>VLOOKUP(Tabla110[[#This Row],[COD MATERIAL]],Tabla1345[#All],3,0)</f>
        <v>09 - PARTES DE MOTOR</v>
      </c>
      <c r="L493" s="2" t="str">
        <f>VLOOKUP(MONTH(Tabla110[[#This Row],[FECHA PICKING]]),Tabla2[],2,0)</f>
        <v>Dic</v>
      </c>
      <c r="M493" s="1">
        <f>YEAR(Tabla110[[#This Row],[FECHA PICKING]])</f>
        <v>2018</v>
      </c>
    </row>
    <row r="494" spans="1:13" x14ac:dyDescent="0.2">
      <c r="A494" s="2">
        <v>43439</v>
      </c>
      <c r="B494" s="1">
        <v>348334</v>
      </c>
      <c r="C494" s="1" t="s">
        <v>560</v>
      </c>
      <c r="D494" s="1" t="s">
        <v>892</v>
      </c>
      <c r="E494" s="1" t="s">
        <v>866</v>
      </c>
      <c r="F494" s="1">
        <v>33</v>
      </c>
      <c r="G494" s="16" t="s">
        <v>872</v>
      </c>
      <c r="H494" s="23">
        <v>0.53194444444444444</v>
      </c>
      <c r="I494" s="23">
        <v>0.54305555555555551</v>
      </c>
      <c r="J494" s="1">
        <f>HOUR(Tabla110[[#This Row],[HORA FIN PICKING]]-Tabla110[[#This Row],[HORA INICIO PICKING]])*60+MINUTE(Tabla110[[#This Row],[HORA FIN PICKING]]-Tabla110[[#This Row],[HORA INICIO PICKING]])</f>
        <v>16</v>
      </c>
      <c r="K494" s="1" t="str">
        <f>VLOOKUP(Tabla110[[#This Row],[COD MATERIAL]],Tabla1345[#All],3,0)</f>
        <v>06 - AMORTIGUADORES</v>
      </c>
      <c r="L494" s="2" t="str">
        <f>VLOOKUP(MONTH(Tabla110[[#This Row],[FECHA PICKING]]),Tabla2[],2,0)</f>
        <v>Dic</v>
      </c>
      <c r="M494" s="1">
        <f>YEAR(Tabla110[[#This Row],[FECHA PICKING]])</f>
        <v>2018</v>
      </c>
    </row>
    <row r="495" spans="1:13" x14ac:dyDescent="0.2">
      <c r="A495" s="2">
        <v>43585</v>
      </c>
      <c r="B495" s="1">
        <v>365172</v>
      </c>
      <c r="C495" s="1" t="s">
        <v>493</v>
      </c>
      <c r="D495" s="1" t="s">
        <v>893</v>
      </c>
      <c r="E495" s="1" t="s">
        <v>868</v>
      </c>
      <c r="F495" s="1">
        <v>77</v>
      </c>
      <c r="G495" s="16" t="s">
        <v>872</v>
      </c>
      <c r="H495" s="23">
        <v>0.55138888888888882</v>
      </c>
      <c r="I495" s="23">
        <v>0.58611111111111114</v>
      </c>
      <c r="J495" s="1">
        <f>HOUR(Tabla110[[#This Row],[HORA FIN PICKING]]-Tabla110[[#This Row],[HORA INICIO PICKING]])*60+MINUTE(Tabla110[[#This Row],[HORA FIN PICKING]]-Tabla110[[#This Row],[HORA INICIO PICKING]])</f>
        <v>50</v>
      </c>
      <c r="K495" s="1" t="str">
        <f>VLOOKUP(Tabla110[[#This Row],[COD MATERIAL]],Tabla1345[#All],3,0)</f>
        <v>01 - BATERIAS</v>
      </c>
      <c r="L495" s="2" t="str">
        <f>VLOOKUP(MONTH(Tabla110[[#This Row],[FECHA PICKING]]),Tabla2[],2,0)</f>
        <v>Abr</v>
      </c>
      <c r="M495" s="1">
        <f>YEAR(Tabla110[[#This Row],[FECHA PICKING]])</f>
        <v>2019</v>
      </c>
    </row>
    <row r="496" spans="1:13" x14ac:dyDescent="0.2">
      <c r="A496" s="2">
        <v>43295</v>
      </c>
      <c r="B496" s="1">
        <v>347910</v>
      </c>
      <c r="C496" s="1" t="s">
        <v>691</v>
      </c>
      <c r="D496" s="1" t="s">
        <v>886</v>
      </c>
      <c r="E496" s="1" t="s">
        <v>859</v>
      </c>
      <c r="F496" s="1">
        <v>26</v>
      </c>
      <c r="G496" s="16" t="s">
        <v>872</v>
      </c>
      <c r="H496" s="23">
        <v>0.46666666666666662</v>
      </c>
      <c r="I496" s="23">
        <v>0.53333333333333333</v>
      </c>
      <c r="J496" s="1">
        <f>HOUR(Tabla110[[#This Row],[HORA FIN PICKING]]-Tabla110[[#This Row],[HORA INICIO PICKING]])*60+MINUTE(Tabla110[[#This Row],[HORA FIN PICKING]]-Tabla110[[#This Row],[HORA INICIO PICKING]])</f>
        <v>96</v>
      </c>
      <c r="K496" s="1" t="str">
        <f>VLOOKUP(Tabla110[[#This Row],[COD MATERIAL]],Tabla1345[#All],3,0)</f>
        <v>14 - LUCES</v>
      </c>
      <c r="L496" s="2" t="str">
        <f>VLOOKUP(MONTH(Tabla110[[#This Row],[FECHA PICKING]]),Tabla2[],2,0)</f>
        <v>Jul</v>
      </c>
      <c r="M496" s="1">
        <f>YEAR(Tabla110[[#This Row],[FECHA PICKING]])</f>
        <v>2018</v>
      </c>
    </row>
    <row r="497" spans="1:13" x14ac:dyDescent="0.2">
      <c r="A497" s="2">
        <v>43548</v>
      </c>
      <c r="B497" s="1">
        <v>353722</v>
      </c>
      <c r="C497" s="1" t="s">
        <v>279</v>
      </c>
      <c r="D497" s="1" t="s">
        <v>892</v>
      </c>
      <c r="E497" s="1" t="s">
        <v>865</v>
      </c>
      <c r="F497" s="1">
        <v>43</v>
      </c>
      <c r="G497" s="16" t="s">
        <v>872</v>
      </c>
      <c r="H497" s="23">
        <v>0.55833333333333335</v>
      </c>
      <c r="I497" s="23">
        <v>0.62152777777777779</v>
      </c>
      <c r="J497" s="1">
        <f>HOUR(Tabla110[[#This Row],[HORA FIN PICKING]]-Tabla110[[#This Row],[HORA INICIO PICKING]])*60+MINUTE(Tabla110[[#This Row],[HORA FIN PICKING]]-Tabla110[[#This Row],[HORA INICIO PICKING]])</f>
        <v>91</v>
      </c>
      <c r="K497" s="1" t="str">
        <f>VLOOKUP(Tabla110[[#This Row],[COD MATERIAL]],Tabla1345[#All],3,0)</f>
        <v>15 - MISCELANEOS</v>
      </c>
      <c r="L497" s="2" t="str">
        <f>VLOOKUP(MONTH(Tabla110[[#This Row],[FECHA PICKING]]),Tabla2[],2,0)</f>
        <v>Mar</v>
      </c>
      <c r="M497" s="1">
        <f>YEAR(Tabla110[[#This Row],[FECHA PICKING]])</f>
        <v>2019</v>
      </c>
    </row>
    <row r="498" spans="1:13" x14ac:dyDescent="0.2">
      <c r="A498" s="2">
        <v>43295</v>
      </c>
      <c r="B498" s="1">
        <v>348433</v>
      </c>
      <c r="C498" s="1" t="s">
        <v>299</v>
      </c>
      <c r="D498" s="1" t="s">
        <v>884</v>
      </c>
      <c r="E498" s="1" t="s">
        <v>860</v>
      </c>
      <c r="F498" s="1">
        <v>26</v>
      </c>
      <c r="G498" s="16" t="s">
        <v>873</v>
      </c>
      <c r="H498" s="23">
        <v>0.60972222222222217</v>
      </c>
      <c r="I498" s="23">
        <v>0.6743055555555556</v>
      </c>
      <c r="J498" s="1">
        <f>HOUR(Tabla110[[#This Row],[HORA FIN PICKING]]-Tabla110[[#This Row],[HORA INICIO PICKING]])*60+MINUTE(Tabla110[[#This Row],[HORA FIN PICKING]]-Tabla110[[#This Row],[HORA INICIO PICKING]])</f>
        <v>93</v>
      </c>
      <c r="K498" s="1" t="str">
        <f>VLOOKUP(Tabla110[[#This Row],[COD MATERIAL]],Tabla1345[#All],3,0)</f>
        <v>05 - COLISION</v>
      </c>
      <c r="L498" s="2" t="str">
        <f>VLOOKUP(MONTH(Tabla110[[#This Row],[FECHA PICKING]]),Tabla2[],2,0)</f>
        <v>Jul</v>
      </c>
      <c r="M498" s="1">
        <f>YEAR(Tabla110[[#This Row],[FECHA PICKING]])</f>
        <v>2018</v>
      </c>
    </row>
    <row r="499" spans="1:13" x14ac:dyDescent="0.2">
      <c r="A499" s="2">
        <v>43465</v>
      </c>
      <c r="B499" s="1">
        <v>348216</v>
      </c>
      <c r="C499" s="1" t="s">
        <v>376</v>
      </c>
      <c r="D499" s="1" t="s">
        <v>884</v>
      </c>
      <c r="E499" s="1" t="s">
        <v>869</v>
      </c>
      <c r="F499" s="1">
        <v>91</v>
      </c>
      <c r="G499" s="16" t="s">
        <v>872</v>
      </c>
      <c r="H499" s="23">
        <v>0.3659722222222222</v>
      </c>
      <c r="I499" s="23">
        <v>0.45694444444444443</v>
      </c>
      <c r="J499" s="1">
        <f>HOUR(Tabla110[[#This Row],[HORA FIN PICKING]]-Tabla110[[#This Row],[HORA INICIO PICKING]])*60+MINUTE(Tabla110[[#This Row],[HORA FIN PICKING]]-Tabla110[[#This Row],[HORA INICIO PICKING]])</f>
        <v>131</v>
      </c>
      <c r="K499" s="1" t="str">
        <f>VLOOKUP(Tabla110[[#This Row],[COD MATERIAL]],Tabla1345[#All],3,0)</f>
        <v>06 - AMORTIGUADORES</v>
      </c>
      <c r="L499" s="2" t="str">
        <f>VLOOKUP(MONTH(Tabla110[[#This Row],[FECHA PICKING]]),Tabla2[],2,0)</f>
        <v>Dic</v>
      </c>
      <c r="M499" s="1">
        <f>YEAR(Tabla110[[#This Row],[FECHA PICKING]])</f>
        <v>2018</v>
      </c>
    </row>
    <row r="500" spans="1:13" x14ac:dyDescent="0.2">
      <c r="A500" s="2">
        <v>43514</v>
      </c>
      <c r="B500" s="1">
        <v>348449</v>
      </c>
      <c r="C500" s="1" t="s">
        <v>542</v>
      </c>
      <c r="D500" s="1" t="s">
        <v>891</v>
      </c>
      <c r="E500" s="1" t="s">
        <v>868</v>
      </c>
      <c r="F500" s="1">
        <v>53</v>
      </c>
      <c r="G500" s="16" t="s">
        <v>872</v>
      </c>
      <c r="H500" s="23">
        <v>0.60833333333333328</v>
      </c>
      <c r="I500" s="23">
        <v>0.6465277777777777</v>
      </c>
      <c r="J500" s="1">
        <f>HOUR(Tabla110[[#This Row],[HORA FIN PICKING]]-Tabla110[[#This Row],[HORA INICIO PICKING]])*60+MINUTE(Tabla110[[#This Row],[HORA FIN PICKING]]-Tabla110[[#This Row],[HORA INICIO PICKING]])</f>
        <v>55</v>
      </c>
      <c r="K500" s="1" t="str">
        <f>VLOOKUP(Tabla110[[#This Row],[COD MATERIAL]],Tabla1345[#All],3,0)</f>
        <v>07 - PEDALES Y POSAPIES</v>
      </c>
      <c r="L500" s="2" t="str">
        <f>VLOOKUP(MONTH(Tabla110[[#This Row],[FECHA PICKING]]),Tabla2[],2,0)</f>
        <v>Feb</v>
      </c>
      <c r="M500" s="1">
        <f>YEAR(Tabla110[[#This Row],[FECHA PICKING]])</f>
        <v>2019</v>
      </c>
    </row>
    <row r="501" spans="1:13" x14ac:dyDescent="0.2">
      <c r="A501" s="2">
        <v>43255</v>
      </c>
      <c r="B501" s="1">
        <v>348315</v>
      </c>
      <c r="C501" s="1" t="s">
        <v>556</v>
      </c>
      <c r="D501" s="1" t="s">
        <v>888</v>
      </c>
      <c r="E501" s="1" t="s">
        <v>864</v>
      </c>
      <c r="F501" s="1">
        <v>56</v>
      </c>
      <c r="G501" s="16" t="s">
        <v>872</v>
      </c>
      <c r="H501" s="23">
        <v>0.59930555555555554</v>
      </c>
      <c r="I501" s="23">
        <v>0.70347222222222217</v>
      </c>
      <c r="J501" s="1">
        <f>HOUR(Tabla110[[#This Row],[HORA FIN PICKING]]-Tabla110[[#This Row],[HORA INICIO PICKING]])*60+MINUTE(Tabla110[[#This Row],[HORA FIN PICKING]]-Tabla110[[#This Row],[HORA INICIO PICKING]])</f>
        <v>150</v>
      </c>
      <c r="K501" s="1" t="str">
        <f>VLOOKUP(Tabla110[[#This Row],[COD MATERIAL]],Tabla1345[#All],3,0)</f>
        <v>06 - AMORTIGUADORES</v>
      </c>
      <c r="L501" s="2" t="str">
        <f>VLOOKUP(MONTH(Tabla110[[#This Row],[FECHA PICKING]]),Tabla2[],2,0)</f>
        <v>Jun</v>
      </c>
      <c r="M501" s="1">
        <f>YEAR(Tabla110[[#This Row],[FECHA PICKING]])</f>
        <v>2018</v>
      </c>
    </row>
    <row r="502" spans="1:13" x14ac:dyDescent="0.2">
      <c r="A502" s="2">
        <v>43343</v>
      </c>
      <c r="B502" s="1">
        <v>366745</v>
      </c>
      <c r="C502" s="1" t="s">
        <v>737</v>
      </c>
      <c r="D502" s="1" t="s">
        <v>892</v>
      </c>
      <c r="E502" s="1" t="s">
        <v>859</v>
      </c>
      <c r="F502" s="1">
        <v>90</v>
      </c>
      <c r="G502" s="16" t="s">
        <v>873</v>
      </c>
      <c r="H502" s="23">
        <v>0.64861111111111114</v>
      </c>
      <c r="I502" s="23">
        <v>0.68958333333333333</v>
      </c>
      <c r="J502" s="1">
        <f>HOUR(Tabla110[[#This Row],[HORA FIN PICKING]]-Tabla110[[#This Row],[HORA INICIO PICKING]])*60+MINUTE(Tabla110[[#This Row],[HORA FIN PICKING]]-Tabla110[[#This Row],[HORA INICIO PICKING]])</f>
        <v>59</v>
      </c>
      <c r="K502" s="1" t="str">
        <f>VLOOKUP(Tabla110[[#This Row],[COD MATERIAL]],Tabla1345[#All],3,0)</f>
        <v>08 - ELECTRICO</v>
      </c>
      <c r="L502" s="2" t="str">
        <f>VLOOKUP(MONTH(Tabla110[[#This Row],[FECHA PICKING]]),Tabla2[],2,0)</f>
        <v>Ago</v>
      </c>
      <c r="M502" s="1">
        <f>YEAR(Tabla110[[#This Row],[FECHA PICKING]])</f>
        <v>2018</v>
      </c>
    </row>
    <row r="503" spans="1:13" x14ac:dyDescent="0.2">
      <c r="A503" s="2">
        <v>43231</v>
      </c>
      <c r="B503" s="1">
        <v>347894</v>
      </c>
      <c r="C503" s="1" t="s">
        <v>290</v>
      </c>
      <c r="D503" s="1" t="s">
        <v>889</v>
      </c>
      <c r="E503" s="1" t="s">
        <v>870</v>
      </c>
      <c r="F503" s="1">
        <v>92</v>
      </c>
      <c r="G503" s="16" t="s">
        <v>872</v>
      </c>
      <c r="H503" s="23">
        <v>0.37847222222222227</v>
      </c>
      <c r="I503" s="23">
        <v>0.40277777777777773</v>
      </c>
      <c r="J503" s="1">
        <f>HOUR(Tabla110[[#This Row],[HORA FIN PICKING]]-Tabla110[[#This Row],[HORA INICIO PICKING]])*60+MINUTE(Tabla110[[#This Row],[HORA FIN PICKING]]-Tabla110[[#This Row],[HORA INICIO PICKING]])</f>
        <v>35</v>
      </c>
      <c r="K503" s="1" t="str">
        <f>VLOOKUP(Tabla110[[#This Row],[COD MATERIAL]],Tabla1345[#All],3,0)</f>
        <v>14 - LUCES</v>
      </c>
      <c r="L503" s="2" t="str">
        <f>VLOOKUP(MONTH(Tabla110[[#This Row],[FECHA PICKING]]),Tabla2[],2,0)</f>
        <v>May</v>
      </c>
      <c r="M503" s="1">
        <f>YEAR(Tabla110[[#This Row],[FECHA PICKING]])</f>
        <v>2018</v>
      </c>
    </row>
    <row r="504" spans="1:13" x14ac:dyDescent="0.2">
      <c r="A504" s="2">
        <v>43434</v>
      </c>
      <c r="B504" s="1">
        <v>367773</v>
      </c>
      <c r="C504" s="1" t="s">
        <v>741</v>
      </c>
      <c r="D504" s="1" t="s">
        <v>885</v>
      </c>
      <c r="E504" s="1" t="s">
        <v>865</v>
      </c>
      <c r="F504" s="1">
        <v>86</v>
      </c>
      <c r="G504" s="16" t="s">
        <v>872</v>
      </c>
      <c r="H504" s="23">
        <v>0.39583333333333331</v>
      </c>
      <c r="I504" s="23">
        <v>0.45833333333333331</v>
      </c>
      <c r="J504" s="1">
        <f>HOUR(Tabla110[[#This Row],[HORA FIN PICKING]]-Tabla110[[#This Row],[HORA INICIO PICKING]])*60+MINUTE(Tabla110[[#This Row],[HORA FIN PICKING]]-Tabla110[[#This Row],[HORA INICIO PICKING]])</f>
        <v>90</v>
      </c>
      <c r="K504" s="1" t="str">
        <f>VLOOKUP(Tabla110[[#This Row],[COD MATERIAL]],Tabla1345[#All],3,0)</f>
        <v>07 - PEDALES Y POSAPIES</v>
      </c>
      <c r="L504" s="2" t="str">
        <f>VLOOKUP(MONTH(Tabla110[[#This Row],[FECHA PICKING]]),Tabla2[],2,0)</f>
        <v>Nov</v>
      </c>
      <c r="M504" s="1">
        <f>YEAR(Tabla110[[#This Row],[FECHA PICKING]])</f>
        <v>2018</v>
      </c>
    </row>
    <row r="505" spans="1:13" x14ac:dyDescent="0.2">
      <c r="A505" s="2">
        <v>43166</v>
      </c>
      <c r="B505" s="1">
        <v>347797</v>
      </c>
      <c r="C505" s="1" t="s">
        <v>729</v>
      </c>
      <c r="D505" s="1" t="s">
        <v>892</v>
      </c>
      <c r="E505" s="1" t="s">
        <v>866</v>
      </c>
      <c r="F505" s="1">
        <v>42</v>
      </c>
      <c r="G505" s="16" t="s">
        <v>872</v>
      </c>
      <c r="H505" s="23">
        <v>0.62847222222222221</v>
      </c>
      <c r="I505" s="23">
        <v>0.66875000000000007</v>
      </c>
      <c r="J505" s="1">
        <f>HOUR(Tabla110[[#This Row],[HORA FIN PICKING]]-Tabla110[[#This Row],[HORA INICIO PICKING]])*60+MINUTE(Tabla110[[#This Row],[HORA FIN PICKING]]-Tabla110[[#This Row],[HORA INICIO PICKING]])</f>
        <v>58</v>
      </c>
      <c r="K505" s="1" t="str">
        <f>VLOOKUP(Tabla110[[#This Row],[COD MATERIAL]],Tabla1345[#All],3,0)</f>
        <v>15 - MISCELANEOS</v>
      </c>
      <c r="L505" s="2" t="str">
        <f>VLOOKUP(MONTH(Tabla110[[#This Row],[FECHA PICKING]]),Tabla2[],2,0)</f>
        <v>Mar</v>
      </c>
      <c r="M505" s="1">
        <f>YEAR(Tabla110[[#This Row],[FECHA PICKING]])</f>
        <v>2018</v>
      </c>
    </row>
    <row r="506" spans="1:13" x14ac:dyDescent="0.2">
      <c r="A506" s="2">
        <v>43567</v>
      </c>
      <c r="B506" s="1">
        <v>347640</v>
      </c>
      <c r="C506" s="1" t="s">
        <v>201</v>
      </c>
      <c r="D506" s="1" t="s">
        <v>888</v>
      </c>
      <c r="E506" s="1" t="s">
        <v>865</v>
      </c>
      <c r="F506" s="1">
        <v>76</v>
      </c>
      <c r="G506" s="16" t="s">
        <v>873</v>
      </c>
      <c r="H506" s="23">
        <v>0.5708333333333333</v>
      </c>
      <c r="I506" s="23">
        <v>0.59027777777777779</v>
      </c>
      <c r="J506" s="1">
        <f>HOUR(Tabla110[[#This Row],[HORA FIN PICKING]]-Tabla110[[#This Row],[HORA INICIO PICKING]])*60+MINUTE(Tabla110[[#This Row],[HORA FIN PICKING]]-Tabla110[[#This Row],[HORA INICIO PICKING]])</f>
        <v>28</v>
      </c>
      <c r="K506" s="1" t="str">
        <f>VLOOKUP(Tabla110[[#This Row],[COD MATERIAL]],Tabla1345[#All],3,0)</f>
        <v>09 - PARTES DE MOTOR</v>
      </c>
      <c r="L506" s="2" t="str">
        <f>VLOOKUP(MONTH(Tabla110[[#This Row],[FECHA PICKING]]),Tabla2[],2,0)</f>
        <v>Abr</v>
      </c>
      <c r="M506" s="1">
        <f>YEAR(Tabla110[[#This Row],[FECHA PICKING]])</f>
        <v>2019</v>
      </c>
    </row>
    <row r="507" spans="1:13" x14ac:dyDescent="0.2">
      <c r="A507" s="2">
        <v>43539</v>
      </c>
      <c r="B507" s="1">
        <v>367861</v>
      </c>
      <c r="C507" s="1" t="s">
        <v>758</v>
      </c>
      <c r="D507" s="1" t="s">
        <v>889</v>
      </c>
      <c r="E507" s="1" t="s">
        <v>858</v>
      </c>
      <c r="F507" s="1">
        <v>58</v>
      </c>
      <c r="G507" s="16" t="s">
        <v>872</v>
      </c>
      <c r="H507" s="23">
        <v>0.6777777777777777</v>
      </c>
      <c r="I507" s="23">
        <v>0.74583333333333324</v>
      </c>
      <c r="J507" s="1">
        <f>HOUR(Tabla110[[#This Row],[HORA FIN PICKING]]-Tabla110[[#This Row],[HORA INICIO PICKING]])*60+MINUTE(Tabla110[[#This Row],[HORA FIN PICKING]]-Tabla110[[#This Row],[HORA INICIO PICKING]])</f>
        <v>98</v>
      </c>
      <c r="K507" s="1" t="str">
        <f>VLOOKUP(Tabla110[[#This Row],[COD MATERIAL]],Tabla1345[#All],3,0)</f>
        <v>05 - COLISION</v>
      </c>
      <c r="L507" s="2" t="str">
        <f>VLOOKUP(MONTH(Tabla110[[#This Row],[FECHA PICKING]]),Tabla2[],2,0)</f>
        <v>Mar</v>
      </c>
      <c r="M507" s="1">
        <f>YEAR(Tabla110[[#This Row],[FECHA PICKING]])</f>
        <v>2019</v>
      </c>
    </row>
    <row r="508" spans="1:13" x14ac:dyDescent="0.2">
      <c r="A508" s="2">
        <v>43342</v>
      </c>
      <c r="B508" s="1">
        <v>348500</v>
      </c>
      <c r="C508" s="1" t="s">
        <v>486</v>
      </c>
      <c r="D508" s="1" t="s">
        <v>887</v>
      </c>
      <c r="E508" s="1" t="s">
        <v>871</v>
      </c>
      <c r="F508" s="1">
        <v>97</v>
      </c>
      <c r="G508" s="16" t="s">
        <v>872</v>
      </c>
      <c r="H508" s="23">
        <v>0.51874999999999993</v>
      </c>
      <c r="I508" s="23">
        <v>0.54999999999999993</v>
      </c>
      <c r="J508" s="1">
        <f>HOUR(Tabla110[[#This Row],[HORA FIN PICKING]]-Tabla110[[#This Row],[HORA INICIO PICKING]])*60+MINUTE(Tabla110[[#This Row],[HORA FIN PICKING]]-Tabla110[[#This Row],[HORA INICIO PICKING]])</f>
        <v>45</v>
      </c>
      <c r="K508" s="1" t="str">
        <f>VLOOKUP(Tabla110[[#This Row],[COD MATERIAL]],Tabla1345[#All],3,0)</f>
        <v>09 - PARTES DE MOTOR</v>
      </c>
      <c r="L508" s="2" t="str">
        <f>VLOOKUP(MONTH(Tabla110[[#This Row],[FECHA PICKING]]),Tabla2[],2,0)</f>
        <v>Ago</v>
      </c>
      <c r="M508" s="1">
        <f>YEAR(Tabla110[[#This Row],[FECHA PICKING]])</f>
        <v>2018</v>
      </c>
    </row>
    <row r="509" spans="1:13" x14ac:dyDescent="0.2">
      <c r="A509" s="2">
        <v>43532</v>
      </c>
      <c r="B509" s="1">
        <v>347949</v>
      </c>
      <c r="C509" s="1" t="s">
        <v>172</v>
      </c>
      <c r="D509" s="1" t="s">
        <v>884</v>
      </c>
      <c r="E509" s="1" t="s">
        <v>865</v>
      </c>
      <c r="F509" s="1">
        <v>47</v>
      </c>
      <c r="G509" s="16" t="s">
        <v>872</v>
      </c>
      <c r="H509" s="23">
        <v>0.51527777777777783</v>
      </c>
      <c r="I509" s="23">
        <v>0.5840277777777777</v>
      </c>
      <c r="J509" s="1">
        <f>HOUR(Tabla110[[#This Row],[HORA FIN PICKING]]-Tabla110[[#This Row],[HORA INICIO PICKING]])*60+MINUTE(Tabla110[[#This Row],[HORA FIN PICKING]]-Tabla110[[#This Row],[HORA INICIO PICKING]])</f>
        <v>99</v>
      </c>
      <c r="K509" s="1" t="str">
        <f>VLOOKUP(Tabla110[[#This Row],[COD MATERIAL]],Tabla1345[#All],3,0)</f>
        <v>08 - ELECTRICO</v>
      </c>
      <c r="L509" s="2" t="str">
        <f>VLOOKUP(MONTH(Tabla110[[#This Row],[FECHA PICKING]]),Tabla2[],2,0)</f>
        <v>Mar</v>
      </c>
      <c r="M509" s="1">
        <f>YEAR(Tabla110[[#This Row],[FECHA PICKING]])</f>
        <v>2019</v>
      </c>
    </row>
    <row r="510" spans="1:13" x14ac:dyDescent="0.2">
      <c r="A510" s="2">
        <v>43312</v>
      </c>
      <c r="B510" s="1">
        <v>347646</v>
      </c>
      <c r="C510" s="1" t="s">
        <v>707</v>
      </c>
      <c r="D510" s="1" t="s">
        <v>892</v>
      </c>
      <c r="E510" s="1" t="s">
        <v>858</v>
      </c>
      <c r="F510" s="1">
        <v>19</v>
      </c>
      <c r="G510" s="16" t="s">
        <v>872</v>
      </c>
      <c r="H510" s="23">
        <v>0.7416666666666667</v>
      </c>
      <c r="I510" s="23">
        <v>0.77569444444444446</v>
      </c>
      <c r="J510" s="1">
        <f>HOUR(Tabla110[[#This Row],[HORA FIN PICKING]]-Tabla110[[#This Row],[HORA INICIO PICKING]])*60+MINUTE(Tabla110[[#This Row],[HORA FIN PICKING]]-Tabla110[[#This Row],[HORA INICIO PICKING]])</f>
        <v>49</v>
      </c>
      <c r="K510" s="1" t="str">
        <f>VLOOKUP(Tabla110[[#This Row],[COD MATERIAL]],Tabla1345[#All],3,0)</f>
        <v>09 - PARTES DE MOTOR</v>
      </c>
      <c r="L510" s="2" t="str">
        <f>VLOOKUP(MONTH(Tabla110[[#This Row],[FECHA PICKING]]),Tabla2[],2,0)</f>
        <v>Jul</v>
      </c>
      <c r="M510" s="1">
        <f>YEAR(Tabla110[[#This Row],[FECHA PICKING]])</f>
        <v>2018</v>
      </c>
    </row>
    <row r="511" spans="1:13" x14ac:dyDescent="0.2">
      <c r="A511" s="2">
        <v>43310</v>
      </c>
      <c r="B511" s="1">
        <v>348508</v>
      </c>
      <c r="C511" s="1" t="s">
        <v>315</v>
      </c>
      <c r="D511" s="1" t="s">
        <v>888</v>
      </c>
      <c r="E511" s="1" t="s">
        <v>857</v>
      </c>
      <c r="F511" s="1">
        <v>71</v>
      </c>
      <c r="G511" s="16" t="s">
        <v>873</v>
      </c>
      <c r="H511" s="23">
        <v>0.73402777777777783</v>
      </c>
      <c r="I511" s="23">
        <v>0.8256944444444444</v>
      </c>
      <c r="J511" s="1">
        <f>HOUR(Tabla110[[#This Row],[HORA FIN PICKING]]-Tabla110[[#This Row],[HORA INICIO PICKING]])*60+MINUTE(Tabla110[[#This Row],[HORA FIN PICKING]]-Tabla110[[#This Row],[HORA INICIO PICKING]])</f>
        <v>132</v>
      </c>
      <c r="K511" s="1" t="str">
        <f>VLOOKUP(Tabla110[[#This Row],[COD MATERIAL]],Tabla1345[#All],3,0)</f>
        <v>09 - PARTES DE MOTOR</v>
      </c>
      <c r="L511" s="2" t="str">
        <f>VLOOKUP(MONTH(Tabla110[[#This Row],[FECHA PICKING]]),Tabla2[],2,0)</f>
        <v>Jul</v>
      </c>
      <c r="M511" s="1">
        <f>YEAR(Tabla110[[#This Row],[FECHA PICKING]])</f>
        <v>2018</v>
      </c>
    </row>
    <row r="512" spans="1:13" x14ac:dyDescent="0.2">
      <c r="A512" s="2">
        <v>43572</v>
      </c>
      <c r="B512" s="1">
        <v>348008</v>
      </c>
      <c r="C512" s="1" t="s">
        <v>45</v>
      </c>
      <c r="D512" s="1" t="s">
        <v>884</v>
      </c>
      <c r="E512" s="1" t="s">
        <v>862</v>
      </c>
      <c r="F512" s="1">
        <v>39</v>
      </c>
      <c r="G512" s="16" t="s">
        <v>873</v>
      </c>
      <c r="H512" s="23">
        <v>0.40277777777777773</v>
      </c>
      <c r="I512" s="23">
        <v>0.43541666666666662</v>
      </c>
      <c r="J512" s="1">
        <f>HOUR(Tabla110[[#This Row],[HORA FIN PICKING]]-Tabla110[[#This Row],[HORA INICIO PICKING]])*60+MINUTE(Tabla110[[#This Row],[HORA FIN PICKING]]-Tabla110[[#This Row],[HORA INICIO PICKING]])</f>
        <v>47</v>
      </c>
      <c r="K512" s="1" t="str">
        <f>VLOOKUP(Tabla110[[#This Row],[COD MATERIAL]],Tabla1345[#All],3,0)</f>
        <v>08 - ELECTRICO</v>
      </c>
      <c r="L512" s="2" t="str">
        <f>VLOOKUP(MONTH(Tabla110[[#This Row],[FECHA PICKING]]),Tabla2[],2,0)</f>
        <v>Abr</v>
      </c>
      <c r="M512" s="1">
        <f>YEAR(Tabla110[[#This Row],[FECHA PICKING]])</f>
        <v>2019</v>
      </c>
    </row>
    <row r="513" spans="1:13" x14ac:dyDescent="0.2">
      <c r="A513" s="2">
        <v>43470</v>
      </c>
      <c r="B513" s="1">
        <v>348250</v>
      </c>
      <c r="C513" s="1" t="s">
        <v>239</v>
      </c>
      <c r="D513" s="1" t="s">
        <v>888</v>
      </c>
      <c r="E513" s="1" t="s">
        <v>857</v>
      </c>
      <c r="F513" s="1">
        <v>85</v>
      </c>
      <c r="G513" s="16" t="s">
        <v>872</v>
      </c>
      <c r="H513" s="23">
        <v>0.51458333333333328</v>
      </c>
      <c r="I513" s="23">
        <v>0.59652777777777777</v>
      </c>
      <c r="J513" s="1">
        <f>HOUR(Tabla110[[#This Row],[HORA FIN PICKING]]-Tabla110[[#This Row],[HORA INICIO PICKING]])*60+MINUTE(Tabla110[[#This Row],[HORA FIN PICKING]]-Tabla110[[#This Row],[HORA INICIO PICKING]])</f>
        <v>118</v>
      </c>
      <c r="K513" s="1" t="str">
        <f>VLOOKUP(Tabla110[[#This Row],[COD MATERIAL]],Tabla1345[#All],3,0)</f>
        <v>07 - PEDALES Y POSAPIES</v>
      </c>
      <c r="L513" s="2" t="str">
        <f>VLOOKUP(MONTH(Tabla110[[#This Row],[FECHA PICKING]]),Tabla2[],2,0)</f>
        <v>Ene</v>
      </c>
      <c r="M513" s="1">
        <f>YEAR(Tabla110[[#This Row],[FECHA PICKING]])</f>
        <v>2019</v>
      </c>
    </row>
    <row r="514" spans="1:13" x14ac:dyDescent="0.2">
      <c r="A514" s="2">
        <v>43513</v>
      </c>
      <c r="B514" s="1">
        <v>348267</v>
      </c>
      <c r="C514" s="1" t="s">
        <v>508</v>
      </c>
      <c r="D514" s="1" t="s">
        <v>891</v>
      </c>
      <c r="E514" s="1" t="s">
        <v>867</v>
      </c>
      <c r="F514" s="1">
        <v>64</v>
      </c>
      <c r="G514" s="16" t="s">
        <v>872</v>
      </c>
      <c r="H514" s="23">
        <v>0.70000000000000007</v>
      </c>
      <c r="I514" s="23">
        <v>0.74236111111111114</v>
      </c>
      <c r="J514" s="1">
        <f>HOUR(Tabla110[[#This Row],[HORA FIN PICKING]]-Tabla110[[#This Row],[HORA INICIO PICKING]])*60+MINUTE(Tabla110[[#This Row],[HORA FIN PICKING]]-Tabla110[[#This Row],[HORA INICIO PICKING]])</f>
        <v>61</v>
      </c>
      <c r="K514" s="1" t="str">
        <f>VLOOKUP(Tabla110[[#This Row],[COD MATERIAL]],Tabla1345[#All],3,0)</f>
        <v>07 - PEDALES Y POSAPIES</v>
      </c>
      <c r="L514" s="2" t="str">
        <f>VLOOKUP(MONTH(Tabla110[[#This Row],[FECHA PICKING]]),Tabla2[],2,0)</f>
        <v>Feb</v>
      </c>
      <c r="M514" s="1">
        <f>YEAR(Tabla110[[#This Row],[FECHA PICKING]])</f>
        <v>2019</v>
      </c>
    </row>
    <row r="515" spans="1:13" x14ac:dyDescent="0.2">
      <c r="A515" s="2">
        <v>43187</v>
      </c>
      <c r="B515" s="1">
        <v>348395</v>
      </c>
      <c r="C515" s="1" t="s">
        <v>77</v>
      </c>
      <c r="D515" s="1" t="s">
        <v>887</v>
      </c>
      <c r="E515" s="1" t="s">
        <v>857</v>
      </c>
      <c r="F515" s="1">
        <v>56</v>
      </c>
      <c r="G515" s="16" t="s">
        <v>872</v>
      </c>
      <c r="H515" s="23">
        <v>0.51388888888888895</v>
      </c>
      <c r="I515" s="23">
        <v>0.60138888888888886</v>
      </c>
      <c r="J515" s="1">
        <f>HOUR(Tabla110[[#This Row],[HORA FIN PICKING]]-Tabla110[[#This Row],[HORA INICIO PICKING]])*60+MINUTE(Tabla110[[#This Row],[HORA FIN PICKING]]-Tabla110[[#This Row],[HORA INICIO PICKING]])</f>
        <v>126</v>
      </c>
      <c r="K515" s="1" t="str">
        <f>VLOOKUP(Tabla110[[#This Row],[COD MATERIAL]],Tabla1345[#All],3,0)</f>
        <v>05 - COLISION</v>
      </c>
      <c r="L515" s="2" t="str">
        <f>VLOOKUP(MONTH(Tabla110[[#This Row],[FECHA PICKING]]),Tabla2[],2,0)</f>
        <v>Mar</v>
      </c>
      <c r="M515" s="1">
        <f>YEAR(Tabla110[[#This Row],[FECHA PICKING]])</f>
        <v>2018</v>
      </c>
    </row>
    <row r="516" spans="1:13" x14ac:dyDescent="0.2">
      <c r="A516" s="2">
        <v>43420</v>
      </c>
      <c r="B516" s="1">
        <v>348369</v>
      </c>
      <c r="C516" s="1" t="s">
        <v>60</v>
      </c>
      <c r="D516" s="1" t="s">
        <v>884</v>
      </c>
      <c r="E516" s="1" t="s">
        <v>860</v>
      </c>
      <c r="F516" s="1">
        <v>29</v>
      </c>
      <c r="G516" s="16" t="s">
        <v>872</v>
      </c>
      <c r="H516" s="23">
        <v>0.58958333333333335</v>
      </c>
      <c r="I516" s="23">
        <v>0.60138888888888886</v>
      </c>
      <c r="J516" s="1">
        <f>HOUR(Tabla110[[#This Row],[HORA FIN PICKING]]-Tabla110[[#This Row],[HORA INICIO PICKING]])*60+MINUTE(Tabla110[[#This Row],[HORA FIN PICKING]]-Tabla110[[#This Row],[HORA INICIO PICKING]])</f>
        <v>17</v>
      </c>
      <c r="K516" s="1" t="str">
        <f>VLOOKUP(Tabla110[[#This Row],[COD MATERIAL]],Tabla1345[#All],3,0)</f>
        <v>03 - FILTROS</v>
      </c>
      <c r="L516" s="2" t="str">
        <f>VLOOKUP(MONTH(Tabla110[[#This Row],[FECHA PICKING]]),Tabla2[],2,0)</f>
        <v>Nov</v>
      </c>
      <c r="M516" s="1">
        <f>YEAR(Tabla110[[#This Row],[FECHA PICKING]])</f>
        <v>2018</v>
      </c>
    </row>
    <row r="517" spans="1:13" x14ac:dyDescent="0.2">
      <c r="A517" s="2">
        <v>43441</v>
      </c>
      <c r="B517" s="1">
        <v>362798</v>
      </c>
      <c r="C517" s="1" t="s">
        <v>454</v>
      </c>
      <c r="D517" s="1" t="s">
        <v>893</v>
      </c>
      <c r="E517" s="1" t="s">
        <v>865</v>
      </c>
      <c r="F517" s="1">
        <v>100</v>
      </c>
      <c r="G517" s="16" t="s">
        <v>872</v>
      </c>
      <c r="H517" s="23">
        <v>0.54999999999999993</v>
      </c>
      <c r="I517" s="23">
        <v>0.5708333333333333</v>
      </c>
      <c r="J517" s="1">
        <f>HOUR(Tabla110[[#This Row],[HORA FIN PICKING]]-Tabla110[[#This Row],[HORA INICIO PICKING]])*60+MINUTE(Tabla110[[#This Row],[HORA FIN PICKING]]-Tabla110[[#This Row],[HORA INICIO PICKING]])</f>
        <v>30</v>
      </c>
      <c r="K517" s="1" t="str">
        <f>VLOOKUP(Tabla110[[#This Row],[COD MATERIAL]],Tabla1345[#All],3,0)</f>
        <v>05 - COLISION</v>
      </c>
      <c r="L517" s="2" t="str">
        <f>VLOOKUP(MONTH(Tabla110[[#This Row],[FECHA PICKING]]),Tabla2[],2,0)</f>
        <v>Dic</v>
      </c>
      <c r="M517" s="1">
        <f>YEAR(Tabla110[[#This Row],[FECHA PICKING]])</f>
        <v>2018</v>
      </c>
    </row>
    <row r="518" spans="1:13" x14ac:dyDescent="0.2">
      <c r="A518" s="2">
        <v>43439</v>
      </c>
      <c r="B518" s="1">
        <v>348305</v>
      </c>
      <c r="C518" s="1" t="s">
        <v>361</v>
      </c>
      <c r="D518" s="1" t="s">
        <v>890</v>
      </c>
      <c r="E518" s="1" t="s">
        <v>863</v>
      </c>
      <c r="F518" s="1">
        <v>24</v>
      </c>
      <c r="G518" s="16" t="s">
        <v>873</v>
      </c>
      <c r="H518" s="23">
        <v>0.68125000000000002</v>
      </c>
      <c r="I518" s="23">
        <v>0.75902777777777786</v>
      </c>
      <c r="J518" s="1">
        <f>HOUR(Tabla110[[#This Row],[HORA FIN PICKING]]-Tabla110[[#This Row],[HORA INICIO PICKING]])*60+MINUTE(Tabla110[[#This Row],[HORA FIN PICKING]]-Tabla110[[#This Row],[HORA INICIO PICKING]])</f>
        <v>112</v>
      </c>
      <c r="K518" s="1" t="str">
        <f>VLOOKUP(Tabla110[[#This Row],[COD MATERIAL]],Tabla1345[#All],3,0)</f>
        <v>10 - PALANCAS Y CHICOTES</v>
      </c>
      <c r="L518" s="2" t="str">
        <f>VLOOKUP(MONTH(Tabla110[[#This Row],[FECHA PICKING]]),Tabla2[],2,0)</f>
        <v>Dic</v>
      </c>
      <c r="M518" s="1">
        <f>YEAR(Tabla110[[#This Row],[FECHA PICKING]])</f>
        <v>2018</v>
      </c>
    </row>
    <row r="519" spans="1:13" x14ac:dyDescent="0.2">
      <c r="A519" s="2">
        <v>43212</v>
      </c>
      <c r="B519" s="1">
        <v>348570</v>
      </c>
      <c r="C519" s="1" t="s">
        <v>200</v>
      </c>
      <c r="D519" s="1" t="s">
        <v>892</v>
      </c>
      <c r="E519" s="1" t="s">
        <v>856</v>
      </c>
      <c r="F519" s="1">
        <v>34</v>
      </c>
      <c r="G519" s="16" t="s">
        <v>872</v>
      </c>
      <c r="H519" s="23">
        <v>0.63888888888888895</v>
      </c>
      <c r="I519" s="23">
        <v>0.72222222222222221</v>
      </c>
      <c r="J519" s="1">
        <f>HOUR(Tabla110[[#This Row],[HORA FIN PICKING]]-Tabla110[[#This Row],[HORA INICIO PICKING]])*60+MINUTE(Tabla110[[#This Row],[HORA FIN PICKING]]-Tabla110[[#This Row],[HORA INICIO PICKING]])</f>
        <v>120</v>
      </c>
      <c r="K519" s="1" t="str">
        <f>VLOOKUP(Tabla110[[#This Row],[COD MATERIAL]],Tabla1345[#All],3,0)</f>
        <v>09 - PARTES DE MOTOR</v>
      </c>
      <c r="L519" s="2" t="str">
        <f>VLOOKUP(MONTH(Tabla110[[#This Row],[FECHA PICKING]]),Tabla2[],2,0)</f>
        <v>Abr</v>
      </c>
      <c r="M519" s="1">
        <f>YEAR(Tabla110[[#This Row],[FECHA PICKING]])</f>
        <v>2018</v>
      </c>
    </row>
    <row r="520" spans="1:13" x14ac:dyDescent="0.2">
      <c r="A520" s="2">
        <v>43396</v>
      </c>
      <c r="B520" s="1">
        <v>348464</v>
      </c>
      <c r="C520" s="1" t="s">
        <v>438</v>
      </c>
      <c r="D520" s="1" t="s">
        <v>891</v>
      </c>
      <c r="E520" s="1" t="s">
        <v>857</v>
      </c>
      <c r="F520" s="1">
        <v>19</v>
      </c>
      <c r="G520" s="16" t="s">
        <v>872</v>
      </c>
      <c r="H520" s="23">
        <v>0.63750000000000007</v>
      </c>
      <c r="I520" s="23">
        <v>0.74097222222222214</v>
      </c>
      <c r="J520" s="1">
        <f>HOUR(Tabla110[[#This Row],[HORA FIN PICKING]]-Tabla110[[#This Row],[HORA INICIO PICKING]])*60+MINUTE(Tabla110[[#This Row],[HORA FIN PICKING]]-Tabla110[[#This Row],[HORA INICIO PICKING]])</f>
        <v>149</v>
      </c>
      <c r="K520" s="1" t="str">
        <f>VLOOKUP(Tabla110[[#This Row],[COD MATERIAL]],Tabla1345[#All],3,0)</f>
        <v>15 - MISCELANEOS</v>
      </c>
      <c r="L520" s="2" t="str">
        <f>VLOOKUP(MONTH(Tabla110[[#This Row],[FECHA PICKING]]),Tabla2[],2,0)</f>
        <v>Oct</v>
      </c>
      <c r="M520" s="1">
        <f>YEAR(Tabla110[[#This Row],[FECHA PICKING]])</f>
        <v>2018</v>
      </c>
    </row>
    <row r="521" spans="1:13" x14ac:dyDescent="0.2">
      <c r="A521" s="2">
        <v>43234</v>
      </c>
      <c r="B521" s="1">
        <v>362718</v>
      </c>
      <c r="C521" s="1" t="s">
        <v>535</v>
      </c>
      <c r="D521" s="1" t="s">
        <v>892</v>
      </c>
      <c r="E521" s="1" t="s">
        <v>858</v>
      </c>
      <c r="F521" s="1">
        <v>99</v>
      </c>
      <c r="G521" s="16" t="s">
        <v>873</v>
      </c>
      <c r="H521" s="23">
        <v>0.68263888888888891</v>
      </c>
      <c r="I521" s="23">
        <v>0.77847222222222223</v>
      </c>
      <c r="J521" s="1">
        <f>HOUR(Tabla110[[#This Row],[HORA FIN PICKING]]-Tabla110[[#This Row],[HORA INICIO PICKING]])*60+MINUTE(Tabla110[[#This Row],[HORA FIN PICKING]]-Tabla110[[#This Row],[HORA INICIO PICKING]])</f>
        <v>138</v>
      </c>
      <c r="K521" s="1" t="str">
        <f>VLOOKUP(Tabla110[[#This Row],[COD MATERIAL]],Tabla1345[#All],3,0)</f>
        <v>05 - COLISION</v>
      </c>
      <c r="L521" s="2" t="str">
        <f>VLOOKUP(MONTH(Tabla110[[#This Row],[FECHA PICKING]]),Tabla2[],2,0)</f>
        <v>May</v>
      </c>
      <c r="M521" s="1">
        <f>YEAR(Tabla110[[#This Row],[FECHA PICKING]])</f>
        <v>2018</v>
      </c>
    </row>
    <row r="522" spans="1:13" x14ac:dyDescent="0.2">
      <c r="A522" s="2">
        <v>43123</v>
      </c>
      <c r="B522" s="1">
        <v>348588</v>
      </c>
      <c r="C522" s="1" t="s">
        <v>646</v>
      </c>
      <c r="D522" s="1" t="s">
        <v>892</v>
      </c>
      <c r="E522" s="1" t="s">
        <v>859</v>
      </c>
      <c r="F522" s="1">
        <v>27</v>
      </c>
      <c r="G522" s="16" t="s">
        <v>872</v>
      </c>
      <c r="H522" s="23">
        <v>0.37986111111111115</v>
      </c>
      <c r="I522" s="23">
        <v>0.39444444444444443</v>
      </c>
      <c r="J522" s="1">
        <f>HOUR(Tabla110[[#This Row],[HORA FIN PICKING]]-Tabla110[[#This Row],[HORA INICIO PICKING]])*60+MINUTE(Tabla110[[#This Row],[HORA FIN PICKING]]-Tabla110[[#This Row],[HORA INICIO PICKING]])</f>
        <v>21</v>
      </c>
      <c r="K522" s="1" t="str">
        <f>VLOOKUP(Tabla110[[#This Row],[COD MATERIAL]],Tabla1345[#All],3,0)</f>
        <v>09 - PARTES DE MOTOR</v>
      </c>
      <c r="L522" s="2" t="str">
        <f>VLOOKUP(MONTH(Tabla110[[#This Row],[FECHA PICKING]]),Tabla2[],2,0)</f>
        <v>Ene</v>
      </c>
      <c r="M522" s="1">
        <f>YEAR(Tabla110[[#This Row],[FECHA PICKING]])</f>
        <v>2018</v>
      </c>
    </row>
    <row r="523" spans="1:13" x14ac:dyDescent="0.2">
      <c r="A523" s="2">
        <v>43190</v>
      </c>
      <c r="B523" s="1">
        <v>364342</v>
      </c>
      <c r="C523" s="1" t="s">
        <v>603</v>
      </c>
      <c r="D523" s="1" t="s">
        <v>890</v>
      </c>
      <c r="E523" s="1" t="s">
        <v>860</v>
      </c>
      <c r="F523" s="1">
        <v>10</v>
      </c>
      <c r="G523" s="16" t="s">
        <v>872</v>
      </c>
      <c r="H523" s="23">
        <v>0.46736111111111112</v>
      </c>
      <c r="I523" s="23">
        <v>0.49861111111111112</v>
      </c>
      <c r="J523" s="1">
        <f>HOUR(Tabla110[[#This Row],[HORA FIN PICKING]]-Tabla110[[#This Row],[HORA INICIO PICKING]])*60+MINUTE(Tabla110[[#This Row],[HORA FIN PICKING]]-Tabla110[[#This Row],[HORA INICIO PICKING]])</f>
        <v>45</v>
      </c>
      <c r="K523" s="1" t="str">
        <f>VLOOKUP(Tabla110[[#This Row],[COD MATERIAL]],Tabla1345[#All],3,0)</f>
        <v>04 - FRENOS Y EMBRAGUES</v>
      </c>
      <c r="L523" s="2" t="str">
        <f>VLOOKUP(MONTH(Tabla110[[#This Row],[FECHA PICKING]]),Tabla2[],2,0)</f>
        <v>Mar</v>
      </c>
      <c r="M523" s="1">
        <f>YEAR(Tabla110[[#This Row],[FECHA PICKING]])</f>
        <v>2018</v>
      </c>
    </row>
    <row r="524" spans="1:13" x14ac:dyDescent="0.2">
      <c r="A524" s="2">
        <v>43384</v>
      </c>
      <c r="B524" s="1">
        <v>348809</v>
      </c>
      <c r="C524" s="1" t="s">
        <v>390</v>
      </c>
      <c r="D524" s="1" t="s">
        <v>891</v>
      </c>
      <c r="E524" s="1" t="s">
        <v>861</v>
      </c>
      <c r="F524" s="1">
        <v>74</v>
      </c>
      <c r="G524" s="16" t="s">
        <v>872</v>
      </c>
      <c r="H524" s="23">
        <v>0.64166666666666672</v>
      </c>
      <c r="I524" s="23">
        <v>0.65694444444444444</v>
      </c>
      <c r="J524" s="1">
        <f>HOUR(Tabla110[[#This Row],[HORA FIN PICKING]]-Tabla110[[#This Row],[HORA INICIO PICKING]])*60+MINUTE(Tabla110[[#This Row],[HORA FIN PICKING]]-Tabla110[[#This Row],[HORA INICIO PICKING]])</f>
        <v>22</v>
      </c>
      <c r="K524" s="1" t="str">
        <f>VLOOKUP(Tabla110[[#This Row],[COD MATERIAL]],Tabla1345[#All],3,0)</f>
        <v>05 - COLISION</v>
      </c>
      <c r="L524" s="2" t="str">
        <f>VLOOKUP(MONTH(Tabla110[[#This Row],[FECHA PICKING]]),Tabla2[],2,0)</f>
        <v>Oct</v>
      </c>
      <c r="M524" s="1">
        <f>YEAR(Tabla110[[#This Row],[FECHA PICKING]])</f>
        <v>2018</v>
      </c>
    </row>
    <row r="525" spans="1:13" x14ac:dyDescent="0.2">
      <c r="A525" s="2">
        <v>43327</v>
      </c>
      <c r="B525" s="1">
        <v>347682</v>
      </c>
      <c r="C525" s="1" t="s">
        <v>224</v>
      </c>
      <c r="D525" s="1" t="s">
        <v>891</v>
      </c>
      <c r="E525" s="1" t="s">
        <v>862</v>
      </c>
      <c r="F525" s="1">
        <v>16</v>
      </c>
      <c r="G525" s="16" t="s">
        <v>872</v>
      </c>
      <c r="H525" s="23">
        <v>0.73472222222222217</v>
      </c>
      <c r="I525" s="23">
        <v>0.78541666666666676</v>
      </c>
      <c r="J525" s="1">
        <f>HOUR(Tabla110[[#This Row],[HORA FIN PICKING]]-Tabla110[[#This Row],[HORA INICIO PICKING]])*60+MINUTE(Tabla110[[#This Row],[HORA FIN PICKING]]-Tabla110[[#This Row],[HORA INICIO PICKING]])</f>
        <v>73</v>
      </c>
      <c r="K525" s="1" t="str">
        <f>VLOOKUP(Tabla110[[#This Row],[COD MATERIAL]],Tabla1345[#All],3,0)</f>
        <v>09 - PARTES DE MOTOR</v>
      </c>
      <c r="L525" s="2" t="str">
        <f>VLOOKUP(MONTH(Tabla110[[#This Row],[FECHA PICKING]]),Tabla2[],2,0)</f>
        <v>Ago</v>
      </c>
      <c r="M525" s="1">
        <f>YEAR(Tabla110[[#This Row],[FECHA PICKING]])</f>
        <v>2018</v>
      </c>
    </row>
    <row r="526" spans="1:13" x14ac:dyDescent="0.2">
      <c r="A526" s="2">
        <v>43604</v>
      </c>
      <c r="B526" s="1">
        <v>347605</v>
      </c>
      <c r="C526" s="1" t="s">
        <v>193</v>
      </c>
      <c r="D526" s="1" t="s">
        <v>891</v>
      </c>
      <c r="E526" s="1" t="s">
        <v>863</v>
      </c>
      <c r="F526" s="1">
        <v>41</v>
      </c>
      <c r="G526" s="16" t="s">
        <v>872</v>
      </c>
      <c r="H526" s="23">
        <v>0.57013888888888886</v>
      </c>
      <c r="I526" s="23">
        <v>0.6479166666666667</v>
      </c>
      <c r="J526" s="1">
        <f>HOUR(Tabla110[[#This Row],[HORA FIN PICKING]]-Tabla110[[#This Row],[HORA INICIO PICKING]])*60+MINUTE(Tabla110[[#This Row],[HORA FIN PICKING]]-Tabla110[[#This Row],[HORA INICIO PICKING]])</f>
        <v>112</v>
      </c>
      <c r="K526" s="1" t="str">
        <f>VLOOKUP(Tabla110[[#This Row],[COD MATERIAL]],Tabla1345[#All],3,0)</f>
        <v>09 - PARTES DE MOTOR</v>
      </c>
      <c r="L526" s="2" t="str">
        <f>VLOOKUP(MONTH(Tabla110[[#This Row],[FECHA PICKING]]),Tabla2[],2,0)</f>
        <v>May</v>
      </c>
      <c r="M526" s="1">
        <f>YEAR(Tabla110[[#This Row],[FECHA PICKING]])</f>
        <v>2019</v>
      </c>
    </row>
    <row r="527" spans="1:13" x14ac:dyDescent="0.2">
      <c r="A527" s="2">
        <v>43558</v>
      </c>
      <c r="B527" s="1">
        <v>348615</v>
      </c>
      <c r="C527" s="1" t="s">
        <v>754</v>
      </c>
      <c r="D527" s="1" t="s">
        <v>887</v>
      </c>
      <c r="E527" s="1" t="s">
        <v>864</v>
      </c>
      <c r="F527" s="1">
        <v>44</v>
      </c>
      <c r="G527" s="16" t="s">
        <v>872</v>
      </c>
      <c r="H527" s="23">
        <v>0.48333333333333334</v>
      </c>
      <c r="I527" s="23">
        <v>0.5131944444444444</v>
      </c>
      <c r="J527" s="1">
        <f>HOUR(Tabla110[[#This Row],[HORA FIN PICKING]]-Tabla110[[#This Row],[HORA INICIO PICKING]])*60+MINUTE(Tabla110[[#This Row],[HORA FIN PICKING]]-Tabla110[[#This Row],[HORA INICIO PICKING]])</f>
        <v>43</v>
      </c>
      <c r="K527" s="1" t="str">
        <f>VLOOKUP(Tabla110[[#This Row],[COD MATERIAL]],Tabla1345[#All],3,0)</f>
        <v>08 - ELECTRICO</v>
      </c>
      <c r="L527" s="2" t="str">
        <f>VLOOKUP(MONTH(Tabla110[[#This Row],[FECHA PICKING]]),Tabla2[],2,0)</f>
        <v>Abr</v>
      </c>
      <c r="M527" s="1">
        <f>YEAR(Tabla110[[#This Row],[FECHA PICKING]])</f>
        <v>2019</v>
      </c>
    </row>
    <row r="528" spans="1:13" x14ac:dyDescent="0.2">
      <c r="A528" s="2">
        <v>43539</v>
      </c>
      <c r="B528" s="1">
        <v>347762</v>
      </c>
      <c r="C528" s="1" t="s">
        <v>123</v>
      </c>
      <c r="D528" s="1" t="s">
        <v>893</v>
      </c>
      <c r="E528" s="1" t="s">
        <v>864</v>
      </c>
      <c r="F528" s="1">
        <v>59</v>
      </c>
      <c r="G528" s="16" t="s">
        <v>873</v>
      </c>
      <c r="H528" s="23">
        <v>0.71388888888888891</v>
      </c>
      <c r="I528" s="23">
        <v>0.75347222222222221</v>
      </c>
      <c r="J528" s="1">
        <f>HOUR(Tabla110[[#This Row],[HORA FIN PICKING]]-Tabla110[[#This Row],[HORA INICIO PICKING]])*60+MINUTE(Tabla110[[#This Row],[HORA FIN PICKING]]-Tabla110[[#This Row],[HORA INICIO PICKING]])</f>
        <v>57</v>
      </c>
      <c r="K528" s="1" t="str">
        <f>VLOOKUP(Tabla110[[#This Row],[COD MATERIAL]],Tabla1345[#All],3,0)</f>
        <v>09 - PARTES DE MOTOR</v>
      </c>
      <c r="L528" s="2" t="str">
        <f>VLOOKUP(MONTH(Tabla110[[#This Row],[FECHA PICKING]]),Tabla2[],2,0)</f>
        <v>Mar</v>
      </c>
      <c r="M528" s="1">
        <f>YEAR(Tabla110[[#This Row],[FECHA PICKING]])</f>
        <v>2019</v>
      </c>
    </row>
    <row r="529" spans="1:13" x14ac:dyDescent="0.2">
      <c r="A529" s="2">
        <v>43516</v>
      </c>
      <c r="B529" s="1">
        <v>348141</v>
      </c>
      <c r="C529" s="1" t="s">
        <v>95</v>
      </c>
      <c r="D529" s="1" t="s">
        <v>893</v>
      </c>
      <c r="E529" s="1" t="s">
        <v>857</v>
      </c>
      <c r="F529" s="1">
        <v>57</v>
      </c>
      <c r="G529" s="16" t="s">
        <v>872</v>
      </c>
      <c r="H529" s="23">
        <v>0.36527777777777781</v>
      </c>
      <c r="I529" s="23">
        <v>0.45347222222222222</v>
      </c>
      <c r="J529" s="1">
        <f>HOUR(Tabla110[[#This Row],[HORA FIN PICKING]]-Tabla110[[#This Row],[HORA INICIO PICKING]])*60+MINUTE(Tabla110[[#This Row],[HORA FIN PICKING]]-Tabla110[[#This Row],[HORA INICIO PICKING]])</f>
        <v>127</v>
      </c>
      <c r="K529" s="1" t="str">
        <f>VLOOKUP(Tabla110[[#This Row],[COD MATERIAL]],Tabla1345[#All],3,0)</f>
        <v>04 - FRENOS Y EMBRAGUES</v>
      </c>
      <c r="L529" s="2" t="str">
        <f>VLOOKUP(MONTH(Tabla110[[#This Row],[FECHA PICKING]]),Tabla2[],2,0)</f>
        <v>Feb</v>
      </c>
      <c r="M529" s="1">
        <f>YEAR(Tabla110[[#This Row],[FECHA PICKING]])</f>
        <v>2019</v>
      </c>
    </row>
    <row r="530" spans="1:13" x14ac:dyDescent="0.2">
      <c r="A530" s="2">
        <v>43230</v>
      </c>
      <c r="B530" s="1">
        <v>366788</v>
      </c>
      <c r="C530" s="1" t="s">
        <v>625</v>
      </c>
      <c r="D530" s="1" t="s">
        <v>889</v>
      </c>
      <c r="E530" s="1" t="s">
        <v>864</v>
      </c>
      <c r="F530" s="1">
        <v>13</v>
      </c>
      <c r="G530" s="16" t="s">
        <v>873</v>
      </c>
      <c r="H530" s="23">
        <v>0.42222222222222222</v>
      </c>
      <c r="I530" s="23">
        <v>0.48888888888888893</v>
      </c>
      <c r="J530" s="1">
        <f>HOUR(Tabla110[[#This Row],[HORA FIN PICKING]]-Tabla110[[#This Row],[HORA INICIO PICKING]])*60+MINUTE(Tabla110[[#This Row],[HORA FIN PICKING]]-Tabla110[[#This Row],[HORA INICIO PICKING]])</f>
        <v>96</v>
      </c>
      <c r="K530" s="1" t="str">
        <f>VLOOKUP(Tabla110[[#This Row],[COD MATERIAL]],Tabla1345[#All],3,0)</f>
        <v>10 - PALANCAS Y CHICOTES</v>
      </c>
      <c r="L530" s="2" t="str">
        <f>VLOOKUP(MONTH(Tabla110[[#This Row],[FECHA PICKING]]),Tabla2[],2,0)</f>
        <v>May</v>
      </c>
      <c r="M530" s="1">
        <f>YEAR(Tabla110[[#This Row],[FECHA PICKING]])</f>
        <v>2018</v>
      </c>
    </row>
    <row r="531" spans="1:13" x14ac:dyDescent="0.2">
      <c r="A531" s="2">
        <v>43189</v>
      </c>
      <c r="B531" s="1">
        <v>348556</v>
      </c>
      <c r="C531" s="1" t="s">
        <v>480</v>
      </c>
      <c r="D531" s="1" t="s">
        <v>890</v>
      </c>
      <c r="E531" s="1" t="s">
        <v>865</v>
      </c>
      <c r="F531" s="1">
        <v>76</v>
      </c>
      <c r="G531" s="16" t="s">
        <v>873</v>
      </c>
      <c r="H531" s="23">
        <v>0.4916666666666667</v>
      </c>
      <c r="I531" s="23">
        <v>0.54652777777777783</v>
      </c>
      <c r="J531" s="1">
        <f>HOUR(Tabla110[[#This Row],[HORA FIN PICKING]]-Tabla110[[#This Row],[HORA INICIO PICKING]])*60+MINUTE(Tabla110[[#This Row],[HORA FIN PICKING]]-Tabla110[[#This Row],[HORA INICIO PICKING]])</f>
        <v>79</v>
      </c>
      <c r="K531" s="1" t="str">
        <f>VLOOKUP(Tabla110[[#This Row],[COD MATERIAL]],Tabla1345[#All],3,0)</f>
        <v>15 - MISCELANEOS</v>
      </c>
      <c r="L531" s="2" t="str">
        <f>VLOOKUP(MONTH(Tabla110[[#This Row],[FECHA PICKING]]),Tabla2[],2,0)</f>
        <v>Mar</v>
      </c>
      <c r="M531" s="1">
        <f>YEAR(Tabla110[[#This Row],[FECHA PICKING]])</f>
        <v>2018</v>
      </c>
    </row>
    <row r="532" spans="1:13" x14ac:dyDescent="0.2">
      <c r="A532" s="2">
        <v>43161</v>
      </c>
      <c r="B532" s="1">
        <v>348636</v>
      </c>
      <c r="C532" s="1" t="s">
        <v>195</v>
      </c>
      <c r="D532" s="1" t="s">
        <v>893</v>
      </c>
      <c r="E532" s="1" t="s">
        <v>857</v>
      </c>
      <c r="F532" s="1">
        <v>66</v>
      </c>
      <c r="G532" s="16" t="s">
        <v>872</v>
      </c>
      <c r="H532" s="23">
        <v>0.43194444444444446</v>
      </c>
      <c r="I532" s="23">
        <v>0.53125</v>
      </c>
      <c r="J532" s="1">
        <f>HOUR(Tabla110[[#This Row],[HORA FIN PICKING]]-Tabla110[[#This Row],[HORA INICIO PICKING]])*60+MINUTE(Tabla110[[#This Row],[HORA FIN PICKING]]-Tabla110[[#This Row],[HORA INICIO PICKING]])</f>
        <v>143</v>
      </c>
      <c r="K532" s="1" t="str">
        <f>VLOOKUP(Tabla110[[#This Row],[COD MATERIAL]],Tabla1345[#All],3,0)</f>
        <v>09 - PARTES DE MOTOR</v>
      </c>
      <c r="L532" s="2" t="str">
        <f>VLOOKUP(MONTH(Tabla110[[#This Row],[FECHA PICKING]]),Tabla2[],2,0)</f>
        <v>Mar</v>
      </c>
      <c r="M532" s="1">
        <f>YEAR(Tabla110[[#This Row],[FECHA PICKING]])</f>
        <v>2018</v>
      </c>
    </row>
    <row r="533" spans="1:13" x14ac:dyDescent="0.2">
      <c r="A533" s="2">
        <v>43584</v>
      </c>
      <c r="B533" s="1">
        <v>365172</v>
      </c>
      <c r="C533" s="1" t="s">
        <v>493</v>
      </c>
      <c r="D533" s="1" t="s">
        <v>893</v>
      </c>
      <c r="E533" s="1" t="s">
        <v>859</v>
      </c>
      <c r="F533" s="1">
        <v>97</v>
      </c>
      <c r="G533" s="16" t="s">
        <v>872</v>
      </c>
      <c r="H533" s="23">
        <v>0.47083333333333338</v>
      </c>
      <c r="I533" s="23">
        <v>0.5229166666666667</v>
      </c>
      <c r="J533" s="1">
        <f>HOUR(Tabla110[[#This Row],[HORA FIN PICKING]]-Tabla110[[#This Row],[HORA INICIO PICKING]])*60+MINUTE(Tabla110[[#This Row],[HORA FIN PICKING]]-Tabla110[[#This Row],[HORA INICIO PICKING]])</f>
        <v>75</v>
      </c>
      <c r="K533" s="1" t="str">
        <f>VLOOKUP(Tabla110[[#This Row],[COD MATERIAL]],Tabla1345[#All],3,0)</f>
        <v>01 - BATERIAS</v>
      </c>
      <c r="L533" s="2" t="str">
        <f>VLOOKUP(MONTH(Tabla110[[#This Row],[FECHA PICKING]]),Tabla2[],2,0)</f>
        <v>Abr</v>
      </c>
      <c r="M533" s="1">
        <f>YEAR(Tabla110[[#This Row],[FECHA PICKING]])</f>
        <v>2019</v>
      </c>
    </row>
    <row r="534" spans="1:13" x14ac:dyDescent="0.2">
      <c r="A534" s="2">
        <v>43102</v>
      </c>
      <c r="B534" s="1">
        <v>348789</v>
      </c>
      <c r="C534" s="1" t="s">
        <v>394</v>
      </c>
      <c r="D534" s="1" t="s">
        <v>888</v>
      </c>
      <c r="E534" s="1" t="s">
        <v>862</v>
      </c>
      <c r="F534" s="1">
        <v>90</v>
      </c>
      <c r="G534" s="16" t="s">
        <v>872</v>
      </c>
      <c r="H534" s="23">
        <v>0.65416666666666667</v>
      </c>
      <c r="I534" s="23">
        <v>0.75416666666666676</v>
      </c>
      <c r="J534" s="1">
        <f>HOUR(Tabla110[[#This Row],[HORA FIN PICKING]]-Tabla110[[#This Row],[HORA INICIO PICKING]])*60+MINUTE(Tabla110[[#This Row],[HORA FIN PICKING]]-Tabla110[[#This Row],[HORA INICIO PICKING]])</f>
        <v>144</v>
      </c>
      <c r="K534" s="1" t="str">
        <f>VLOOKUP(Tabla110[[#This Row],[COD MATERIAL]],Tabla1345[#All],3,0)</f>
        <v>05 - COLISION</v>
      </c>
      <c r="L534" s="2" t="str">
        <f>VLOOKUP(MONTH(Tabla110[[#This Row],[FECHA PICKING]]),Tabla2[],2,0)</f>
        <v>Ene</v>
      </c>
      <c r="M534" s="1">
        <f>YEAR(Tabla110[[#This Row],[FECHA PICKING]])</f>
        <v>2018</v>
      </c>
    </row>
    <row r="535" spans="1:13" x14ac:dyDescent="0.2">
      <c r="A535" s="2">
        <v>43602</v>
      </c>
      <c r="B535" s="1">
        <v>347900</v>
      </c>
      <c r="C535" s="1" t="s">
        <v>49</v>
      </c>
      <c r="D535" s="1" t="s">
        <v>886</v>
      </c>
      <c r="E535" s="1" t="s">
        <v>866</v>
      </c>
      <c r="F535" s="1">
        <v>93</v>
      </c>
      <c r="G535" s="16" t="s">
        <v>872</v>
      </c>
      <c r="H535" s="23">
        <v>0.73611111111111116</v>
      </c>
      <c r="I535" s="23">
        <v>0.76180555555555562</v>
      </c>
      <c r="J535" s="1">
        <f>HOUR(Tabla110[[#This Row],[HORA FIN PICKING]]-Tabla110[[#This Row],[HORA INICIO PICKING]])*60+MINUTE(Tabla110[[#This Row],[HORA FIN PICKING]]-Tabla110[[#This Row],[HORA INICIO PICKING]])</f>
        <v>37</v>
      </c>
      <c r="K535" s="1" t="str">
        <f>VLOOKUP(Tabla110[[#This Row],[COD MATERIAL]],Tabla1345[#All],3,0)</f>
        <v>14 - LUCES</v>
      </c>
      <c r="L535" s="2" t="str">
        <f>VLOOKUP(MONTH(Tabla110[[#This Row],[FECHA PICKING]]),Tabla2[],2,0)</f>
        <v>May</v>
      </c>
      <c r="M535" s="1">
        <f>YEAR(Tabla110[[#This Row],[FECHA PICKING]])</f>
        <v>2019</v>
      </c>
    </row>
    <row r="536" spans="1:13" x14ac:dyDescent="0.2">
      <c r="A536" s="2">
        <v>43410</v>
      </c>
      <c r="B536" s="1">
        <v>348790</v>
      </c>
      <c r="C536" s="1" t="s">
        <v>404</v>
      </c>
      <c r="D536" s="1" t="s">
        <v>890</v>
      </c>
      <c r="E536" s="1" t="s">
        <v>863</v>
      </c>
      <c r="F536" s="1">
        <v>21</v>
      </c>
      <c r="G536" s="16" t="s">
        <v>872</v>
      </c>
      <c r="H536" s="23">
        <v>0.7270833333333333</v>
      </c>
      <c r="I536" s="23">
        <v>0.79583333333333339</v>
      </c>
      <c r="J536" s="1">
        <f>HOUR(Tabla110[[#This Row],[HORA FIN PICKING]]-Tabla110[[#This Row],[HORA INICIO PICKING]])*60+MINUTE(Tabla110[[#This Row],[HORA FIN PICKING]]-Tabla110[[#This Row],[HORA INICIO PICKING]])</f>
        <v>99</v>
      </c>
      <c r="K536" s="1" t="str">
        <f>VLOOKUP(Tabla110[[#This Row],[COD MATERIAL]],Tabla1345[#All],3,0)</f>
        <v>05 - COLISION</v>
      </c>
      <c r="L536" s="2" t="str">
        <f>VLOOKUP(MONTH(Tabla110[[#This Row],[FECHA PICKING]]),Tabla2[],2,0)</f>
        <v>Nov</v>
      </c>
      <c r="M536" s="1">
        <f>YEAR(Tabla110[[#This Row],[FECHA PICKING]])</f>
        <v>2018</v>
      </c>
    </row>
    <row r="537" spans="1:13" x14ac:dyDescent="0.2">
      <c r="A537" s="2">
        <v>43557</v>
      </c>
      <c r="B537" s="1">
        <v>348594</v>
      </c>
      <c r="C537" s="1" t="s">
        <v>463</v>
      </c>
      <c r="D537" s="1" t="s">
        <v>885</v>
      </c>
      <c r="E537" s="1" t="s">
        <v>863</v>
      </c>
      <c r="F537" s="1">
        <v>58</v>
      </c>
      <c r="G537" s="16" t="s">
        <v>872</v>
      </c>
      <c r="H537" s="23">
        <v>0.51944444444444449</v>
      </c>
      <c r="I537" s="23">
        <v>0.56736111111111109</v>
      </c>
      <c r="J537" s="1">
        <f>HOUR(Tabla110[[#This Row],[HORA FIN PICKING]]-Tabla110[[#This Row],[HORA INICIO PICKING]])*60+MINUTE(Tabla110[[#This Row],[HORA FIN PICKING]]-Tabla110[[#This Row],[HORA INICIO PICKING]])</f>
        <v>69</v>
      </c>
      <c r="K537" s="1" t="str">
        <f>VLOOKUP(Tabla110[[#This Row],[COD MATERIAL]],Tabla1345[#All],3,0)</f>
        <v>15 - MISCELANEOS</v>
      </c>
      <c r="L537" s="2" t="str">
        <f>VLOOKUP(MONTH(Tabla110[[#This Row],[FECHA PICKING]]),Tabla2[],2,0)</f>
        <v>Abr</v>
      </c>
      <c r="M537" s="1">
        <f>YEAR(Tabla110[[#This Row],[FECHA PICKING]])</f>
        <v>2019</v>
      </c>
    </row>
    <row r="538" spans="1:13" x14ac:dyDescent="0.2">
      <c r="A538" s="2">
        <v>43143</v>
      </c>
      <c r="B538" s="1">
        <v>347856</v>
      </c>
      <c r="C538" s="1" t="s">
        <v>67</v>
      </c>
      <c r="D538" s="1" t="s">
        <v>888</v>
      </c>
      <c r="E538" s="1" t="s">
        <v>860</v>
      </c>
      <c r="F538" s="1">
        <v>81</v>
      </c>
      <c r="G538" s="16" t="s">
        <v>873</v>
      </c>
      <c r="H538" s="23">
        <v>0.7319444444444444</v>
      </c>
      <c r="I538" s="23">
        <v>0.74375000000000002</v>
      </c>
      <c r="J538" s="1">
        <f>HOUR(Tabla110[[#This Row],[HORA FIN PICKING]]-Tabla110[[#This Row],[HORA INICIO PICKING]])*60+MINUTE(Tabla110[[#This Row],[HORA FIN PICKING]]-Tabla110[[#This Row],[HORA INICIO PICKING]])</f>
        <v>17</v>
      </c>
      <c r="K538" s="1" t="str">
        <f>VLOOKUP(Tabla110[[#This Row],[COD MATERIAL]],Tabla1345[#All],3,0)</f>
        <v>13 - TRACCION</v>
      </c>
      <c r="L538" s="2" t="str">
        <f>VLOOKUP(MONTH(Tabla110[[#This Row],[FECHA PICKING]]),Tabla2[],2,0)</f>
        <v>Feb</v>
      </c>
      <c r="M538" s="1">
        <f>YEAR(Tabla110[[#This Row],[FECHA PICKING]])</f>
        <v>2018</v>
      </c>
    </row>
    <row r="539" spans="1:13" x14ac:dyDescent="0.2">
      <c r="A539" s="2">
        <v>43433</v>
      </c>
      <c r="B539" s="1">
        <v>367932</v>
      </c>
      <c r="C539" s="1" t="s">
        <v>790</v>
      </c>
      <c r="D539" s="1" t="s">
        <v>889</v>
      </c>
      <c r="E539" s="1" t="s">
        <v>867</v>
      </c>
      <c r="F539" s="1">
        <v>38</v>
      </c>
      <c r="G539" s="16" t="s">
        <v>873</v>
      </c>
      <c r="H539" s="23">
        <v>0.69166666666666676</v>
      </c>
      <c r="I539" s="23">
        <v>0.76250000000000007</v>
      </c>
      <c r="J539" s="1">
        <f>HOUR(Tabla110[[#This Row],[HORA FIN PICKING]]-Tabla110[[#This Row],[HORA INICIO PICKING]])*60+MINUTE(Tabla110[[#This Row],[HORA FIN PICKING]]-Tabla110[[#This Row],[HORA INICIO PICKING]])</f>
        <v>102</v>
      </c>
      <c r="K539" s="1" t="str">
        <f>VLOOKUP(Tabla110[[#This Row],[COD MATERIAL]],Tabla1345[#All],3,0)</f>
        <v>09 - PARTES DE MOTOR</v>
      </c>
      <c r="L539" s="2" t="str">
        <f>VLOOKUP(MONTH(Tabla110[[#This Row],[FECHA PICKING]]),Tabla2[],2,0)</f>
        <v>Nov</v>
      </c>
      <c r="M539" s="1">
        <f>YEAR(Tabla110[[#This Row],[FECHA PICKING]])</f>
        <v>2018</v>
      </c>
    </row>
    <row r="540" spans="1:13" x14ac:dyDescent="0.2">
      <c r="A540" s="2">
        <v>43599</v>
      </c>
      <c r="B540" s="1">
        <v>348529</v>
      </c>
      <c r="C540" s="1" t="s">
        <v>405</v>
      </c>
      <c r="D540" s="1" t="s">
        <v>890</v>
      </c>
      <c r="E540" s="1" t="s">
        <v>867</v>
      </c>
      <c r="F540" s="1">
        <v>85</v>
      </c>
      <c r="G540" s="16" t="s">
        <v>872</v>
      </c>
      <c r="H540" s="23">
        <v>0.63263888888888886</v>
      </c>
      <c r="I540" s="23">
        <v>0.67986111111111114</v>
      </c>
      <c r="J540" s="1">
        <f>HOUR(Tabla110[[#This Row],[HORA FIN PICKING]]-Tabla110[[#This Row],[HORA INICIO PICKING]])*60+MINUTE(Tabla110[[#This Row],[HORA FIN PICKING]]-Tabla110[[#This Row],[HORA INICIO PICKING]])</f>
        <v>68</v>
      </c>
      <c r="K540" s="1" t="str">
        <f>VLOOKUP(Tabla110[[#This Row],[COD MATERIAL]],Tabla1345[#All],3,0)</f>
        <v>09 - PARTES DE MOTOR</v>
      </c>
      <c r="L540" s="2" t="str">
        <f>VLOOKUP(MONTH(Tabla110[[#This Row],[FECHA PICKING]]),Tabla2[],2,0)</f>
        <v>May</v>
      </c>
      <c r="M540" s="1">
        <f>YEAR(Tabla110[[#This Row],[FECHA PICKING]])</f>
        <v>2019</v>
      </c>
    </row>
    <row r="541" spans="1:13" x14ac:dyDescent="0.2">
      <c r="A541" s="2">
        <v>43365</v>
      </c>
      <c r="B541" s="1">
        <v>347960</v>
      </c>
      <c r="C541" s="1" t="s">
        <v>683</v>
      </c>
      <c r="D541" s="1" t="s">
        <v>885</v>
      </c>
      <c r="E541" s="1" t="s">
        <v>866</v>
      </c>
      <c r="F541" s="1">
        <v>10</v>
      </c>
      <c r="G541" s="16" t="s">
        <v>872</v>
      </c>
      <c r="H541" s="23">
        <v>0.53194444444444444</v>
      </c>
      <c r="I541" s="23">
        <v>0.54305555555555551</v>
      </c>
      <c r="J541" s="1">
        <f>HOUR(Tabla110[[#This Row],[HORA FIN PICKING]]-Tabla110[[#This Row],[HORA INICIO PICKING]])*60+MINUTE(Tabla110[[#This Row],[HORA FIN PICKING]]-Tabla110[[#This Row],[HORA INICIO PICKING]])</f>
        <v>16</v>
      </c>
      <c r="K541" s="1" t="str">
        <f>VLOOKUP(Tabla110[[#This Row],[COD MATERIAL]],Tabla1345[#All],3,0)</f>
        <v>08 - ELECTRICO</v>
      </c>
      <c r="L541" s="2" t="str">
        <f>VLOOKUP(MONTH(Tabla110[[#This Row],[FECHA PICKING]]),Tabla2[],2,0)</f>
        <v>Set</v>
      </c>
      <c r="M541" s="1">
        <f>YEAR(Tabla110[[#This Row],[FECHA PICKING]])</f>
        <v>2018</v>
      </c>
    </row>
    <row r="542" spans="1:13" x14ac:dyDescent="0.2">
      <c r="A542" s="2">
        <v>43476</v>
      </c>
      <c r="B542" s="1">
        <v>348324</v>
      </c>
      <c r="C542" s="1" t="s">
        <v>510</v>
      </c>
      <c r="D542" s="1" t="s">
        <v>888</v>
      </c>
      <c r="E542" s="1" t="s">
        <v>868</v>
      </c>
      <c r="F542" s="1">
        <v>23</v>
      </c>
      <c r="G542" s="16" t="s">
        <v>872</v>
      </c>
      <c r="H542" s="23">
        <v>0.55138888888888882</v>
      </c>
      <c r="I542" s="23">
        <v>0.58611111111111114</v>
      </c>
      <c r="J542" s="1">
        <f>HOUR(Tabla110[[#This Row],[HORA FIN PICKING]]-Tabla110[[#This Row],[HORA INICIO PICKING]])*60+MINUTE(Tabla110[[#This Row],[HORA FIN PICKING]]-Tabla110[[#This Row],[HORA INICIO PICKING]])</f>
        <v>50</v>
      </c>
      <c r="K542" s="1" t="str">
        <f>VLOOKUP(Tabla110[[#This Row],[COD MATERIAL]],Tabla1345[#All],3,0)</f>
        <v>06 - AMORTIGUADORES</v>
      </c>
      <c r="L542" s="2" t="str">
        <f>VLOOKUP(MONTH(Tabla110[[#This Row],[FECHA PICKING]]),Tabla2[],2,0)</f>
        <v>Ene</v>
      </c>
      <c r="M542" s="1">
        <f>YEAR(Tabla110[[#This Row],[FECHA PICKING]])</f>
        <v>2019</v>
      </c>
    </row>
    <row r="543" spans="1:13" x14ac:dyDescent="0.2">
      <c r="A543" s="2">
        <v>43457</v>
      </c>
      <c r="B543" s="1">
        <v>347675</v>
      </c>
      <c r="C543" s="1" t="s">
        <v>315</v>
      </c>
      <c r="D543" s="1" t="s">
        <v>891</v>
      </c>
      <c r="E543" s="1" t="s">
        <v>859</v>
      </c>
      <c r="F543" s="1">
        <v>13</v>
      </c>
      <c r="G543" s="16" t="s">
        <v>872</v>
      </c>
      <c r="H543" s="23">
        <v>0.46666666666666662</v>
      </c>
      <c r="I543" s="23">
        <v>0.53333333333333333</v>
      </c>
      <c r="J543" s="1">
        <f>HOUR(Tabla110[[#This Row],[HORA FIN PICKING]]-Tabla110[[#This Row],[HORA INICIO PICKING]])*60+MINUTE(Tabla110[[#This Row],[HORA FIN PICKING]]-Tabla110[[#This Row],[HORA INICIO PICKING]])</f>
        <v>96</v>
      </c>
      <c r="K543" s="1" t="str">
        <f>VLOOKUP(Tabla110[[#This Row],[COD MATERIAL]],Tabla1345[#All],3,0)</f>
        <v>09 - PARTES DE MOTOR</v>
      </c>
      <c r="L543" s="2" t="str">
        <f>VLOOKUP(MONTH(Tabla110[[#This Row],[FECHA PICKING]]),Tabla2[],2,0)</f>
        <v>Dic</v>
      </c>
      <c r="M543" s="1">
        <f>YEAR(Tabla110[[#This Row],[FECHA PICKING]])</f>
        <v>2018</v>
      </c>
    </row>
    <row r="544" spans="1:13" x14ac:dyDescent="0.2">
      <c r="A544" s="2">
        <v>43136</v>
      </c>
      <c r="B544" s="1">
        <v>347586</v>
      </c>
      <c r="C544" s="1" t="s">
        <v>403</v>
      </c>
      <c r="D544" s="1" t="s">
        <v>887</v>
      </c>
      <c r="E544" s="1" t="s">
        <v>865</v>
      </c>
      <c r="F544" s="1">
        <v>10</v>
      </c>
      <c r="G544" s="16" t="s">
        <v>872</v>
      </c>
      <c r="H544" s="23">
        <v>0.55833333333333335</v>
      </c>
      <c r="I544" s="23">
        <v>0.62152777777777779</v>
      </c>
      <c r="J544" s="1">
        <f>HOUR(Tabla110[[#This Row],[HORA FIN PICKING]]-Tabla110[[#This Row],[HORA INICIO PICKING]])*60+MINUTE(Tabla110[[#This Row],[HORA FIN PICKING]]-Tabla110[[#This Row],[HORA INICIO PICKING]])</f>
        <v>91</v>
      </c>
      <c r="K544" s="1" t="str">
        <f>VLOOKUP(Tabla110[[#This Row],[COD MATERIAL]],Tabla1345[#All],3,0)</f>
        <v>09 - PARTES DE MOTOR</v>
      </c>
      <c r="L544" s="2" t="str">
        <f>VLOOKUP(MONTH(Tabla110[[#This Row],[FECHA PICKING]]),Tabla2[],2,0)</f>
        <v>Feb</v>
      </c>
      <c r="M544" s="1">
        <f>YEAR(Tabla110[[#This Row],[FECHA PICKING]])</f>
        <v>2018</v>
      </c>
    </row>
    <row r="545" spans="1:13" x14ac:dyDescent="0.2">
      <c r="A545" s="2">
        <v>43213</v>
      </c>
      <c r="B545" s="1">
        <v>348546</v>
      </c>
      <c r="C545" s="1" t="s">
        <v>57</v>
      </c>
      <c r="D545" s="1" t="s">
        <v>892</v>
      </c>
      <c r="E545" s="1" t="s">
        <v>860</v>
      </c>
      <c r="F545" s="1">
        <v>39</v>
      </c>
      <c r="G545" s="16" t="s">
        <v>873</v>
      </c>
      <c r="H545" s="23">
        <v>0.60972222222222217</v>
      </c>
      <c r="I545" s="23">
        <v>0.6743055555555556</v>
      </c>
      <c r="J545" s="1">
        <f>HOUR(Tabla110[[#This Row],[HORA FIN PICKING]]-Tabla110[[#This Row],[HORA INICIO PICKING]])*60+MINUTE(Tabla110[[#This Row],[HORA FIN PICKING]]-Tabla110[[#This Row],[HORA INICIO PICKING]])</f>
        <v>93</v>
      </c>
      <c r="K545" s="1" t="str">
        <f>VLOOKUP(Tabla110[[#This Row],[COD MATERIAL]],Tabla1345[#All],3,0)</f>
        <v>11 - LLANTAS Y HULES</v>
      </c>
      <c r="L545" s="2" t="str">
        <f>VLOOKUP(MONTH(Tabla110[[#This Row],[FECHA PICKING]]),Tabla2[],2,0)</f>
        <v>Abr</v>
      </c>
      <c r="M545" s="1">
        <f>YEAR(Tabla110[[#This Row],[FECHA PICKING]])</f>
        <v>2018</v>
      </c>
    </row>
    <row r="546" spans="1:13" x14ac:dyDescent="0.2">
      <c r="A546" s="2">
        <v>43555</v>
      </c>
      <c r="B546" s="1">
        <v>368042</v>
      </c>
      <c r="C546" s="1" t="s">
        <v>103</v>
      </c>
      <c r="D546" s="1" t="s">
        <v>884</v>
      </c>
      <c r="E546" s="1" t="s">
        <v>869</v>
      </c>
      <c r="F546" s="1">
        <v>77</v>
      </c>
      <c r="G546" s="16" t="s">
        <v>872</v>
      </c>
      <c r="H546" s="23">
        <v>0.3659722222222222</v>
      </c>
      <c r="I546" s="23">
        <v>0.45694444444444443</v>
      </c>
      <c r="J546" s="1">
        <f>HOUR(Tabla110[[#This Row],[HORA FIN PICKING]]-Tabla110[[#This Row],[HORA INICIO PICKING]])*60+MINUTE(Tabla110[[#This Row],[HORA FIN PICKING]]-Tabla110[[#This Row],[HORA INICIO PICKING]])</f>
        <v>131</v>
      </c>
      <c r="K546" s="1" t="str">
        <f>VLOOKUP(Tabla110[[#This Row],[COD MATERIAL]],Tabla1345[#All],3,0)</f>
        <v>08 - ELECTRICO</v>
      </c>
      <c r="L546" s="2" t="str">
        <f>VLOOKUP(MONTH(Tabla110[[#This Row],[FECHA PICKING]]),Tabla2[],2,0)</f>
        <v>Mar</v>
      </c>
      <c r="M546" s="1">
        <f>YEAR(Tabla110[[#This Row],[FECHA PICKING]])</f>
        <v>2019</v>
      </c>
    </row>
    <row r="547" spans="1:13" x14ac:dyDescent="0.2">
      <c r="A547" s="2">
        <v>43285</v>
      </c>
      <c r="B547" s="1">
        <v>347575</v>
      </c>
      <c r="C547" s="1" t="s">
        <v>393</v>
      </c>
      <c r="D547" s="1" t="s">
        <v>889</v>
      </c>
      <c r="E547" s="1" t="s">
        <v>868</v>
      </c>
      <c r="F547" s="1">
        <v>25</v>
      </c>
      <c r="G547" s="16" t="s">
        <v>872</v>
      </c>
      <c r="H547" s="23">
        <v>0.60833333333333328</v>
      </c>
      <c r="I547" s="23">
        <v>0.6465277777777777</v>
      </c>
      <c r="J547" s="1">
        <f>HOUR(Tabla110[[#This Row],[HORA FIN PICKING]]-Tabla110[[#This Row],[HORA INICIO PICKING]])*60+MINUTE(Tabla110[[#This Row],[HORA FIN PICKING]]-Tabla110[[#This Row],[HORA INICIO PICKING]])</f>
        <v>55</v>
      </c>
      <c r="K547" s="1" t="str">
        <f>VLOOKUP(Tabla110[[#This Row],[COD MATERIAL]],Tabla1345[#All],3,0)</f>
        <v>15 - MISCELANEOS</v>
      </c>
      <c r="L547" s="2" t="str">
        <f>VLOOKUP(MONTH(Tabla110[[#This Row],[FECHA PICKING]]),Tabla2[],2,0)</f>
        <v>Jul</v>
      </c>
      <c r="M547" s="1">
        <f>YEAR(Tabla110[[#This Row],[FECHA PICKING]])</f>
        <v>2018</v>
      </c>
    </row>
    <row r="548" spans="1:13" x14ac:dyDescent="0.2">
      <c r="A548" s="2">
        <v>43267</v>
      </c>
      <c r="B548" s="1">
        <v>348804</v>
      </c>
      <c r="C548" s="1" t="s">
        <v>275</v>
      </c>
      <c r="D548" s="1" t="s">
        <v>891</v>
      </c>
      <c r="E548" s="1" t="s">
        <v>864</v>
      </c>
      <c r="F548" s="1">
        <v>92</v>
      </c>
      <c r="G548" s="16" t="s">
        <v>872</v>
      </c>
      <c r="H548" s="23">
        <v>0.59930555555555554</v>
      </c>
      <c r="I548" s="23">
        <v>0.70347222222222217</v>
      </c>
      <c r="J548" s="1">
        <f>HOUR(Tabla110[[#This Row],[HORA FIN PICKING]]-Tabla110[[#This Row],[HORA INICIO PICKING]])*60+MINUTE(Tabla110[[#This Row],[HORA FIN PICKING]]-Tabla110[[#This Row],[HORA INICIO PICKING]])</f>
        <v>150</v>
      </c>
      <c r="K548" s="1" t="str">
        <f>VLOOKUP(Tabla110[[#This Row],[COD MATERIAL]],Tabla1345[#All],3,0)</f>
        <v>05 - COLISION</v>
      </c>
      <c r="L548" s="2" t="str">
        <f>VLOOKUP(MONTH(Tabla110[[#This Row],[FECHA PICKING]]),Tabla2[],2,0)</f>
        <v>Jun</v>
      </c>
      <c r="M548" s="1">
        <f>YEAR(Tabla110[[#This Row],[FECHA PICKING]])</f>
        <v>2018</v>
      </c>
    </row>
    <row r="549" spans="1:13" x14ac:dyDescent="0.2">
      <c r="A549" s="2">
        <v>43124</v>
      </c>
      <c r="B549" s="1">
        <v>362735</v>
      </c>
      <c r="C549" s="1" t="s">
        <v>100</v>
      </c>
      <c r="D549" s="1" t="s">
        <v>888</v>
      </c>
      <c r="E549" s="1" t="s">
        <v>859</v>
      </c>
      <c r="F549" s="1">
        <v>35</v>
      </c>
      <c r="G549" s="16" t="s">
        <v>873</v>
      </c>
      <c r="H549" s="23">
        <v>0.64861111111111114</v>
      </c>
      <c r="I549" s="23">
        <v>0.68958333333333333</v>
      </c>
      <c r="J549" s="1">
        <f>HOUR(Tabla110[[#This Row],[HORA FIN PICKING]]-Tabla110[[#This Row],[HORA INICIO PICKING]])*60+MINUTE(Tabla110[[#This Row],[HORA FIN PICKING]]-Tabla110[[#This Row],[HORA INICIO PICKING]])</f>
        <v>59</v>
      </c>
      <c r="K549" s="1" t="str">
        <f>VLOOKUP(Tabla110[[#This Row],[COD MATERIAL]],Tabla1345[#All],3,0)</f>
        <v>08 - ELECTRICO</v>
      </c>
      <c r="L549" s="2" t="str">
        <f>VLOOKUP(MONTH(Tabla110[[#This Row],[FECHA PICKING]]),Tabla2[],2,0)</f>
        <v>Ene</v>
      </c>
      <c r="M549" s="1">
        <f>YEAR(Tabla110[[#This Row],[FECHA PICKING]])</f>
        <v>2018</v>
      </c>
    </row>
    <row r="550" spans="1:13" x14ac:dyDescent="0.2">
      <c r="A550" s="2">
        <v>43444</v>
      </c>
      <c r="B550" s="1">
        <v>348769</v>
      </c>
      <c r="C550" s="1" t="s">
        <v>137</v>
      </c>
      <c r="D550" s="1" t="s">
        <v>887</v>
      </c>
      <c r="E550" s="1" t="s">
        <v>870</v>
      </c>
      <c r="F550" s="1">
        <v>36</v>
      </c>
      <c r="G550" s="16" t="s">
        <v>873</v>
      </c>
      <c r="H550" s="23">
        <v>0.37847222222222227</v>
      </c>
      <c r="I550" s="23">
        <v>0.40277777777777773</v>
      </c>
      <c r="J550" s="1">
        <f>HOUR(Tabla110[[#This Row],[HORA FIN PICKING]]-Tabla110[[#This Row],[HORA INICIO PICKING]])*60+MINUTE(Tabla110[[#This Row],[HORA FIN PICKING]]-Tabla110[[#This Row],[HORA INICIO PICKING]])</f>
        <v>35</v>
      </c>
      <c r="K550" s="1" t="str">
        <f>VLOOKUP(Tabla110[[#This Row],[COD MATERIAL]],Tabla1345[#All],3,0)</f>
        <v>05 - COLISION</v>
      </c>
      <c r="L550" s="2" t="str">
        <f>VLOOKUP(MONTH(Tabla110[[#This Row],[FECHA PICKING]]),Tabla2[],2,0)</f>
        <v>Dic</v>
      </c>
      <c r="M550" s="1">
        <f>YEAR(Tabla110[[#This Row],[FECHA PICKING]])</f>
        <v>2018</v>
      </c>
    </row>
    <row r="551" spans="1:13" x14ac:dyDescent="0.2">
      <c r="A551" s="2">
        <v>43394</v>
      </c>
      <c r="B551" s="1">
        <v>348429</v>
      </c>
      <c r="C551" s="1" t="s">
        <v>121</v>
      </c>
      <c r="D551" s="1" t="s">
        <v>884</v>
      </c>
      <c r="E551" s="1" t="s">
        <v>865</v>
      </c>
      <c r="F551" s="1">
        <v>100</v>
      </c>
      <c r="G551" s="16" t="s">
        <v>872</v>
      </c>
      <c r="H551" s="23">
        <v>0.39583333333333331</v>
      </c>
      <c r="I551" s="23">
        <v>0.45833333333333331</v>
      </c>
      <c r="J551" s="1">
        <f>HOUR(Tabla110[[#This Row],[HORA FIN PICKING]]-Tabla110[[#This Row],[HORA INICIO PICKING]])*60+MINUTE(Tabla110[[#This Row],[HORA FIN PICKING]]-Tabla110[[#This Row],[HORA INICIO PICKING]])</f>
        <v>90</v>
      </c>
      <c r="K551" s="1" t="str">
        <f>VLOOKUP(Tabla110[[#This Row],[COD MATERIAL]],Tabla1345[#All],3,0)</f>
        <v>05 - COLISION</v>
      </c>
      <c r="L551" s="2" t="str">
        <f>VLOOKUP(MONTH(Tabla110[[#This Row],[FECHA PICKING]]),Tabla2[],2,0)</f>
        <v>Oct</v>
      </c>
      <c r="M551" s="1">
        <f>YEAR(Tabla110[[#This Row],[FECHA PICKING]])</f>
        <v>2018</v>
      </c>
    </row>
    <row r="552" spans="1:13" x14ac:dyDescent="0.2">
      <c r="A552" s="2">
        <v>43348</v>
      </c>
      <c r="B552" s="1">
        <v>348562</v>
      </c>
      <c r="C552" s="1" t="s">
        <v>476</v>
      </c>
      <c r="D552" s="1" t="s">
        <v>891</v>
      </c>
      <c r="E552" s="1" t="s">
        <v>866</v>
      </c>
      <c r="F552" s="1">
        <v>95</v>
      </c>
      <c r="G552" s="16" t="s">
        <v>872</v>
      </c>
      <c r="H552" s="23">
        <v>0.62847222222222221</v>
      </c>
      <c r="I552" s="23">
        <v>0.66875000000000007</v>
      </c>
      <c r="J552" s="1">
        <f>HOUR(Tabla110[[#This Row],[HORA FIN PICKING]]-Tabla110[[#This Row],[HORA INICIO PICKING]])*60+MINUTE(Tabla110[[#This Row],[HORA FIN PICKING]]-Tabla110[[#This Row],[HORA INICIO PICKING]])</f>
        <v>58</v>
      </c>
      <c r="K552" s="1" t="str">
        <f>VLOOKUP(Tabla110[[#This Row],[COD MATERIAL]],Tabla1345[#All],3,0)</f>
        <v>09 - PARTES DE MOTOR</v>
      </c>
      <c r="L552" s="2" t="str">
        <f>VLOOKUP(MONTH(Tabla110[[#This Row],[FECHA PICKING]]),Tabla2[],2,0)</f>
        <v>Set</v>
      </c>
      <c r="M552" s="1">
        <f>YEAR(Tabla110[[#This Row],[FECHA PICKING]])</f>
        <v>2018</v>
      </c>
    </row>
    <row r="553" spans="1:13" x14ac:dyDescent="0.2">
      <c r="A553" s="2">
        <v>43336</v>
      </c>
      <c r="B553" s="1">
        <v>348615</v>
      </c>
      <c r="C553" s="1" t="s">
        <v>754</v>
      </c>
      <c r="D553" s="1" t="s">
        <v>887</v>
      </c>
      <c r="E553" s="1" t="s">
        <v>865</v>
      </c>
      <c r="F553" s="1">
        <v>39</v>
      </c>
      <c r="G553" s="16" t="s">
        <v>872</v>
      </c>
      <c r="H553" s="23">
        <v>0.5708333333333333</v>
      </c>
      <c r="I553" s="23">
        <v>0.59027777777777779</v>
      </c>
      <c r="J553" s="1">
        <f>HOUR(Tabla110[[#This Row],[HORA FIN PICKING]]-Tabla110[[#This Row],[HORA INICIO PICKING]])*60+MINUTE(Tabla110[[#This Row],[HORA FIN PICKING]]-Tabla110[[#This Row],[HORA INICIO PICKING]])</f>
        <v>28</v>
      </c>
      <c r="K553" s="1" t="str">
        <f>VLOOKUP(Tabla110[[#This Row],[COD MATERIAL]],Tabla1345[#All],3,0)</f>
        <v>08 - ELECTRICO</v>
      </c>
      <c r="L553" s="2" t="str">
        <f>VLOOKUP(MONTH(Tabla110[[#This Row],[FECHA PICKING]]),Tabla2[],2,0)</f>
        <v>Ago</v>
      </c>
      <c r="M553" s="1">
        <f>YEAR(Tabla110[[#This Row],[FECHA PICKING]])</f>
        <v>2018</v>
      </c>
    </row>
    <row r="554" spans="1:13" x14ac:dyDescent="0.2">
      <c r="A554" s="2">
        <v>43417</v>
      </c>
      <c r="B554" s="1">
        <v>353544</v>
      </c>
      <c r="C554" s="1" t="s">
        <v>725</v>
      </c>
      <c r="D554" s="1" t="s">
        <v>884</v>
      </c>
      <c r="E554" s="1" t="s">
        <v>858</v>
      </c>
      <c r="F554" s="1">
        <v>98</v>
      </c>
      <c r="G554" s="16" t="s">
        <v>872</v>
      </c>
      <c r="H554" s="23">
        <v>0.6777777777777777</v>
      </c>
      <c r="I554" s="23">
        <v>0.74583333333333324</v>
      </c>
      <c r="J554" s="1">
        <f>HOUR(Tabla110[[#This Row],[HORA FIN PICKING]]-Tabla110[[#This Row],[HORA INICIO PICKING]])*60+MINUTE(Tabla110[[#This Row],[HORA FIN PICKING]]-Tabla110[[#This Row],[HORA INICIO PICKING]])</f>
        <v>98</v>
      </c>
      <c r="K554" s="1" t="str">
        <f>VLOOKUP(Tabla110[[#This Row],[COD MATERIAL]],Tabla1345[#All],3,0)</f>
        <v>09 - PARTES DE MOTOR</v>
      </c>
      <c r="L554" s="2" t="str">
        <f>VLOOKUP(MONTH(Tabla110[[#This Row],[FECHA PICKING]]),Tabla2[],2,0)</f>
        <v>Nov</v>
      </c>
      <c r="M554" s="1">
        <f>YEAR(Tabla110[[#This Row],[FECHA PICKING]])</f>
        <v>2018</v>
      </c>
    </row>
    <row r="555" spans="1:13" x14ac:dyDescent="0.2">
      <c r="A555" s="2">
        <v>43186</v>
      </c>
      <c r="B555" s="1">
        <v>347993</v>
      </c>
      <c r="C555" s="1" t="s">
        <v>258</v>
      </c>
      <c r="D555" s="1" t="s">
        <v>893</v>
      </c>
      <c r="E555" s="1" t="s">
        <v>871</v>
      </c>
      <c r="F555" s="1">
        <v>23</v>
      </c>
      <c r="G555" s="16" t="s">
        <v>872</v>
      </c>
      <c r="H555" s="23">
        <v>0.51874999999999993</v>
      </c>
      <c r="I555" s="23">
        <v>0.54999999999999993</v>
      </c>
      <c r="J555" s="1">
        <f>HOUR(Tabla110[[#This Row],[HORA FIN PICKING]]-Tabla110[[#This Row],[HORA INICIO PICKING]])*60+MINUTE(Tabla110[[#This Row],[HORA FIN PICKING]]-Tabla110[[#This Row],[HORA INICIO PICKING]])</f>
        <v>45</v>
      </c>
      <c r="K555" s="1" t="str">
        <f>VLOOKUP(Tabla110[[#This Row],[COD MATERIAL]],Tabla1345[#All],3,0)</f>
        <v>10 - PALANCAS Y CHICOTES</v>
      </c>
      <c r="L555" s="2" t="str">
        <f>VLOOKUP(MONTH(Tabla110[[#This Row],[FECHA PICKING]]),Tabla2[],2,0)</f>
        <v>Mar</v>
      </c>
      <c r="M555" s="1">
        <f>YEAR(Tabla110[[#This Row],[FECHA PICKING]])</f>
        <v>2018</v>
      </c>
    </row>
    <row r="556" spans="1:13" x14ac:dyDescent="0.2">
      <c r="A556" s="2">
        <v>43186</v>
      </c>
      <c r="B556" s="1">
        <v>347760</v>
      </c>
      <c r="C556" s="1" t="s">
        <v>435</v>
      </c>
      <c r="D556" s="1" t="s">
        <v>892</v>
      </c>
      <c r="E556" s="1" t="s">
        <v>865</v>
      </c>
      <c r="F556" s="1">
        <v>90</v>
      </c>
      <c r="G556" s="16" t="s">
        <v>872</v>
      </c>
      <c r="H556" s="23">
        <v>0.51527777777777783</v>
      </c>
      <c r="I556" s="23">
        <v>0.5840277777777777</v>
      </c>
      <c r="J556" s="1">
        <f>HOUR(Tabla110[[#This Row],[HORA FIN PICKING]]-Tabla110[[#This Row],[HORA INICIO PICKING]])*60+MINUTE(Tabla110[[#This Row],[HORA FIN PICKING]]-Tabla110[[#This Row],[HORA INICIO PICKING]])</f>
        <v>99</v>
      </c>
      <c r="K556" s="1" t="str">
        <f>VLOOKUP(Tabla110[[#This Row],[COD MATERIAL]],Tabla1345[#All],3,0)</f>
        <v>09 - PARTES DE MOTOR</v>
      </c>
      <c r="L556" s="2" t="str">
        <f>VLOOKUP(MONTH(Tabla110[[#This Row],[FECHA PICKING]]),Tabla2[],2,0)</f>
        <v>Mar</v>
      </c>
      <c r="M556" s="1">
        <f>YEAR(Tabla110[[#This Row],[FECHA PICKING]])</f>
        <v>2018</v>
      </c>
    </row>
    <row r="557" spans="1:13" x14ac:dyDescent="0.2">
      <c r="A557" s="2">
        <v>43363</v>
      </c>
      <c r="B557" s="1">
        <v>348793</v>
      </c>
      <c r="C557" s="1" t="s">
        <v>145</v>
      </c>
      <c r="D557" s="1" t="s">
        <v>888</v>
      </c>
      <c r="E557" s="1" t="s">
        <v>858</v>
      </c>
      <c r="F557" s="1">
        <v>39</v>
      </c>
      <c r="G557" s="16" t="s">
        <v>872</v>
      </c>
      <c r="H557" s="23">
        <v>0.7416666666666667</v>
      </c>
      <c r="I557" s="23">
        <v>0.77569444444444446</v>
      </c>
      <c r="J557" s="1">
        <f>HOUR(Tabla110[[#This Row],[HORA FIN PICKING]]-Tabla110[[#This Row],[HORA INICIO PICKING]])*60+MINUTE(Tabla110[[#This Row],[HORA FIN PICKING]]-Tabla110[[#This Row],[HORA INICIO PICKING]])</f>
        <v>49</v>
      </c>
      <c r="K557" s="1" t="str">
        <f>VLOOKUP(Tabla110[[#This Row],[COD MATERIAL]],Tabla1345[#All],3,0)</f>
        <v>05 - COLISION</v>
      </c>
      <c r="L557" s="2" t="str">
        <f>VLOOKUP(MONTH(Tabla110[[#This Row],[FECHA PICKING]]),Tabla2[],2,0)</f>
        <v>Set</v>
      </c>
      <c r="M557" s="1">
        <f>YEAR(Tabla110[[#This Row],[FECHA PICKING]])</f>
        <v>2018</v>
      </c>
    </row>
    <row r="558" spans="1:13" x14ac:dyDescent="0.2">
      <c r="A558" s="2">
        <v>43406</v>
      </c>
      <c r="B558" s="1">
        <v>348585</v>
      </c>
      <c r="C558" s="1" t="s">
        <v>377</v>
      </c>
      <c r="D558" s="1" t="s">
        <v>886</v>
      </c>
      <c r="E558" s="1" t="s">
        <v>857</v>
      </c>
      <c r="F558" s="1">
        <v>19</v>
      </c>
      <c r="G558" s="16" t="s">
        <v>873</v>
      </c>
      <c r="H558" s="23">
        <v>0.73402777777777783</v>
      </c>
      <c r="I558" s="23">
        <v>0.8256944444444444</v>
      </c>
      <c r="J558" s="1">
        <f>HOUR(Tabla110[[#This Row],[HORA FIN PICKING]]-Tabla110[[#This Row],[HORA INICIO PICKING]])*60+MINUTE(Tabla110[[#This Row],[HORA FIN PICKING]]-Tabla110[[#This Row],[HORA INICIO PICKING]])</f>
        <v>132</v>
      </c>
      <c r="K558" s="1" t="str">
        <f>VLOOKUP(Tabla110[[#This Row],[COD MATERIAL]],Tabla1345[#All],3,0)</f>
        <v>09 - PARTES DE MOTOR</v>
      </c>
      <c r="L558" s="2" t="str">
        <f>VLOOKUP(MONTH(Tabla110[[#This Row],[FECHA PICKING]]),Tabla2[],2,0)</f>
        <v>Nov</v>
      </c>
      <c r="M558" s="1">
        <f>YEAR(Tabla110[[#This Row],[FECHA PICKING]])</f>
        <v>2018</v>
      </c>
    </row>
    <row r="559" spans="1:13" x14ac:dyDescent="0.2">
      <c r="A559" s="2">
        <v>43487</v>
      </c>
      <c r="B559" s="1">
        <v>347658</v>
      </c>
      <c r="C559" s="1" t="s">
        <v>280</v>
      </c>
      <c r="D559" s="1" t="s">
        <v>891</v>
      </c>
      <c r="E559" s="1" t="s">
        <v>862</v>
      </c>
      <c r="F559" s="1">
        <v>40</v>
      </c>
      <c r="G559" s="16" t="s">
        <v>873</v>
      </c>
      <c r="H559" s="23">
        <v>0.40277777777777773</v>
      </c>
      <c r="I559" s="23">
        <v>0.43541666666666662</v>
      </c>
      <c r="J559" s="1">
        <f>HOUR(Tabla110[[#This Row],[HORA FIN PICKING]]-Tabla110[[#This Row],[HORA INICIO PICKING]])*60+MINUTE(Tabla110[[#This Row],[HORA FIN PICKING]]-Tabla110[[#This Row],[HORA INICIO PICKING]])</f>
        <v>47</v>
      </c>
      <c r="K559" s="1" t="str">
        <f>VLOOKUP(Tabla110[[#This Row],[COD MATERIAL]],Tabla1345[#All],3,0)</f>
        <v>09 - PARTES DE MOTOR</v>
      </c>
      <c r="L559" s="2" t="str">
        <f>VLOOKUP(MONTH(Tabla110[[#This Row],[FECHA PICKING]]),Tabla2[],2,0)</f>
        <v>Ene</v>
      </c>
      <c r="M559" s="1">
        <f>YEAR(Tabla110[[#This Row],[FECHA PICKING]])</f>
        <v>2019</v>
      </c>
    </row>
    <row r="560" spans="1:13" x14ac:dyDescent="0.2">
      <c r="A560" s="2">
        <v>43161</v>
      </c>
      <c r="B560" s="1">
        <v>369610</v>
      </c>
      <c r="C560" s="1" t="s">
        <v>682</v>
      </c>
      <c r="D560" s="1" t="s">
        <v>886</v>
      </c>
      <c r="E560" s="1" t="s">
        <v>857</v>
      </c>
      <c r="F560" s="1">
        <v>85</v>
      </c>
      <c r="G560" s="16" t="s">
        <v>873</v>
      </c>
      <c r="H560" s="23">
        <v>0.51458333333333328</v>
      </c>
      <c r="I560" s="23">
        <v>0.59652777777777777</v>
      </c>
      <c r="J560" s="1">
        <f>HOUR(Tabla110[[#This Row],[HORA FIN PICKING]]-Tabla110[[#This Row],[HORA INICIO PICKING]])*60+MINUTE(Tabla110[[#This Row],[HORA FIN PICKING]]-Tabla110[[#This Row],[HORA INICIO PICKING]])</f>
        <v>118</v>
      </c>
      <c r="K560" s="1" t="str">
        <f>VLOOKUP(Tabla110[[#This Row],[COD MATERIAL]],Tabla1345[#All],3,0)</f>
        <v>01 - BATERIAS</v>
      </c>
      <c r="L560" s="2" t="str">
        <f>VLOOKUP(MONTH(Tabla110[[#This Row],[FECHA PICKING]]),Tabla2[],2,0)</f>
        <v>Mar</v>
      </c>
      <c r="M560" s="1">
        <f>YEAR(Tabla110[[#This Row],[FECHA PICKING]])</f>
        <v>2018</v>
      </c>
    </row>
    <row r="561" spans="1:13" x14ac:dyDescent="0.2">
      <c r="A561" s="2">
        <v>43208</v>
      </c>
      <c r="B561" s="1">
        <v>348039</v>
      </c>
      <c r="C561" s="1" t="s">
        <v>231</v>
      </c>
      <c r="D561" s="1" t="s">
        <v>886</v>
      </c>
      <c r="E561" s="1" t="s">
        <v>867</v>
      </c>
      <c r="F561" s="1">
        <v>100</v>
      </c>
      <c r="G561" s="16" t="s">
        <v>873</v>
      </c>
      <c r="H561" s="23">
        <v>0.70000000000000007</v>
      </c>
      <c r="I561" s="23">
        <v>0.74236111111111114</v>
      </c>
      <c r="J561" s="1">
        <f>HOUR(Tabla110[[#This Row],[HORA FIN PICKING]]-Tabla110[[#This Row],[HORA INICIO PICKING]])*60+MINUTE(Tabla110[[#This Row],[HORA FIN PICKING]]-Tabla110[[#This Row],[HORA INICIO PICKING]])</f>
        <v>61</v>
      </c>
      <c r="K561" s="1" t="str">
        <f>VLOOKUP(Tabla110[[#This Row],[COD MATERIAL]],Tabla1345[#All],3,0)</f>
        <v>11 - LLANTAS Y HULES</v>
      </c>
      <c r="L561" s="2" t="str">
        <f>VLOOKUP(MONTH(Tabla110[[#This Row],[FECHA PICKING]]),Tabla2[],2,0)</f>
        <v>Abr</v>
      </c>
      <c r="M561" s="1">
        <f>YEAR(Tabla110[[#This Row],[FECHA PICKING]])</f>
        <v>2018</v>
      </c>
    </row>
    <row r="562" spans="1:13" x14ac:dyDescent="0.2">
      <c r="A562" s="2">
        <v>43323</v>
      </c>
      <c r="B562" s="1">
        <v>347910</v>
      </c>
      <c r="C562" s="1" t="s">
        <v>691</v>
      </c>
      <c r="D562" s="1" t="s">
        <v>887</v>
      </c>
      <c r="E562" s="1" t="s">
        <v>857</v>
      </c>
      <c r="F562" s="1">
        <v>98</v>
      </c>
      <c r="G562" s="16" t="s">
        <v>873</v>
      </c>
      <c r="H562" s="23">
        <v>0.51388888888888895</v>
      </c>
      <c r="I562" s="23">
        <v>0.60138888888888886</v>
      </c>
      <c r="J562" s="1">
        <f>HOUR(Tabla110[[#This Row],[HORA FIN PICKING]]-Tabla110[[#This Row],[HORA INICIO PICKING]])*60+MINUTE(Tabla110[[#This Row],[HORA FIN PICKING]]-Tabla110[[#This Row],[HORA INICIO PICKING]])</f>
        <v>126</v>
      </c>
      <c r="K562" s="1" t="str">
        <f>VLOOKUP(Tabla110[[#This Row],[COD MATERIAL]],Tabla1345[#All],3,0)</f>
        <v>14 - LUCES</v>
      </c>
      <c r="L562" s="2" t="str">
        <f>VLOOKUP(MONTH(Tabla110[[#This Row],[FECHA PICKING]]),Tabla2[],2,0)</f>
        <v>Ago</v>
      </c>
      <c r="M562" s="1">
        <f>YEAR(Tabla110[[#This Row],[FECHA PICKING]])</f>
        <v>2018</v>
      </c>
    </row>
    <row r="563" spans="1:13" x14ac:dyDescent="0.2">
      <c r="A563" s="2">
        <v>43517</v>
      </c>
      <c r="B563" s="1">
        <v>348408</v>
      </c>
      <c r="C563" s="1" t="s">
        <v>408</v>
      </c>
      <c r="D563" s="1" t="s">
        <v>892</v>
      </c>
      <c r="E563" s="1" t="s">
        <v>860</v>
      </c>
      <c r="F563" s="1">
        <v>38</v>
      </c>
      <c r="G563" s="16" t="s">
        <v>872</v>
      </c>
      <c r="H563" s="23">
        <v>0.58958333333333335</v>
      </c>
      <c r="I563" s="23">
        <v>0.60138888888888886</v>
      </c>
      <c r="J563" s="1">
        <f>HOUR(Tabla110[[#This Row],[HORA FIN PICKING]]-Tabla110[[#This Row],[HORA INICIO PICKING]])*60+MINUTE(Tabla110[[#This Row],[HORA FIN PICKING]]-Tabla110[[#This Row],[HORA INICIO PICKING]])</f>
        <v>17</v>
      </c>
      <c r="K563" s="1" t="str">
        <f>VLOOKUP(Tabla110[[#This Row],[COD MATERIAL]],Tabla1345[#All],3,0)</f>
        <v>05 - COLISION</v>
      </c>
      <c r="L563" s="2" t="str">
        <f>VLOOKUP(MONTH(Tabla110[[#This Row],[FECHA PICKING]]),Tabla2[],2,0)</f>
        <v>Feb</v>
      </c>
      <c r="M563" s="1">
        <f>YEAR(Tabla110[[#This Row],[FECHA PICKING]])</f>
        <v>2019</v>
      </c>
    </row>
    <row r="564" spans="1:13" x14ac:dyDescent="0.2">
      <c r="A564" s="2">
        <v>43222</v>
      </c>
      <c r="B564" s="1">
        <v>353545</v>
      </c>
      <c r="C564" s="1" t="s">
        <v>512</v>
      </c>
      <c r="D564" s="1" t="s">
        <v>889</v>
      </c>
      <c r="E564" s="1" t="s">
        <v>865</v>
      </c>
      <c r="F564" s="1">
        <v>25</v>
      </c>
      <c r="G564" s="16" t="s">
        <v>872</v>
      </c>
      <c r="H564" s="23">
        <v>0.54999999999999993</v>
      </c>
      <c r="I564" s="23">
        <v>0.5708333333333333</v>
      </c>
      <c r="J564" s="1">
        <f>HOUR(Tabla110[[#This Row],[HORA FIN PICKING]]-Tabla110[[#This Row],[HORA INICIO PICKING]])*60+MINUTE(Tabla110[[#This Row],[HORA FIN PICKING]]-Tabla110[[#This Row],[HORA INICIO PICKING]])</f>
        <v>30</v>
      </c>
      <c r="K564" s="1" t="str">
        <f>VLOOKUP(Tabla110[[#This Row],[COD MATERIAL]],Tabla1345[#All],3,0)</f>
        <v>09 - PARTES DE MOTOR</v>
      </c>
      <c r="L564" s="2" t="str">
        <f>VLOOKUP(MONTH(Tabla110[[#This Row],[FECHA PICKING]]),Tabla2[],2,0)</f>
        <v>May</v>
      </c>
      <c r="M564" s="1">
        <f>YEAR(Tabla110[[#This Row],[FECHA PICKING]])</f>
        <v>2018</v>
      </c>
    </row>
    <row r="565" spans="1:13" x14ac:dyDescent="0.2">
      <c r="A565" s="2">
        <v>43227</v>
      </c>
      <c r="B565" s="1">
        <v>347980</v>
      </c>
      <c r="C565" s="1" t="s">
        <v>96</v>
      </c>
      <c r="D565" s="1" t="s">
        <v>888</v>
      </c>
      <c r="E565" s="1" t="s">
        <v>863</v>
      </c>
      <c r="F565" s="1">
        <v>61</v>
      </c>
      <c r="G565" s="16" t="s">
        <v>872</v>
      </c>
      <c r="H565" s="23">
        <v>0.68125000000000002</v>
      </c>
      <c r="I565" s="23">
        <v>0.75902777777777786</v>
      </c>
      <c r="J565" s="1">
        <f>HOUR(Tabla110[[#This Row],[HORA FIN PICKING]]-Tabla110[[#This Row],[HORA INICIO PICKING]])*60+MINUTE(Tabla110[[#This Row],[HORA FIN PICKING]]-Tabla110[[#This Row],[HORA INICIO PICKING]])</f>
        <v>112</v>
      </c>
      <c r="K565" s="1" t="str">
        <f>VLOOKUP(Tabla110[[#This Row],[COD MATERIAL]],Tabla1345[#All],3,0)</f>
        <v>10 - PALANCAS Y CHICOTES</v>
      </c>
      <c r="L565" s="2" t="str">
        <f>VLOOKUP(MONTH(Tabla110[[#This Row],[FECHA PICKING]]),Tabla2[],2,0)</f>
        <v>May</v>
      </c>
      <c r="M565" s="1">
        <f>YEAR(Tabla110[[#This Row],[FECHA PICKING]])</f>
        <v>2018</v>
      </c>
    </row>
    <row r="566" spans="1:13" x14ac:dyDescent="0.2">
      <c r="A566" s="2">
        <v>43360</v>
      </c>
      <c r="B566" s="1">
        <v>348778</v>
      </c>
      <c r="C566" s="1" t="s">
        <v>112</v>
      </c>
      <c r="D566" s="1" t="s">
        <v>886</v>
      </c>
      <c r="E566" s="1" t="s">
        <v>856</v>
      </c>
      <c r="F566" s="1">
        <v>85</v>
      </c>
      <c r="G566" s="16" t="s">
        <v>873</v>
      </c>
      <c r="H566" s="23">
        <v>0.63888888888888895</v>
      </c>
      <c r="I566" s="23">
        <v>0.72222222222222221</v>
      </c>
      <c r="J566" s="1">
        <f>HOUR(Tabla110[[#This Row],[HORA FIN PICKING]]-Tabla110[[#This Row],[HORA INICIO PICKING]])*60+MINUTE(Tabla110[[#This Row],[HORA FIN PICKING]]-Tabla110[[#This Row],[HORA INICIO PICKING]])</f>
        <v>120</v>
      </c>
      <c r="K566" s="1" t="str">
        <f>VLOOKUP(Tabla110[[#This Row],[COD MATERIAL]],Tabla1345[#All],3,0)</f>
        <v>05 - COLISION</v>
      </c>
      <c r="L566" s="2" t="str">
        <f>VLOOKUP(MONTH(Tabla110[[#This Row],[FECHA PICKING]]),Tabla2[],2,0)</f>
        <v>Set</v>
      </c>
      <c r="M566" s="1">
        <f>YEAR(Tabla110[[#This Row],[FECHA PICKING]])</f>
        <v>2018</v>
      </c>
    </row>
    <row r="567" spans="1:13" x14ac:dyDescent="0.2">
      <c r="A567" s="2">
        <v>43210</v>
      </c>
      <c r="B567" s="1">
        <v>366791</v>
      </c>
      <c r="C567" s="1" t="s">
        <v>97</v>
      </c>
      <c r="D567" s="1" t="s">
        <v>891</v>
      </c>
      <c r="E567" s="1" t="s">
        <v>857</v>
      </c>
      <c r="F567" s="1">
        <v>11</v>
      </c>
      <c r="G567" s="16" t="s">
        <v>872</v>
      </c>
      <c r="H567" s="23">
        <v>0.63750000000000007</v>
      </c>
      <c r="I567" s="23">
        <v>0.74097222222222214</v>
      </c>
      <c r="J567" s="1">
        <f>HOUR(Tabla110[[#This Row],[HORA FIN PICKING]]-Tabla110[[#This Row],[HORA INICIO PICKING]])*60+MINUTE(Tabla110[[#This Row],[HORA FIN PICKING]]-Tabla110[[#This Row],[HORA INICIO PICKING]])</f>
        <v>149</v>
      </c>
      <c r="K567" s="1" t="str">
        <f>VLOOKUP(Tabla110[[#This Row],[COD MATERIAL]],Tabla1345[#All],3,0)</f>
        <v>10 - PALANCAS Y CHICOTES</v>
      </c>
      <c r="L567" s="2" t="str">
        <f>VLOOKUP(MONTH(Tabla110[[#This Row],[FECHA PICKING]]),Tabla2[],2,0)</f>
        <v>Abr</v>
      </c>
      <c r="M567" s="1">
        <f>YEAR(Tabla110[[#This Row],[FECHA PICKING]])</f>
        <v>2018</v>
      </c>
    </row>
    <row r="568" spans="1:13" x14ac:dyDescent="0.2">
      <c r="A568" s="2">
        <v>43260</v>
      </c>
      <c r="B568" s="1">
        <v>348562</v>
      </c>
      <c r="C568" s="1" t="s">
        <v>476</v>
      </c>
      <c r="D568" s="1" t="s">
        <v>890</v>
      </c>
      <c r="E568" s="1" t="s">
        <v>858</v>
      </c>
      <c r="F568" s="1">
        <v>38</v>
      </c>
      <c r="G568" s="16" t="s">
        <v>872</v>
      </c>
      <c r="H568" s="23">
        <v>0.68263888888888891</v>
      </c>
      <c r="I568" s="23">
        <v>0.77847222222222223</v>
      </c>
      <c r="J568" s="1">
        <f>HOUR(Tabla110[[#This Row],[HORA FIN PICKING]]-Tabla110[[#This Row],[HORA INICIO PICKING]])*60+MINUTE(Tabla110[[#This Row],[HORA FIN PICKING]]-Tabla110[[#This Row],[HORA INICIO PICKING]])</f>
        <v>138</v>
      </c>
      <c r="K568" s="1" t="str">
        <f>VLOOKUP(Tabla110[[#This Row],[COD MATERIAL]],Tabla1345[#All],3,0)</f>
        <v>09 - PARTES DE MOTOR</v>
      </c>
      <c r="L568" s="2" t="str">
        <f>VLOOKUP(MONTH(Tabla110[[#This Row],[FECHA PICKING]]),Tabla2[],2,0)</f>
        <v>Jun</v>
      </c>
      <c r="M568" s="1">
        <f>YEAR(Tabla110[[#This Row],[FECHA PICKING]])</f>
        <v>2018</v>
      </c>
    </row>
    <row r="569" spans="1:13" x14ac:dyDescent="0.2">
      <c r="A569" s="2">
        <v>43573</v>
      </c>
      <c r="B569" s="1">
        <v>366794</v>
      </c>
      <c r="C569" s="1" t="s">
        <v>99</v>
      </c>
      <c r="D569" s="1" t="s">
        <v>893</v>
      </c>
      <c r="E569" s="1" t="s">
        <v>859</v>
      </c>
      <c r="F569" s="1">
        <v>53</v>
      </c>
      <c r="G569" s="16" t="s">
        <v>872</v>
      </c>
      <c r="H569" s="23">
        <v>0.37986111111111115</v>
      </c>
      <c r="I569" s="23">
        <v>0.39444444444444443</v>
      </c>
      <c r="J569" s="1">
        <f>HOUR(Tabla110[[#This Row],[HORA FIN PICKING]]-Tabla110[[#This Row],[HORA INICIO PICKING]])*60+MINUTE(Tabla110[[#This Row],[HORA FIN PICKING]]-Tabla110[[#This Row],[HORA INICIO PICKING]])</f>
        <v>21</v>
      </c>
      <c r="K569" s="1" t="str">
        <f>VLOOKUP(Tabla110[[#This Row],[COD MATERIAL]],Tabla1345[#All],3,0)</f>
        <v>08 - ELECTRICO</v>
      </c>
      <c r="L569" s="2" t="str">
        <f>VLOOKUP(MONTH(Tabla110[[#This Row],[FECHA PICKING]]),Tabla2[],2,0)</f>
        <v>Abr</v>
      </c>
      <c r="M569" s="1">
        <f>YEAR(Tabla110[[#This Row],[FECHA PICKING]])</f>
        <v>2019</v>
      </c>
    </row>
    <row r="570" spans="1:13" x14ac:dyDescent="0.2">
      <c r="A570" s="2">
        <v>43499</v>
      </c>
      <c r="B570" s="1">
        <v>348762</v>
      </c>
      <c r="C570" s="1" t="s">
        <v>332</v>
      </c>
      <c r="D570" s="1" t="s">
        <v>892</v>
      </c>
      <c r="E570" s="1" t="s">
        <v>860</v>
      </c>
      <c r="F570" s="1">
        <v>34</v>
      </c>
      <c r="G570" s="16" t="s">
        <v>873</v>
      </c>
      <c r="H570" s="23">
        <v>0.46736111111111112</v>
      </c>
      <c r="I570" s="23">
        <v>0.49861111111111112</v>
      </c>
      <c r="J570" s="1">
        <f>HOUR(Tabla110[[#This Row],[HORA FIN PICKING]]-Tabla110[[#This Row],[HORA INICIO PICKING]])*60+MINUTE(Tabla110[[#This Row],[HORA FIN PICKING]]-Tabla110[[#This Row],[HORA INICIO PICKING]])</f>
        <v>45</v>
      </c>
      <c r="K570" s="1" t="str">
        <f>VLOOKUP(Tabla110[[#This Row],[COD MATERIAL]],Tabla1345[#All],3,0)</f>
        <v>05 - COLISION</v>
      </c>
      <c r="L570" s="2" t="str">
        <f>VLOOKUP(MONTH(Tabla110[[#This Row],[FECHA PICKING]]),Tabla2[],2,0)</f>
        <v>Feb</v>
      </c>
      <c r="M570" s="1">
        <f>YEAR(Tabla110[[#This Row],[FECHA PICKING]])</f>
        <v>2019</v>
      </c>
    </row>
    <row r="571" spans="1:13" x14ac:dyDescent="0.2">
      <c r="A571" s="2">
        <v>43477</v>
      </c>
      <c r="B571" s="1">
        <v>347985</v>
      </c>
      <c r="C571" s="1" t="s">
        <v>141</v>
      </c>
      <c r="D571" s="1" t="s">
        <v>891</v>
      </c>
      <c r="E571" s="1" t="s">
        <v>861</v>
      </c>
      <c r="F571" s="1">
        <v>47</v>
      </c>
      <c r="G571" s="16" t="s">
        <v>872</v>
      </c>
      <c r="H571" s="23">
        <v>0.64166666666666672</v>
      </c>
      <c r="I571" s="23">
        <v>0.65694444444444444</v>
      </c>
      <c r="J571" s="1">
        <f>HOUR(Tabla110[[#This Row],[HORA FIN PICKING]]-Tabla110[[#This Row],[HORA INICIO PICKING]])*60+MINUTE(Tabla110[[#This Row],[HORA FIN PICKING]]-Tabla110[[#This Row],[HORA INICIO PICKING]])</f>
        <v>22</v>
      </c>
      <c r="K571" s="1" t="str">
        <f>VLOOKUP(Tabla110[[#This Row],[COD MATERIAL]],Tabla1345[#All],3,0)</f>
        <v>10 - PALANCAS Y CHICOTES</v>
      </c>
      <c r="L571" s="2" t="str">
        <f>VLOOKUP(MONTH(Tabla110[[#This Row],[FECHA PICKING]]),Tabla2[],2,0)</f>
        <v>Ene</v>
      </c>
      <c r="M571" s="1">
        <f>YEAR(Tabla110[[#This Row],[FECHA PICKING]])</f>
        <v>2019</v>
      </c>
    </row>
    <row r="572" spans="1:13" x14ac:dyDescent="0.2">
      <c r="A572" s="2">
        <v>43564</v>
      </c>
      <c r="B572" s="1">
        <v>347733</v>
      </c>
      <c r="C572" s="1" t="s">
        <v>506</v>
      </c>
      <c r="D572" s="1" t="s">
        <v>889</v>
      </c>
      <c r="E572" s="1" t="s">
        <v>862</v>
      </c>
      <c r="F572" s="1">
        <v>48</v>
      </c>
      <c r="G572" s="16" t="s">
        <v>872</v>
      </c>
      <c r="H572" s="23">
        <v>0.73472222222222217</v>
      </c>
      <c r="I572" s="23">
        <v>0.78541666666666676</v>
      </c>
      <c r="J572" s="1">
        <f>HOUR(Tabla110[[#This Row],[HORA FIN PICKING]]-Tabla110[[#This Row],[HORA INICIO PICKING]])*60+MINUTE(Tabla110[[#This Row],[HORA FIN PICKING]]-Tabla110[[#This Row],[HORA INICIO PICKING]])</f>
        <v>73</v>
      </c>
      <c r="K572" s="1" t="str">
        <f>VLOOKUP(Tabla110[[#This Row],[COD MATERIAL]],Tabla1345[#All],3,0)</f>
        <v>09 - PARTES DE MOTOR</v>
      </c>
      <c r="L572" s="2" t="str">
        <f>VLOOKUP(MONTH(Tabla110[[#This Row],[FECHA PICKING]]),Tabla2[],2,0)</f>
        <v>Abr</v>
      </c>
      <c r="M572" s="1">
        <f>YEAR(Tabla110[[#This Row],[FECHA PICKING]])</f>
        <v>2019</v>
      </c>
    </row>
    <row r="573" spans="1:13" x14ac:dyDescent="0.2">
      <c r="A573" s="2">
        <v>43107</v>
      </c>
      <c r="B573" s="1">
        <v>348231</v>
      </c>
      <c r="C573" s="1" t="s">
        <v>581</v>
      </c>
      <c r="D573" s="1" t="s">
        <v>890</v>
      </c>
      <c r="E573" s="1" t="s">
        <v>863</v>
      </c>
      <c r="F573" s="1">
        <v>39</v>
      </c>
      <c r="G573" s="16" t="s">
        <v>872</v>
      </c>
      <c r="H573" s="23">
        <v>0.57013888888888886</v>
      </c>
      <c r="I573" s="23">
        <v>0.6479166666666667</v>
      </c>
      <c r="J573" s="1">
        <f>HOUR(Tabla110[[#This Row],[HORA FIN PICKING]]-Tabla110[[#This Row],[HORA INICIO PICKING]])*60+MINUTE(Tabla110[[#This Row],[HORA FIN PICKING]]-Tabla110[[#This Row],[HORA INICIO PICKING]])</f>
        <v>112</v>
      </c>
      <c r="K573" s="1" t="str">
        <f>VLOOKUP(Tabla110[[#This Row],[COD MATERIAL]],Tabla1345[#All],3,0)</f>
        <v>13 - TRACCION</v>
      </c>
      <c r="L573" s="2" t="str">
        <f>VLOOKUP(MONTH(Tabla110[[#This Row],[FECHA PICKING]]),Tabla2[],2,0)</f>
        <v>Ene</v>
      </c>
      <c r="M573" s="1">
        <f>YEAR(Tabla110[[#This Row],[FECHA PICKING]])</f>
        <v>2018</v>
      </c>
    </row>
    <row r="574" spans="1:13" x14ac:dyDescent="0.2">
      <c r="A574" s="2">
        <v>43224</v>
      </c>
      <c r="B574" s="1">
        <v>348221</v>
      </c>
      <c r="C574" s="1" t="s">
        <v>117</v>
      </c>
      <c r="D574" s="1" t="s">
        <v>889</v>
      </c>
      <c r="E574" s="1" t="s">
        <v>864</v>
      </c>
      <c r="F574" s="1">
        <v>99</v>
      </c>
      <c r="G574" s="16" t="s">
        <v>872</v>
      </c>
      <c r="H574" s="23">
        <v>0.48333333333333334</v>
      </c>
      <c r="I574" s="23">
        <v>0.5131944444444444</v>
      </c>
      <c r="J574" s="1">
        <f>HOUR(Tabla110[[#This Row],[HORA FIN PICKING]]-Tabla110[[#This Row],[HORA INICIO PICKING]])*60+MINUTE(Tabla110[[#This Row],[HORA FIN PICKING]]-Tabla110[[#This Row],[HORA INICIO PICKING]])</f>
        <v>43</v>
      </c>
      <c r="K574" s="1" t="str">
        <f>VLOOKUP(Tabla110[[#This Row],[COD MATERIAL]],Tabla1345[#All],3,0)</f>
        <v>06 - AMORTIGUADORES</v>
      </c>
      <c r="L574" s="2" t="str">
        <f>VLOOKUP(MONTH(Tabla110[[#This Row],[FECHA PICKING]]),Tabla2[],2,0)</f>
        <v>May</v>
      </c>
      <c r="M574" s="1">
        <f>YEAR(Tabla110[[#This Row],[FECHA PICKING]])</f>
        <v>2018</v>
      </c>
    </row>
    <row r="575" spans="1:13" x14ac:dyDescent="0.2">
      <c r="A575" s="2">
        <v>43452</v>
      </c>
      <c r="B575" s="1">
        <v>347827</v>
      </c>
      <c r="C575" s="1" t="s">
        <v>336</v>
      </c>
      <c r="D575" s="1" t="s">
        <v>893</v>
      </c>
      <c r="E575" s="1" t="s">
        <v>864</v>
      </c>
      <c r="F575" s="1">
        <v>60</v>
      </c>
      <c r="G575" s="16" t="s">
        <v>872</v>
      </c>
      <c r="H575" s="23">
        <v>0.71388888888888891</v>
      </c>
      <c r="I575" s="23">
        <v>0.75347222222222221</v>
      </c>
      <c r="J575" s="1">
        <f>HOUR(Tabla110[[#This Row],[HORA FIN PICKING]]-Tabla110[[#This Row],[HORA INICIO PICKING]])*60+MINUTE(Tabla110[[#This Row],[HORA FIN PICKING]]-Tabla110[[#This Row],[HORA INICIO PICKING]])</f>
        <v>57</v>
      </c>
      <c r="K575" s="1" t="str">
        <f>VLOOKUP(Tabla110[[#This Row],[COD MATERIAL]],Tabla1345[#All],3,0)</f>
        <v>03 - FILTROS</v>
      </c>
      <c r="L575" s="2" t="str">
        <f>VLOOKUP(MONTH(Tabla110[[#This Row],[FECHA PICKING]]),Tabla2[],2,0)</f>
        <v>Dic</v>
      </c>
      <c r="M575" s="1">
        <f>YEAR(Tabla110[[#This Row],[FECHA PICKING]])</f>
        <v>2018</v>
      </c>
    </row>
    <row r="576" spans="1:13" x14ac:dyDescent="0.2">
      <c r="A576" s="2">
        <v>43549</v>
      </c>
      <c r="B576" s="1">
        <v>347730</v>
      </c>
      <c r="C576" s="1" t="s">
        <v>519</v>
      </c>
      <c r="D576" s="1" t="s">
        <v>891</v>
      </c>
      <c r="E576" s="1" t="s">
        <v>857</v>
      </c>
      <c r="F576" s="1">
        <v>27</v>
      </c>
      <c r="G576" s="16" t="s">
        <v>872</v>
      </c>
      <c r="H576" s="23">
        <v>0.36527777777777781</v>
      </c>
      <c r="I576" s="23">
        <v>0.45347222222222222</v>
      </c>
      <c r="J576" s="1">
        <f>HOUR(Tabla110[[#This Row],[HORA FIN PICKING]]-Tabla110[[#This Row],[HORA INICIO PICKING]])*60+MINUTE(Tabla110[[#This Row],[HORA FIN PICKING]]-Tabla110[[#This Row],[HORA INICIO PICKING]])</f>
        <v>127</v>
      </c>
      <c r="K576" s="1" t="str">
        <f>VLOOKUP(Tabla110[[#This Row],[COD MATERIAL]],Tabla1345[#All],3,0)</f>
        <v>09 - PARTES DE MOTOR</v>
      </c>
      <c r="L576" s="2" t="str">
        <f>VLOOKUP(MONTH(Tabla110[[#This Row],[FECHA PICKING]]),Tabla2[],2,0)</f>
        <v>Mar</v>
      </c>
      <c r="M576" s="1">
        <f>YEAR(Tabla110[[#This Row],[FECHA PICKING]])</f>
        <v>2019</v>
      </c>
    </row>
    <row r="577" spans="1:13" x14ac:dyDescent="0.2">
      <c r="A577" s="2">
        <v>43215</v>
      </c>
      <c r="B577" s="1">
        <v>347707</v>
      </c>
      <c r="C577" s="1" t="s">
        <v>197</v>
      </c>
      <c r="D577" s="1" t="s">
        <v>887</v>
      </c>
      <c r="E577" s="1" t="s">
        <v>864</v>
      </c>
      <c r="F577" s="1">
        <v>36</v>
      </c>
      <c r="G577" s="16" t="s">
        <v>873</v>
      </c>
      <c r="H577" s="23">
        <v>0.42222222222222222</v>
      </c>
      <c r="I577" s="23">
        <v>0.48888888888888893</v>
      </c>
      <c r="J577" s="1">
        <f>HOUR(Tabla110[[#This Row],[HORA FIN PICKING]]-Tabla110[[#This Row],[HORA INICIO PICKING]])*60+MINUTE(Tabla110[[#This Row],[HORA FIN PICKING]]-Tabla110[[#This Row],[HORA INICIO PICKING]])</f>
        <v>96</v>
      </c>
      <c r="K577" s="1" t="str">
        <f>VLOOKUP(Tabla110[[#This Row],[COD MATERIAL]],Tabla1345[#All],3,0)</f>
        <v>04 - FRENOS Y EMBRAGUES</v>
      </c>
      <c r="L577" s="2" t="str">
        <f>VLOOKUP(MONTH(Tabla110[[#This Row],[FECHA PICKING]]),Tabla2[],2,0)</f>
        <v>Abr</v>
      </c>
      <c r="M577" s="1">
        <f>YEAR(Tabla110[[#This Row],[FECHA PICKING]])</f>
        <v>2018</v>
      </c>
    </row>
    <row r="578" spans="1:13" x14ac:dyDescent="0.2">
      <c r="A578" s="2">
        <v>43204</v>
      </c>
      <c r="B578" s="1">
        <v>362184</v>
      </c>
      <c r="C578" s="1" t="s">
        <v>106</v>
      </c>
      <c r="D578" s="1" t="s">
        <v>884</v>
      </c>
      <c r="E578" s="1" t="s">
        <v>865</v>
      </c>
      <c r="F578" s="1">
        <v>94</v>
      </c>
      <c r="G578" s="16" t="s">
        <v>873</v>
      </c>
      <c r="H578" s="23">
        <v>0.4916666666666667</v>
      </c>
      <c r="I578" s="23">
        <v>0.54652777777777783</v>
      </c>
      <c r="J578" s="1">
        <f>HOUR(Tabla110[[#This Row],[HORA FIN PICKING]]-Tabla110[[#This Row],[HORA INICIO PICKING]])*60+MINUTE(Tabla110[[#This Row],[HORA FIN PICKING]]-Tabla110[[#This Row],[HORA INICIO PICKING]])</f>
        <v>79</v>
      </c>
      <c r="K578" s="1" t="str">
        <f>VLOOKUP(Tabla110[[#This Row],[COD MATERIAL]],Tabla1345[#All],3,0)</f>
        <v>05 - COLISION</v>
      </c>
      <c r="L578" s="2" t="str">
        <f>VLOOKUP(MONTH(Tabla110[[#This Row],[FECHA PICKING]]),Tabla2[],2,0)</f>
        <v>Abr</v>
      </c>
      <c r="M578" s="1">
        <f>YEAR(Tabla110[[#This Row],[FECHA PICKING]])</f>
        <v>2018</v>
      </c>
    </row>
    <row r="579" spans="1:13" x14ac:dyDescent="0.2">
      <c r="A579" s="2">
        <v>43138</v>
      </c>
      <c r="B579" s="1">
        <v>367798</v>
      </c>
      <c r="C579" s="1" t="s">
        <v>755</v>
      </c>
      <c r="D579" s="1" t="s">
        <v>884</v>
      </c>
      <c r="E579" s="1" t="s">
        <v>857</v>
      </c>
      <c r="F579" s="1">
        <v>59</v>
      </c>
      <c r="G579" s="16" t="s">
        <v>872</v>
      </c>
      <c r="H579" s="23">
        <v>0.43194444444444446</v>
      </c>
      <c r="I579" s="23">
        <v>0.53125</v>
      </c>
      <c r="J579" s="1">
        <f>HOUR(Tabla110[[#This Row],[HORA FIN PICKING]]-Tabla110[[#This Row],[HORA INICIO PICKING]])*60+MINUTE(Tabla110[[#This Row],[HORA FIN PICKING]]-Tabla110[[#This Row],[HORA INICIO PICKING]])</f>
        <v>143</v>
      </c>
      <c r="K579" s="1" t="str">
        <f>VLOOKUP(Tabla110[[#This Row],[COD MATERIAL]],Tabla1345[#All],3,0)</f>
        <v>15 - MISCELANEOS</v>
      </c>
      <c r="L579" s="2" t="str">
        <f>VLOOKUP(MONTH(Tabla110[[#This Row],[FECHA PICKING]]),Tabla2[],2,0)</f>
        <v>Feb</v>
      </c>
      <c r="M579" s="1">
        <f>YEAR(Tabla110[[#This Row],[FECHA PICKING]])</f>
        <v>2018</v>
      </c>
    </row>
    <row r="580" spans="1:13" x14ac:dyDescent="0.2">
      <c r="A580" s="2">
        <v>43491</v>
      </c>
      <c r="B580" s="1">
        <v>362710</v>
      </c>
      <c r="C580" s="1" t="s">
        <v>503</v>
      </c>
      <c r="D580" s="1" t="s">
        <v>885</v>
      </c>
      <c r="E580" s="1" t="s">
        <v>859</v>
      </c>
      <c r="F580" s="1">
        <v>65</v>
      </c>
      <c r="G580" s="16" t="s">
        <v>872</v>
      </c>
      <c r="H580" s="23">
        <v>0.47083333333333338</v>
      </c>
      <c r="I580" s="23">
        <v>0.5229166666666667</v>
      </c>
      <c r="J580" s="1">
        <f>HOUR(Tabla110[[#This Row],[HORA FIN PICKING]]-Tabla110[[#This Row],[HORA INICIO PICKING]])*60+MINUTE(Tabla110[[#This Row],[HORA FIN PICKING]]-Tabla110[[#This Row],[HORA INICIO PICKING]])</f>
        <v>75</v>
      </c>
      <c r="K580" s="1" t="str">
        <f>VLOOKUP(Tabla110[[#This Row],[COD MATERIAL]],Tabla1345[#All],3,0)</f>
        <v>05 - COLISION</v>
      </c>
      <c r="L580" s="2" t="str">
        <f>VLOOKUP(MONTH(Tabla110[[#This Row],[FECHA PICKING]]),Tabla2[],2,0)</f>
        <v>Ene</v>
      </c>
      <c r="M580" s="1">
        <f>YEAR(Tabla110[[#This Row],[FECHA PICKING]])</f>
        <v>2019</v>
      </c>
    </row>
    <row r="581" spans="1:13" x14ac:dyDescent="0.2">
      <c r="A581" s="2">
        <v>43477</v>
      </c>
      <c r="B581" s="1">
        <v>362800</v>
      </c>
      <c r="C581" s="1" t="s">
        <v>446</v>
      </c>
      <c r="D581" s="1" t="s">
        <v>887</v>
      </c>
      <c r="E581" s="1" t="s">
        <v>862</v>
      </c>
      <c r="F581" s="1">
        <v>72</v>
      </c>
      <c r="G581" s="16" t="s">
        <v>872</v>
      </c>
      <c r="H581" s="23">
        <v>0.65416666666666667</v>
      </c>
      <c r="I581" s="23">
        <v>0.75416666666666676</v>
      </c>
      <c r="J581" s="1">
        <f>HOUR(Tabla110[[#This Row],[HORA FIN PICKING]]-Tabla110[[#This Row],[HORA INICIO PICKING]])*60+MINUTE(Tabla110[[#This Row],[HORA FIN PICKING]]-Tabla110[[#This Row],[HORA INICIO PICKING]])</f>
        <v>144</v>
      </c>
      <c r="K581" s="1" t="str">
        <f>VLOOKUP(Tabla110[[#This Row],[COD MATERIAL]],Tabla1345[#All],3,0)</f>
        <v>05 - COLISION</v>
      </c>
      <c r="L581" s="2" t="str">
        <f>VLOOKUP(MONTH(Tabla110[[#This Row],[FECHA PICKING]]),Tabla2[],2,0)</f>
        <v>Ene</v>
      </c>
      <c r="M581" s="1">
        <f>YEAR(Tabla110[[#This Row],[FECHA PICKING]])</f>
        <v>2019</v>
      </c>
    </row>
    <row r="582" spans="1:13" x14ac:dyDescent="0.2">
      <c r="A582" s="2">
        <v>43505</v>
      </c>
      <c r="B582" s="1">
        <v>348795</v>
      </c>
      <c r="C582" s="1" t="s">
        <v>421</v>
      </c>
      <c r="D582" s="1" t="s">
        <v>886</v>
      </c>
      <c r="E582" s="1" t="s">
        <v>866</v>
      </c>
      <c r="F582" s="1">
        <v>82</v>
      </c>
      <c r="G582" s="16" t="s">
        <v>873</v>
      </c>
      <c r="H582" s="23">
        <v>0.73611111111111116</v>
      </c>
      <c r="I582" s="23">
        <v>0.76180555555555562</v>
      </c>
      <c r="J582" s="1">
        <f>HOUR(Tabla110[[#This Row],[HORA FIN PICKING]]-Tabla110[[#This Row],[HORA INICIO PICKING]])*60+MINUTE(Tabla110[[#This Row],[HORA FIN PICKING]]-Tabla110[[#This Row],[HORA INICIO PICKING]])</f>
        <v>37</v>
      </c>
      <c r="K582" s="1" t="str">
        <f>VLOOKUP(Tabla110[[#This Row],[COD MATERIAL]],Tabla1345[#All],3,0)</f>
        <v>13 - TRACCION</v>
      </c>
      <c r="L582" s="2" t="str">
        <f>VLOOKUP(MONTH(Tabla110[[#This Row],[FECHA PICKING]]),Tabla2[],2,0)</f>
        <v>Feb</v>
      </c>
      <c r="M582" s="1">
        <f>YEAR(Tabla110[[#This Row],[FECHA PICKING]])</f>
        <v>2019</v>
      </c>
    </row>
    <row r="583" spans="1:13" x14ac:dyDescent="0.2">
      <c r="A583" s="2">
        <v>43190</v>
      </c>
      <c r="B583" s="1">
        <v>348567</v>
      </c>
      <c r="C583" s="1" t="s">
        <v>479</v>
      </c>
      <c r="D583" s="1" t="s">
        <v>893</v>
      </c>
      <c r="E583" s="1" t="s">
        <v>863</v>
      </c>
      <c r="F583" s="1">
        <v>30</v>
      </c>
      <c r="G583" s="16" t="s">
        <v>872</v>
      </c>
      <c r="H583" s="23">
        <v>0.7270833333333333</v>
      </c>
      <c r="I583" s="23">
        <v>0.79583333333333339</v>
      </c>
      <c r="J583" s="1">
        <f>HOUR(Tabla110[[#This Row],[HORA FIN PICKING]]-Tabla110[[#This Row],[HORA INICIO PICKING]])*60+MINUTE(Tabla110[[#This Row],[HORA FIN PICKING]]-Tabla110[[#This Row],[HORA INICIO PICKING]])</f>
        <v>99</v>
      </c>
      <c r="K583" s="1" t="str">
        <f>VLOOKUP(Tabla110[[#This Row],[COD MATERIAL]],Tabla1345[#All],3,0)</f>
        <v>04 - FRENOS Y EMBRAGUES</v>
      </c>
      <c r="L583" s="2" t="str">
        <f>VLOOKUP(MONTH(Tabla110[[#This Row],[FECHA PICKING]]),Tabla2[],2,0)</f>
        <v>Mar</v>
      </c>
      <c r="M583" s="1">
        <f>YEAR(Tabla110[[#This Row],[FECHA PICKING]])</f>
        <v>2018</v>
      </c>
    </row>
    <row r="584" spans="1:13" x14ac:dyDescent="0.2">
      <c r="A584" s="2">
        <v>43293</v>
      </c>
      <c r="B584" s="1">
        <v>347869</v>
      </c>
      <c r="C584" s="1" t="s">
        <v>727</v>
      </c>
      <c r="D584" s="1" t="s">
        <v>885</v>
      </c>
      <c r="E584" s="1" t="s">
        <v>863</v>
      </c>
      <c r="F584" s="1">
        <v>21</v>
      </c>
      <c r="G584" s="16" t="s">
        <v>872</v>
      </c>
      <c r="H584" s="23">
        <v>0.51944444444444449</v>
      </c>
      <c r="I584" s="23">
        <v>0.56736111111111109</v>
      </c>
      <c r="J584" s="1">
        <f>HOUR(Tabla110[[#This Row],[HORA FIN PICKING]]-Tabla110[[#This Row],[HORA INICIO PICKING]])*60+MINUTE(Tabla110[[#This Row],[HORA FIN PICKING]]-Tabla110[[#This Row],[HORA INICIO PICKING]])</f>
        <v>69</v>
      </c>
      <c r="K584" s="1" t="str">
        <f>VLOOKUP(Tabla110[[#This Row],[COD MATERIAL]],Tabla1345[#All],3,0)</f>
        <v>05 - COLISION</v>
      </c>
      <c r="L584" s="2" t="str">
        <f>VLOOKUP(MONTH(Tabla110[[#This Row],[FECHA PICKING]]),Tabla2[],2,0)</f>
        <v>Jul</v>
      </c>
      <c r="M584" s="1">
        <f>YEAR(Tabla110[[#This Row],[FECHA PICKING]])</f>
        <v>2018</v>
      </c>
    </row>
    <row r="585" spans="1:13" x14ac:dyDescent="0.2">
      <c r="A585" s="2">
        <v>43588</v>
      </c>
      <c r="B585" s="1">
        <v>348171</v>
      </c>
      <c r="C585" s="1" t="s">
        <v>661</v>
      </c>
      <c r="D585" s="1" t="s">
        <v>892</v>
      </c>
      <c r="E585" s="1" t="s">
        <v>860</v>
      </c>
      <c r="F585" s="1">
        <v>24</v>
      </c>
      <c r="G585" s="16" t="s">
        <v>872</v>
      </c>
      <c r="H585" s="23">
        <v>0.7319444444444444</v>
      </c>
      <c r="I585" s="23">
        <v>0.74375000000000002</v>
      </c>
      <c r="J585" s="1">
        <f>HOUR(Tabla110[[#This Row],[HORA FIN PICKING]]-Tabla110[[#This Row],[HORA INICIO PICKING]])*60+MINUTE(Tabla110[[#This Row],[HORA FIN PICKING]]-Tabla110[[#This Row],[HORA INICIO PICKING]])</f>
        <v>17</v>
      </c>
      <c r="K585" s="1" t="str">
        <f>VLOOKUP(Tabla110[[#This Row],[COD MATERIAL]],Tabla1345[#All],3,0)</f>
        <v>15 - MISCELANEOS</v>
      </c>
      <c r="L585" s="2" t="str">
        <f>VLOOKUP(MONTH(Tabla110[[#This Row],[FECHA PICKING]]),Tabla2[],2,0)</f>
        <v>May</v>
      </c>
      <c r="M585" s="1">
        <f>YEAR(Tabla110[[#This Row],[FECHA PICKING]])</f>
        <v>2019</v>
      </c>
    </row>
    <row r="586" spans="1:13" x14ac:dyDescent="0.2">
      <c r="A586" s="2">
        <v>43209</v>
      </c>
      <c r="B586" s="1">
        <v>348062</v>
      </c>
      <c r="C586" s="1" t="s">
        <v>666</v>
      </c>
      <c r="D586" s="1" t="s">
        <v>888</v>
      </c>
      <c r="E586" s="1" t="s">
        <v>867</v>
      </c>
      <c r="F586" s="1">
        <v>72</v>
      </c>
      <c r="G586" s="16" t="s">
        <v>872</v>
      </c>
      <c r="H586" s="23">
        <v>0.69166666666666676</v>
      </c>
      <c r="I586" s="23">
        <v>0.76250000000000007</v>
      </c>
      <c r="J586" s="1">
        <f>HOUR(Tabla110[[#This Row],[HORA FIN PICKING]]-Tabla110[[#This Row],[HORA INICIO PICKING]])*60+MINUTE(Tabla110[[#This Row],[HORA FIN PICKING]]-Tabla110[[#This Row],[HORA INICIO PICKING]])</f>
        <v>102</v>
      </c>
      <c r="K586" s="1" t="str">
        <f>VLOOKUP(Tabla110[[#This Row],[COD MATERIAL]],Tabla1345[#All],3,0)</f>
        <v>13 - TRACCION</v>
      </c>
      <c r="L586" s="2" t="str">
        <f>VLOOKUP(MONTH(Tabla110[[#This Row],[FECHA PICKING]]),Tabla2[],2,0)</f>
        <v>Abr</v>
      </c>
      <c r="M586" s="1">
        <f>YEAR(Tabla110[[#This Row],[FECHA PICKING]])</f>
        <v>2018</v>
      </c>
    </row>
    <row r="587" spans="1:13" x14ac:dyDescent="0.2">
      <c r="A587" s="2">
        <v>43170</v>
      </c>
      <c r="B587" s="1">
        <v>362803</v>
      </c>
      <c r="C587" s="1" t="s">
        <v>457</v>
      </c>
      <c r="D587" s="1" t="s">
        <v>892</v>
      </c>
      <c r="E587" s="1" t="s">
        <v>867</v>
      </c>
      <c r="F587" s="1">
        <v>34</v>
      </c>
      <c r="G587" s="16" t="s">
        <v>873</v>
      </c>
      <c r="H587" s="23">
        <v>0.63263888888888886</v>
      </c>
      <c r="I587" s="23">
        <v>0.67986111111111114</v>
      </c>
      <c r="J587" s="1">
        <f>HOUR(Tabla110[[#This Row],[HORA FIN PICKING]]-Tabla110[[#This Row],[HORA INICIO PICKING]])*60+MINUTE(Tabla110[[#This Row],[HORA FIN PICKING]]-Tabla110[[#This Row],[HORA INICIO PICKING]])</f>
        <v>68</v>
      </c>
      <c r="K587" s="1" t="str">
        <f>VLOOKUP(Tabla110[[#This Row],[COD MATERIAL]],Tabla1345[#All],3,0)</f>
        <v>05 - COLISION</v>
      </c>
      <c r="L587" s="2" t="str">
        <f>VLOOKUP(MONTH(Tabla110[[#This Row],[FECHA PICKING]]),Tabla2[],2,0)</f>
        <v>Mar</v>
      </c>
      <c r="M587" s="1">
        <f>YEAR(Tabla110[[#This Row],[FECHA PICKING]])</f>
        <v>2018</v>
      </c>
    </row>
    <row r="588" spans="1:13" x14ac:dyDescent="0.2">
      <c r="A588" s="2">
        <v>43599</v>
      </c>
      <c r="B588" s="1">
        <v>348590</v>
      </c>
      <c r="C588" s="1" t="s">
        <v>382</v>
      </c>
      <c r="D588" s="1" t="s">
        <v>886</v>
      </c>
      <c r="E588" s="1" t="s">
        <v>866</v>
      </c>
      <c r="F588" s="1">
        <v>31</v>
      </c>
      <c r="G588" s="16" t="s">
        <v>872</v>
      </c>
      <c r="H588" s="23">
        <v>0.53194444444444444</v>
      </c>
      <c r="I588" s="23">
        <v>0.54305555555555551</v>
      </c>
      <c r="J588" s="1">
        <f>HOUR(Tabla110[[#This Row],[HORA FIN PICKING]]-Tabla110[[#This Row],[HORA INICIO PICKING]])*60+MINUTE(Tabla110[[#This Row],[HORA FIN PICKING]]-Tabla110[[#This Row],[HORA INICIO PICKING]])</f>
        <v>16</v>
      </c>
      <c r="K588" s="1" t="str">
        <f>VLOOKUP(Tabla110[[#This Row],[COD MATERIAL]],Tabla1345[#All],3,0)</f>
        <v>09 - PARTES DE MOTOR</v>
      </c>
      <c r="L588" s="2" t="str">
        <f>VLOOKUP(MONTH(Tabla110[[#This Row],[FECHA PICKING]]),Tabla2[],2,0)</f>
        <v>May</v>
      </c>
      <c r="M588" s="1">
        <f>YEAR(Tabla110[[#This Row],[FECHA PICKING]])</f>
        <v>2019</v>
      </c>
    </row>
    <row r="589" spans="1:13" x14ac:dyDescent="0.2">
      <c r="A589" s="2">
        <v>43594</v>
      </c>
      <c r="B589" s="1">
        <v>348640</v>
      </c>
      <c r="C589" s="1" t="s">
        <v>743</v>
      </c>
      <c r="D589" s="1" t="s">
        <v>892</v>
      </c>
      <c r="E589" s="1" t="s">
        <v>868</v>
      </c>
      <c r="F589" s="1">
        <v>24</v>
      </c>
      <c r="G589" s="16" t="s">
        <v>873</v>
      </c>
      <c r="H589" s="23">
        <v>0.55138888888888882</v>
      </c>
      <c r="I589" s="23">
        <v>0.58611111111111114</v>
      </c>
      <c r="J589" s="1">
        <f>HOUR(Tabla110[[#This Row],[HORA FIN PICKING]]-Tabla110[[#This Row],[HORA INICIO PICKING]])*60+MINUTE(Tabla110[[#This Row],[HORA FIN PICKING]]-Tabla110[[#This Row],[HORA INICIO PICKING]])</f>
        <v>50</v>
      </c>
      <c r="K589" s="1" t="str">
        <f>VLOOKUP(Tabla110[[#This Row],[COD MATERIAL]],Tabla1345[#All],3,0)</f>
        <v>15 - MISCELANEOS</v>
      </c>
      <c r="L589" s="2" t="str">
        <f>VLOOKUP(MONTH(Tabla110[[#This Row],[FECHA PICKING]]),Tabla2[],2,0)</f>
        <v>May</v>
      </c>
      <c r="M589" s="1">
        <f>YEAR(Tabla110[[#This Row],[FECHA PICKING]])</f>
        <v>2019</v>
      </c>
    </row>
    <row r="590" spans="1:13" x14ac:dyDescent="0.2">
      <c r="A590" s="2">
        <v>43503</v>
      </c>
      <c r="B590" s="1">
        <v>347632</v>
      </c>
      <c r="C590" s="1" t="s">
        <v>71</v>
      </c>
      <c r="D590" s="1" t="s">
        <v>889</v>
      </c>
      <c r="E590" s="1" t="s">
        <v>859</v>
      </c>
      <c r="F590" s="1">
        <v>61</v>
      </c>
      <c r="G590" s="16" t="s">
        <v>872</v>
      </c>
      <c r="H590" s="23">
        <v>0.46666666666666662</v>
      </c>
      <c r="I590" s="23">
        <v>0.53333333333333333</v>
      </c>
      <c r="J590" s="1">
        <f>HOUR(Tabla110[[#This Row],[HORA FIN PICKING]]-Tabla110[[#This Row],[HORA INICIO PICKING]])*60+MINUTE(Tabla110[[#This Row],[HORA FIN PICKING]]-Tabla110[[#This Row],[HORA INICIO PICKING]])</f>
        <v>96</v>
      </c>
      <c r="K590" s="1" t="str">
        <f>VLOOKUP(Tabla110[[#This Row],[COD MATERIAL]],Tabla1345[#All],3,0)</f>
        <v>09 - PARTES DE MOTOR</v>
      </c>
      <c r="L590" s="2" t="str">
        <f>VLOOKUP(MONTH(Tabla110[[#This Row],[FECHA PICKING]]),Tabla2[],2,0)</f>
        <v>Feb</v>
      </c>
      <c r="M590" s="1">
        <f>YEAR(Tabla110[[#This Row],[FECHA PICKING]])</f>
        <v>2019</v>
      </c>
    </row>
    <row r="591" spans="1:13" x14ac:dyDescent="0.2">
      <c r="A591" s="2">
        <v>43135</v>
      </c>
      <c r="B591" s="1">
        <v>362664</v>
      </c>
      <c r="C591" s="1" t="s">
        <v>576</v>
      </c>
      <c r="D591" s="1" t="s">
        <v>889</v>
      </c>
      <c r="E591" s="1" t="s">
        <v>865</v>
      </c>
      <c r="F591" s="1">
        <v>78</v>
      </c>
      <c r="G591" s="16" t="s">
        <v>873</v>
      </c>
      <c r="H591" s="23">
        <v>0.55833333333333335</v>
      </c>
      <c r="I591" s="23">
        <v>0.62152777777777779</v>
      </c>
      <c r="J591" s="1">
        <f>HOUR(Tabla110[[#This Row],[HORA FIN PICKING]]-Tabla110[[#This Row],[HORA INICIO PICKING]])*60+MINUTE(Tabla110[[#This Row],[HORA FIN PICKING]]-Tabla110[[#This Row],[HORA INICIO PICKING]])</f>
        <v>91</v>
      </c>
      <c r="K591" s="1" t="str">
        <f>VLOOKUP(Tabla110[[#This Row],[COD MATERIAL]],Tabla1345[#All],3,0)</f>
        <v>05 - COLISION</v>
      </c>
      <c r="L591" s="2" t="str">
        <f>VLOOKUP(MONTH(Tabla110[[#This Row],[FECHA PICKING]]),Tabla2[],2,0)</f>
        <v>Feb</v>
      </c>
      <c r="M591" s="1">
        <f>YEAR(Tabla110[[#This Row],[FECHA PICKING]])</f>
        <v>2018</v>
      </c>
    </row>
    <row r="592" spans="1:13" x14ac:dyDescent="0.2">
      <c r="A592" s="2">
        <v>43222</v>
      </c>
      <c r="B592" s="1">
        <v>348544</v>
      </c>
      <c r="C592" s="1" t="s">
        <v>793</v>
      </c>
      <c r="D592" s="1" t="s">
        <v>893</v>
      </c>
      <c r="E592" s="1" t="s">
        <v>860</v>
      </c>
      <c r="F592" s="1">
        <v>29</v>
      </c>
      <c r="G592" s="16" t="s">
        <v>872</v>
      </c>
      <c r="H592" s="23">
        <v>0.60972222222222217</v>
      </c>
      <c r="I592" s="23">
        <v>0.6743055555555556</v>
      </c>
      <c r="J592" s="1">
        <f>HOUR(Tabla110[[#This Row],[HORA FIN PICKING]]-Tabla110[[#This Row],[HORA INICIO PICKING]])*60+MINUTE(Tabla110[[#This Row],[HORA FIN PICKING]]-Tabla110[[#This Row],[HORA INICIO PICKING]])</f>
        <v>93</v>
      </c>
      <c r="K592" s="1" t="str">
        <f>VLOOKUP(Tabla110[[#This Row],[COD MATERIAL]],Tabla1345[#All],3,0)</f>
        <v>15 - MISCELANEOS</v>
      </c>
      <c r="L592" s="2" t="str">
        <f>VLOOKUP(MONTH(Tabla110[[#This Row],[FECHA PICKING]]),Tabla2[],2,0)</f>
        <v>May</v>
      </c>
      <c r="M592" s="1">
        <f>YEAR(Tabla110[[#This Row],[FECHA PICKING]])</f>
        <v>2018</v>
      </c>
    </row>
    <row r="593" spans="1:13" x14ac:dyDescent="0.2">
      <c r="A593" s="2">
        <v>43253</v>
      </c>
      <c r="B593" s="1">
        <v>348410</v>
      </c>
      <c r="C593" s="1" t="s">
        <v>409</v>
      </c>
      <c r="D593" s="1" t="s">
        <v>886</v>
      </c>
      <c r="E593" s="1" t="s">
        <v>869</v>
      </c>
      <c r="F593" s="1">
        <v>46</v>
      </c>
      <c r="G593" s="16" t="s">
        <v>872</v>
      </c>
      <c r="H593" s="23">
        <v>0.3659722222222222</v>
      </c>
      <c r="I593" s="23">
        <v>0.45694444444444443</v>
      </c>
      <c r="J593" s="1">
        <f>HOUR(Tabla110[[#This Row],[HORA FIN PICKING]]-Tabla110[[#This Row],[HORA INICIO PICKING]])*60+MINUTE(Tabla110[[#This Row],[HORA FIN PICKING]]-Tabla110[[#This Row],[HORA INICIO PICKING]])</f>
        <v>131</v>
      </c>
      <c r="K593" s="1" t="str">
        <f>VLOOKUP(Tabla110[[#This Row],[COD MATERIAL]],Tabla1345[#All],3,0)</f>
        <v>05 - COLISION</v>
      </c>
      <c r="L593" s="2" t="str">
        <f>VLOOKUP(MONTH(Tabla110[[#This Row],[FECHA PICKING]]),Tabla2[],2,0)</f>
        <v>Jun</v>
      </c>
      <c r="M593" s="1">
        <f>YEAR(Tabla110[[#This Row],[FECHA PICKING]])</f>
        <v>2018</v>
      </c>
    </row>
    <row r="594" spans="1:13" x14ac:dyDescent="0.2">
      <c r="A594" s="2">
        <v>43442</v>
      </c>
      <c r="B594" s="1">
        <v>347964</v>
      </c>
      <c r="C594" s="1" t="s">
        <v>170</v>
      </c>
      <c r="D594" s="1" t="s">
        <v>885</v>
      </c>
      <c r="E594" s="1" t="s">
        <v>868</v>
      </c>
      <c r="F594" s="1">
        <v>46</v>
      </c>
      <c r="G594" s="16" t="s">
        <v>872</v>
      </c>
      <c r="H594" s="23">
        <v>0.60833333333333328</v>
      </c>
      <c r="I594" s="23">
        <v>0.6465277777777777</v>
      </c>
      <c r="J594" s="1">
        <f>HOUR(Tabla110[[#This Row],[HORA FIN PICKING]]-Tabla110[[#This Row],[HORA INICIO PICKING]])*60+MINUTE(Tabla110[[#This Row],[HORA FIN PICKING]]-Tabla110[[#This Row],[HORA INICIO PICKING]])</f>
        <v>55</v>
      </c>
      <c r="K594" s="1" t="str">
        <f>VLOOKUP(Tabla110[[#This Row],[COD MATERIAL]],Tabla1345[#All],3,0)</f>
        <v>08 - ELECTRICO</v>
      </c>
      <c r="L594" s="2" t="str">
        <f>VLOOKUP(MONTH(Tabla110[[#This Row],[FECHA PICKING]]),Tabla2[],2,0)</f>
        <v>Dic</v>
      </c>
      <c r="M594" s="1">
        <f>YEAR(Tabla110[[#This Row],[FECHA PICKING]])</f>
        <v>2018</v>
      </c>
    </row>
    <row r="595" spans="1:13" x14ac:dyDescent="0.2">
      <c r="A595" s="2">
        <v>43190</v>
      </c>
      <c r="B595" s="1">
        <v>348303</v>
      </c>
      <c r="C595" s="1" t="s">
        <v>418</v>
      </c>
      <c r="D595" s="1" t="s">
        <v>893</v>
      </c>
      <c r="E595" s="1" t="s">
        <v>864</v>
      </c>
      <c r="F595" s="1">
        <v>35</v>
      </c>
      <c r="G595" s="16" t="s">
        <v>873</v>
      </c>
      <c r="H595" s="23">
        <v>0.59930555555555554</v>
      </c>
      <c r="I595" s="23">
        <v>0.70347222222222217</v>
      </c>
      <c r="J595" s="1">
        <f>HOUR(Tabla110[[#This Row],[HORA FIN PICKING]]-Tabla110[[#This Row],[HORA INICIO PICKING]])*60+MINUTE(Tabla110[[#This Row],[HORA FIN PICKING]]-Tabla110[[#This Row],[HORA INICIO PICKING]])</f>
        <v>150</v>
      </c>
      <c r="K595" s="1" t="str">
        <f>VLOOKUP(Tabla110[[#This Row],[COD MATERIAL]],Tabla1345[#All],3,0)</f>
        <v>10 - PALANCAS Y CHICOTES</v>
      </c>
      <c r="L595" s="2" t="str">
        <f>VLOOKUP(MONTH(Tabla110[[#This Row],[FECHA PICKING]]),Tabla2[],2,0)</f>
        <v>Mar</v>
      </c>
      <c r="M595" s="1">
        <f>YEAR(Tabla110[[#This Row],[FECHA PICKING]])</f>
        <v>2018</v>
      </c>
    </row>
    <row r="596" spans="1:13" x14ac:dyDescent="0.2">
      <c r="A596" s="2">
        <v>43351</v>
      </c>
      <c r="B596" s="1">
        <v>348383</v>
      </c>
      <c r="C596" s="1" t="s">
        <v>748</v>
      </c>
      <c r="D596" s="1" t="s">
        <v>885</v>
      </c>
      <c r="E596" s="1" t="s">
        <v>859</v>
      </c>
      <c r="F596" s="1">
        <v>100</v>
      </c>
      <c r="G596" s="16" t="s">
        <v>872</v>
      </c>
      <c r="H596" s="23">
        <v>0.64861111111111114</v>
      </c>
      <c r="I596" s="23">
        <v>0.68958333333333333</v>
      </c>
      <c r="J596" s="1">
        <f>HOUR(Tabla110[[#This Row],[HORA FIN PICKING]]-Tabla110[[#This Row],[HORA INICIO PICKING]])*60+MINUTE(Tabla110[[#This Row],[HORA FIN PICKING]]-Tabla110[[#This Row],[HORA INICIO PICKING]])</f>
        <v>59</v>
      </c>
      <c r="K596" s="1" t="str">
        <f>VLOOKUP(Tabla110[[#This Row],[COD MATERIAL]],Tabla1345[#All],3,0)</f>
        <v>05 - COLISION</v>
      </c>
      <c r="L596" s="2" t="str">
        <f>VLOOKUP(MONTH(Tabla110[[#This Row],[FECHA PICKING]]),Tabla2[],2,0)</f>
        <v>Set</v>
      </c>
      <c r="M596" s="1">
        <f>YEAR(Tabla110[[#This Row],[FECHA PICKING]])</f>
        <v>2018</v>
      </c>
    </row>
    <row r="597" spans="1:13" x14ac:dyDescent="0.2">
      <c r="A597" s="2">
        <v>43458</v>
      </c>
      <c r="B597" s="1">
        <v>347687</v>
      </c>
      <c r="C597" s="1" t="s">
        <v>316</v>
      </c>
      <c r="D597" s="1" t="s">
        <v>884</v>
      </c>
      <c r="E597" s="1" t="s">
        <v>870</v>
      </c>
      <c r="F597" s="1">
        <v>83</v>
      </c>
      <c r="G597" s="16" t="s">
        <v>872</v>
      </c>
      <c r="H597" s="23">
        <v>0.37847222222222227</v>
      </c>
      <c r="I597" s="23">
        <v>0.40277777777777773</v>
      </c>
      <c r="J597" s="1">
        <f>HOUR(Tabla110[[#This Row],[HORA FIN PICKING]]-Tabla110[[#This Row],[HORA INICIO PICKING]])*60+MINUTE(Tabla110[[#This Row],[HORA FIN PICKING]]-Tabla110[[#This Row],[HORA INICIO PICKING]])</f>
        <v>35</v>
      </c>
      <c r="K597" s="1" t="str">
        <f>VLOOKUP(Tabla110[[#This Row],[COD MATERIAL]],Tabla1345[#All],3,0)</f>
        <v>03 - FILTROS</v>
      </c>
      <c r="L597" s="2" t="str">
        <f>VLOOKUP(MONTH(Tabla110[[#This Row],[FECHA PICKING]]),Tabla2[],2,0)</f>
        <v>Dic</v>
      </c>
      <c r="M597" s="1">
        <f>YEAR(Tabla110[[#This Row],[FECHA PICKING]])</f>
        <v>2018</v>
      </c>
    </row>
    <row r="598" spans="1:13" x14ac:dyDescent="0.2">
      <c r="A598" s="2">
        <v>43325</v>
      </c>
      <c r="B598" s="1">
        <v>348143</v>
      </c>
      <c r="C598" s="1" t="s">
        <v>95</v>
      </c>
      <c r="D598" s="1" t="s">
        <v>887</v>
      </c>
      <c r="E598" s="1" t="s">
        <v>865</v>
      </c>
      <c r="F598" s="1">
        <v>34</v>
      </c>
      <c r="G598" s="16" t="s">
        <v>872</v>
      </c>
      <c r="H598" s="23">
        <v>0.39583333333333331</v>
      </c>
      <c r="I598" s="23">
        <v>0.45833333333333331</v>
      </c>
      <c r="J598" s="1">
        <f>HOUR(Tabla110[[#This Row],[HORA FIN PICKING]]-Tabla110[[#This Row],[HORA INICIO PICKING]])*60+MINUTE(Tabla110[[#This Row],[HORA FIN PICKING]]-Tabla110[[#This Row],[HORA INICIO PICKING]])</f>
        <v>90</v>
      </c>
      <c r="K598" s="1" t="str">
        <f>VLOOKUP(Tabla110[[#This Row],[COD MATERIAL]],Tabla1345[#All],3,0)</f>
        <v>04 - FRENOS Y EMBRAGUES</v>
      </c>
      <c r="L598" s="2" t="str">
        <f>VLOOKUP(MONTH(Tabla110[[#This Row],[FECHA PICKING]]),Tabla2[],2,0)</f>
        <v>Ago</v>
      </c>
      <c r="M598" s="1">
        <f>YEAR(Tabla110[[#This Row],[FECHA PICKING]])</f>
        <v>2018</v>
      </c>
    </row>
    <row r="599" spans="1:13" x14ac:dyDescent="0.2">
      <c r="A599" s="2">
        <v>43306</v>
      </c>
      <c r="B599" s="1">
        <v>347881</v>
      </c>
      <c r="C599" s="1" t="s">
        <v>103</v>
      </c>
      <c r="D599" s="1" t="s">
        <v>887</v>
      </c>
      <c r="E599" s="1" t="s">
        <v>866</v>
      </c>
      <c r="F599" s="1">
        <v>42</v>
      </c>
      <c r="G599" s="16" t="s">
        <v>873</v>
      </c>
      <c r="H599" s="23">
        <v>0.62847222222222221</v>
      </c>
      <c r="I599" s="23">
        <v>0.66875000000000007</v>
      </c>
      <c r="J599" s="1">
        <f>HOUR(Tabla110[[#This Row],[HORA FIN PICKING]]-Tabla110[[#This Row],[HORA INICIO PICKING]])*60+MINUTE(Tabla110[[#This Row],[HORA FIN PICKING]]-Tabla110[[#This Row],[HORA INICIO PICKING]])</f>
        <v>58</v>
      </c>
      <c r="K599" s="1" t="str">
        <f>VLOOKUP(Tabla110[[#This Row],[COD MATERIAL]],Tabla1345[#All],3,0)</f>
        <v>08 - ELECTRICO</v>
      </c>
      <c r="L599" s="2" t="str">
        <f>VLOOKUP(MONTH(Tabla110[[#This Row],[FECHA PICKING]]),Tabla2[],2,0)</f>
        <v>Jul</v>
      </c>
      <c r="M599" s="1">
        <f>YEAR(Tabla110[[#This Row],[FECHA PICKING]])</f>
        <v>2018</v>
      </c>
    </row>
    <row r="600" spans="1:13" x14ac:dyDescent="0.2">
      <c r="A600" s="2">
        <v>43562</v>
      </c>
      <c r="B600" s="1">
        <v>348223</v>
      </c>
      <c r="C600" s="1" t="s">
        <v>117</v>
      </c>
      <c r="D600" s="1" t="s">
        <v>885</v>
      </c>
      <c r="E600" s="1" t="s">
        <v>865</v>
      </c>
      <c r="F600" s="1">
        <v>18</v>
      </c>
      <c r="G600" s="16" t="s">
        <v>872</v>
      </c>
      <c r="H600" s="23">
        <v>0.5708333333333333</v>
      </c>
      <c r="I600" s="23">
        <v>0.59027777777777779</v>
      </c>
      <c r="J600" s="1">
        <f>HOUR(Tabla110[[#This Row],[HORA FIN PICKING]]-Tabla110[[#This Row],[HORA INICIO PICKING]])*60+MINUTE(Tabla110[[#This Row],[HORA FIN PICKING]]-Tabla110[[#This Row],[HORA INICIO PICKING]])</f>
        <v>28</v>
      </c>
      <c r="K600" s="1" t="str">
        <f>VLOOKUP(Tabla110[[#This Row],[COD MATERIAL]],Tabla1345[#All],3,0)</f>
        <v>06 - AMORTIGUADORES</v>
      </c>
      <c r="L600" s="2" t="str">
        <f>VLOOKUP(MONTH(Tabla110[[#This Row],[FECHA PICKING]]),Tabla2[],2,0)</f>
        <v>Abr</v>
      </c>
      <c r="M600" s="1">
        <f>YEAR(Tabla110[[#This Row],[FECHA PICKING]])</f>
        <v>2019</v>
      </c>
    </row>
    <row r="601" spans="1:13" x14ac:dyDescent="0.2">
      <c r="A601" s="2">
        <v>43560</v>
      </c>
      <c r="B601" s="1">
        <v>348347</v>
      </c>
      <c r="C601" s="1" t="s">
        <v>597</v>
      </c>
      <c r="D601" s="1" t="s">
        <v>889</v>
      </c>
      <c r="E601" s="1" t="s">
        <v>858</v>
      </c>
      <c r="F601" s="1">
        <v>47</v>
      </c>
      <c r="G601" s="16" t="s">
        <v>872</v>
      </c>
      <c r="H601" s="23">
        <v>0.6777777777777777</v>
      </c>
      <c r="I601" s="23">
        <v>0.74583333333333324</v>
      </c>
      <c r="J601" s="1">
        <f>HOUR(Tabla110[[#This Row],[HORA FIN PICKING]]-Tabla110[[#This Row],[HORA INICIO PICKING]])*60+MINUTE(Tabla110[[#This Row],[HORA FIN PICKING]]-Tabla110[[#This Row],[HORA INICIO PICKING]])</f>
        <v>98</v>
      </c>
      <c r="K601" s="1" t="str">
        <f>VLOOKUP(Tabla110[[#This Row],[COD MATERIAL]],Tabla1345[#All],3,0)</f>
        <v>05 - COLISION</v>
      </c>
      <c r="L601" s="2" t="str">
        <f>VLOOKUP(MONTH(Tabla110[[#This Row],[FECHA PICKING]]),Tabla2[],2,0)</f>
        <v>Abr</v>
      </c>
      <c r="M601" s="1">
        <f>YEAR(Tabla110[[#This Row],[FECHA PICKING]])</f>
        <v>2019</v>
      </c>
    </row>
    <row r="602" spans="1:13" x14ac:dyDescent="0.2">
      <c r="A602" s="2">
        <v>43120</v>
      </c>
      <c r="B602" s="1">
        <v>348028</v>
      </c>
      <c r="C602" s="1" t="s">
        <v>545</v>
      </c>
      <c r="D602" s="1" t="s">
        <v>890</v>
      </c>
      <c r="E602" s="1" t="s">
        <v>871</v>
      </c>
      <c r="F602" s="1">
        <v>27</v>
      </c>
      <c r="G602" s="16" t="s">
        <v>872</v>
      </c>
      <c r="H602" s="23">
        <v>0.51874999999999993</v>
      </c>
      <c r="I602" s="23">
        <v>0.54999999999999993</v>
      </c>
      <c r="J602" s="1">
        <f>HOUR(Tabla110[[#This Row],[HORA FIN PICKING]]-Tabla110[[#This Row],[HORA INICIO PICKING]])*60+MINUTE(Tabla110[[#This Row],[HORA FIN PICKING]]-Tabla110[[#This Row],[HORA INICIO PICKING]])</f>
        <v>45</v>
      </c>
      <c r="K602" s="1" t="str">
        <f>VLOOKUP(Tabla110[[#This Row],[COD MATERIAL]],Tabla1345[#All],3,0)</f>
        <v>13 - TRACCION</v>
      </c>
      <c r="L602" s="2" t="str">
        <f>VLOOKUP(MONTH(Tabla110[[#This Row],[FECHA PICKING]]),Tabla2[],2,0)</f>
        <v>Ene</v>
      </c>
      <c r="M602" s="1">
        <f>YEAR(Tabla110[[#This Row],[FECHA PICKING]])</f>
        <v>2018</v>
      </c>
    </row>
    <row r="603" spans="1:13" x14ac:dyDescent="0.2">
      <c r="A603" s="2">
        <v>43517</v>
      </c>
      <c r="B603" s="1">
        <v>348555</v>
      </c>
      <c r="C603" s="1" t="s">
        <v>379</v>
      </c>
      <c r="D603" s="1" t="s">
        <v>890</v>
      </c>
      <c r="E603" s="1" t="s">
        <v>865</v>
      </c>
      <c r="F603" s="1">
        <v>32</v>
      </c>
      <c r="G603" s="16" t="s">
        <v>872</v>
      </c>
      <c r="H603" s="23">
        <v>0.51527777777777783</v>
      </c>
      <c r="I603" s="23">
        <v>0.5840277777777777</v>
      </c>
      <c r="J603" s="1">
        <f>HOUR(Tabla110[[#This Row],[HORA FIN PICKING]]-Tabla110[[#This Row],[HORA INICIO PICKING]])*60+MINUTE(Tabla110[[#This Row],[HORA FIN PICKING]]-Tabla110[[#This Row],[HORA INICIO PICKING]])</f>
        <v>99</v>
      </c>
      <c r="K603" s="1" t="str">
        <f>VLOOKUP(Tabla110[[#This Row],[COD MATERIAL]],Tabla1345[#All],3,0)</f>
        <v>15 - MISCELANEOS</v>
      </c>
      <c r="L603" s="2" t="str">
        <f>VLOOKUP(MONTH(Tabla110[[#This Row],[FECHA PICKING]]),Tabla2[],2,0)</f>
        <v>Feb</v>
      </c>
      <c r="M603" s="1">
        <f>YEAR(Tabla110[[#This Row],[FECHA PICKING]])</f>
        <v>2019</v>
      </c>
    </row>
    <row r="604" spans="1:13" x14ac:dyDescent="0.2">
      <c r="A604" s="2">
        <v>43252</v>
      </c>
      <c r="B604" s="1">
        <v>347585</v>
      </c>
      <c r="C604" s="1" t="s">
        <v>223</v>
      </c>
      <c r="D604" s="1" t="s">
        <v>886</v>
      </c>
      <c r="E604" s="1" t="s">
        <v>858</v>
      </c>
      <c r="F604" s="1">
        <v>80</v>
      </c>
      <c r="G604" s="16" t="s">
        <v>873</v>
      </c>
      <c r="H604" s="23">
        <v>0.7416666666666667</v>
      </c>
      <c r="I604" s="23">
        <v>0.77569444444444446</v>
      </c>
      <c r="J604" s="1">
        <f>HOUR(Tabla110[[#This Row],[HORA FIN PICKING]]-Tabla110[[#This Row],[HORA INICIO PICKING]])*60+MINUTE(Tabla110[[#This Row],[HORA FIN PICKING]]-Tabla110[[#This Row],[HORA INICIO PICKING]])</f>
        <v>49</v>
      </c>
      <c r="K604" s="1" t="str">
        <f>VLOOKUP(Tabla110[[#This Row],[COD MATERIAL]],Tabla1345[#All],3,0)</f>
        <v>09 - PARTES DE MOTOR</v>
      </c>
      <c r="L604" s="2" t="str">
        <f>VLOOKUP(MONTH(Tabla110[[#This Row],[FECHA PICKING]]),Tabla2[],2,0)</f>
        <v>Jun</v>
      </c>
      <c r="M604" s="1">
        <f>YEAR(Tabla110[[#This Row],[FECHA PICKING]])</f>
        <v>2018</v>
      </c>
    </row>
    <row r="605" spans="1:13" x14ac:dyDescent="0.2">
      <c r="A605" s="2">
        <v>43470</v>
      </c>
      <c r="B605" s="1">
        <v>348341</v>
      </c>
      <c r="C605" s="1" t="s">
        <v>53</v>
      </c>
      <c r="D605" s="1" t="s">
        <v>888</v>
      </c>
      <c r="E605" s="1" t="s">
        <v>857</v>
      </c>
      <c r="F605" s="1">
        <v>91</v>
      </c>
      <c r="G605" s="16" t="s">
        <v>872</v>
      </c>
      <c r="H605" s="23">
        <v>0.73402777777777783</v>
      </c>
      <c r="I605" s="23">
        <v>0.8256944444444444</v>
      </c>
      <c r="J605" s="1">
        <f>HOUR(Tabla110[[#This Row],[HORA FIN PICKING]]-Tabla110[[#This Row],[HORA INICIO PICKING]])*60+MINUTE(Tabla110[[#This Row],[HORA FIN PICKING]]-Tabla110[[#This Row],[HORA INICIO PICKING]])</f>
        <v>132</v>
      </c>
      <c r="K605" s="1" t="str">
        <f>VLOOKUP(Tabla110[[#This Row],[COD MATERIAL]],Tabla1345[#All],3,0)</f>
        <v>10 - PALANCAS Y CHICOTES</v>
      </c>
      <c r="L605" s="2" t="str">
        <f>VLOOKUP(MONTH(Tabla110[[#This Row],[FECHA PICKING]]),Tabla2[],2,0)</f>
        <v>Ene</v>
      </c>
      <c r="M605" s="1">
        <f>YEAR(Tabla110[[#This Row],[FECHA PICKING]])</f>
        <v>2019</v>
      </c>
    </row>
    <row r="606" spans="1:13" x14ac:dyDescent="0.2">
      <c r="A606" s="2">
        <v>43616</v>
      </c>
      <c r="B606" s="1">
        <v>348393</v>
      </c>
      <c r="C606" s="1" t="s">
        <v>541</v>
      </c>
      <c r="D606" s="1" t="s">
        <v>893</v>
      </c>
      <c r="E606" s="1" t="s">
        <v>862</v>
      </c>
      <c r="F606" s="1">
        <v>54</v>
      </c>
      <c r="G606" s="16" t="s">
        <v>873</v>
      </c>
      <c r="H606" s="23">
        <v>0.40277777777777773</v>
      </c>
      <c r="I606" s="23">
        <v>0.43541666666666662</v>
      </c>
      <c r="J606" s="1">
        <f>HOUR(Tabla110[[#This Row],[HORA FIN PICKING]]-Tabla110[[#This Row],[HORA INICIO PICKING]])*60+MINUTE(Tabla110[[#This Row],[HORA FIN PICKING]]-Tabla110[[#This Row],[HORA INICIO PICKING]])</f>
        <v>47</v>
      </c>
      <c r="K606" s="1" t="str">
        <f>VLOOKUP(Tabla110[[#This Row],[COD MATERIAL]],Tabla1345[#All],3,0)</f>
        <v>05 - COLISION</v>
      </c>
      <c r="L606" s="2" t="str">
        <f>VLOOKUP(MONTH(Tabla110[[#This Row],[FECHA PICKING]]),Tabla2[],2,0)</f>
        <v>May</v>
      </c>
      <c r="M606" s="1">
        <f>YEAR(Tabla110[[#This Row],[FECHA PICKING]])</f>
        <v>2019</v>
      </c>
    </row>
    <row r="607" spans="1:13" x14ac:dyDescent="0.2">
      <c r="A607" s="2">
        <v>43502</v>
      </c>
      <c r="B607" s="1">
        <v>348545</v>
      </c>
      <c r="C607" s="1" t="s">
        <v>192</v>
      </c>
      <c r="D607" s="1" t="s">
        <v>893</v>
      </c>
      <c r="E607" s="1" t="s">
        <v>857</v>
      </c>
      <c r="F607" s="1">
        <v>38</v>
      </c>
      <c r="G607" s="16" t="s">
        <v>873</v>
      </c>
      <c r="H607" s="23">
        <v>0.51458333333333328</v>
      </c>
      <c r="I607" s="23">
        <v>0.59652777777777777</v>
      </c>
      <c r="J607" s="1">
        <f>HOUR(Tabla110[[#This Row],[HORA FIN PICKING]]-Tabla110[[#This Row],[HORA INICIO PICKING]])*60+MINUTE(Tabla110[[#This Row],[HORA FIN PICKING]]-Tabla110[[#This Row],[HORA INICIO PICKING]])</f>
        <v>118</v>
      </c>
      <c r="K607" s="1" t="str">
        <f>VLOOKUP(Tabla110[[#This Row],[COD MATERIAL]],Tabla1345[#All],3,0)</f>
        <v>09 - PARTES DE MOTOR</v>
      </c>
      <c r="L607" s="2" t="str">
        <f>VLOOKUP(MONTH(Tabla110[[#This Row],[FECHA PICKING]]),Tabla2[],2,0)</f>
        <v>Feb</v>
      </c>
      <c r="M607" s="1">
        <f>YEAR(Tabla110[[#This Row],[FECHA PICKING]])</f>
        <v>2019</v>
      </c>
    </row>
    <row r="608" spans="1:13" x14ac:dyDescent="0.2">
      <c r="A608" s="2">
        <v>43582</v>
      </c>
      <c r="B608" s="1">
        <v>366819</v>
      </c>
      <c r="C608" s="1" t="s">
        <v>187</v>
      </c>
      <c r="D608" s="1" t="s">
        <v>888</v>
      </c>
      <c r="E608" s="1" t="s">
        <v>867</v>
      </c>
      <c r="F608" s="1">
        <v>44</v>
      </c>
      <c r="G608" s="16" t="s">
        <v>873</v>
      </c>
      <c r="H608" s="23">
        <v>0.70000000000000007</v>
      </c>
      <c r="I608" s="23">
        <v>0.74236111111111114</v>
      </c>
      <c r="J608" s="1">
        <f>HOUR(Tabla110[[#This Row],[HORA FIN PICKING]]-Tabla110[[#This Row],[HORA INICIO PICKING]])*60+MINUTE(Tabla110[[#This Row],[HORA FIN PICKING]]-Tabla110[[#This Row],[HORA INICIO PICKING]])</f>
        <v>61</v>
      </c>
      <c r="K608" s="1" t="str">
        <f>VLOOKUP(Tabla110[[#This Row],[COD MATERIAL]],Tabla1345[#All],3,0)</f>
        <v>10 - PALANCAS Y CHICOTES</v>
      </c>
      <c r="L608" s="2" t="str">
        <f>VLOOKUP(MONTH(Tabla110[[#This Row],[FECHA PICKING]]),Tabla2[],2,0)</f>
        <v>Abr</v>
      </c>
      <c r="M608" s="1">
        <f>YEAR(Tabla110[[#This Row],[FECHA PICKING]])</f>
        <v>2019</v>
      </c>
    </row>
    <row r="609" spans="1:13" x14ac:dyDescent="0.2">
      <c r="A609" s="2">
        <v>43365</v>
      </c>
      <c r="B609" s="1">
        <v>348432</v>
      </c>
      <c r="C609" s="1" t="s">
        <v>299</v>
      </c>
      <c r="D609" s="1" t="s">
        <v>885</v>
      </c>
      <c r="E609" s="1" t="s">
        <v>857</v>
      </c>
      <c r="F609" s="1">
        <v>26</v>
      </c>
      <c r="G609" s="16" t="s">
        <v>873</v>
      </c>
      <c r="H609" s="23">
        <v>0.51388888888888895</v>
      </c>
      <c r="I609" s="23">
        <v>0.60138888888888886</v>
      </c>
      <c r="J609" s="1">
        <f>HOUR(Tabla110[[#This Row],[HORA FIN PICKING]]-Tabla110[[#This Row],[HORA INICIO PICKING]])*60+MINUTE(Tabla110[[#This Row],[HORA FIN PICKING]]-Tabla110[[#This Row],[HORA INICIO PICKING]])</f>
        <v>126</v>
      </c>
      <c r="K609" s="1" t="str">
        <f>VLOOKUP(Tabla110[[#This Row],[COD MATERIAL]],Tabla1345[#All],3,0)</f>
        <v>05 - COLISION</v>
      </c>
      <c r="L609" s="2" t="str">
        <f>VLOOKUP(MONTH(Tabla110[[#This Row],[FECHA PICKING]]),Tabla2[],2,0)</f>
        <v>Set</v>
      </c>
      <c r="M609" s="1">
        <f>YEAR(Tabla110[[#This Row],[FECHA PICKING]])</f>
        <v>2018</v>
      </c>
    </row>
    <row r="610" spans="1:13" x14ac:dyDescent="0.2">
      <c r="A610" s="2">
        <v>43205</v>
      </c>
      <c r="B610" s="1">
        <v>348159</v>
      </c>
      <c r="C610" s="1" t="s">
        <v>751</v>
      </c>
      <c r="D610" s="1" t="s">
        <v>884</v>
      </c>
      <c r="E610" s="1" t="s">
        <v>860</v>
      </c>
      <c r="F610" s="1">
        <v>26</v>
      </c>
      <c r="G610" s="16" t="s">
        <v>872</v>
      </c>
      <c r="H610" s="23">
        <v>0.58958333333333335</v>
      </c>
      <c r="I610" s="23">
        <v>0.60138888888888886</v>
      </c>
      <c r="J610" s="1">
        <f>HOUR(Tabla110[[#This Row],[HORA FIN PICKING]]-Tabla110[[#This Row],[HORA INICIO PICKING]])*60+MINUTE(Tabla110[[#This Row],[HORA FIN PICKING]]-Tabla110[[#This Row],[HORA INICIO PICKING]])</f>
        <v>17</v>
      </c>
      <c r="K610" s="1" t="str">
        <f>VLOOKUP(Tabla110[[#This Row],[COD MATERIAL]],Tabla1345[#All],3,0)</f>
        <v>15 - MISCELANEOS</v>
      </c>
      <c r="L610" s="2" t="str">
        <f>VLOOKUP(MONTH(Tabla110[[#This Row],[FECHA PICKING]]),Tabla2[],2,0)</f>
        <v>Abr</v>
      </c>
      <c r="M610" s="1">
        <f>YEAR(Tabla110[[#This Row],[FECHA PICKING]])</f>
        <v>2018</v>
      </c>
    </row>
    <row r="611" spans="1:13" x14ac:dyDescent="0.2">
      <c r="A611" s="2">
        <v>43471</v>
      </c>
      <c r="B611" s="1">
        <v>348118</v>
      </c>
      <c r="C611" s="1" t="s">
        <v>189</v>
      </c>
      <c r="D611" s="1" t="s">
        <v>893</v>
      </c>
      <c r="E611" s="1" t="s">
        <v>865</v>
      </c>
      <c r="F611" s="1">
        <v>58</v>
      </c>
      <c r="G611" s="16" t="s">
        <v>872</v>
      </c>
      <c r="H611" s="23">
        <v>0.54999999999999993</v>
      </c>
      <c r="I611" s="23">
        <v>0.5708333333333333</v>
      </c>
      <c r="J611" s="1">
        <f>HOUR(Tabla110[[#This Row],[HORA FIN PICKING]]-Tabla110[[#This Row],[HORA INICIO PICKING]])*60+MINUTE(Tabla110[[#This Row],[HORA FIN PICKING]]-Tabla110[[#This Row],[HORA INICIO PICKING]])</f>
        <v>30</v>
      </c>
      <c r="K611" s="1" t="str">
        <f>VLOOKUP(Tabla110[[#This Row],[COD MATERIAL]],Tabla1345[#All],3,0)</f>
        <v>07 - PEDALES Y POSAPIES</v>
      </c>
      <c r="L611" s="2" t="str">
        <f>VLOOKUP(MONTH(Tabla110[[#This Row],[FECHA PICKING]]),Tabla2[],2,0)</f>
        <v>Ene</v>
      </c>
      <c r="M611" s="1">
        <f>YEAR(Tabla110[[#This Row],[FECHA PICKING]])</f>
        <v>2019</v>
      </c>
    </row>
    <row r="612" spans="1:13" x14ac:dyDescent="0.2">
      <c r="A612" s="2">
        <v>43443</v>
      </c>
      <c r="B612" s="1">
        <v>348768</v>
      </c>
      <c r="C612" s="1" t="s">
        <v>310</v>
      </c>
      <c r="D612" s="1" t="s">
        <v>887</v>
      </c>
      <c r="E612" s="1" t="s">
        <v>863</v>
      </c>
      <c r="F612" s="1">
        <v>13</v>
      </c>
      <c r="G612" s="16" t="s">
        <v>872</v>
      </c>
      <c r="H612" s="23">
        <v>0.68125000000000002</v>
      </c>
      <c r="I612" s="23">
        <v>0.75902777777777786</v>
      </c>
      <c r="J612" s="1">
        <f>HOUR(Tabla110[[#This Row],[HORA FIN PICKING]]-Tabla110[[#This Row],[HORA INICIO PICKING]])*60+MINUTE(Tabla110[[#This Row],[HORA FIN PICKING]]-Tabla110[[#This Row],[HORA INICIO PICKING]])</f>
        <v>112</v>
      </c>
      <c r="K612" s="1" t="str">
        <f>VLOOKUP(Tabla110[[#This Row],[COD MATERIAL]],Tabla1345[#All],3,0)</f>
        <v>05 - COLISION</v>
      </c>
      <c r="L612" s="2" t="str">
        <f>VLOOKUP(MONTH(Tabla110[[#This Row],[FECHA PICKING]]),Tabla2[],2,0)</f>
        <v>Dic</v>
      </c>
      <c r="M612" s="1">
        <f>YEAR(Tabla110[[#This Row],[FECHA PICKING]])</f>
        <v>2018</v>
      </c>
    </row>
    <row r="613" spans="1:13" x14ac:dyDescent="0.2">
      <c r="A613" s="2">
        <v>43238</v>
      </c>
      <c r="B613" s="1">
        <v>348469</v>
      </c>
      <c r="C613" s="1" t="s">
        <v>659</v>
      </c>
      <c r="D613" s="1" t="s">
        <v>891</v>
      </c>
      <c r="E613" s="1" t="s">
        <v>856</v>
      </c>
      <c r="F613" s="1">
        <v>74</v>
      </c>
      <c r="G613" s="16" t="s">
        <v>873</v>
      </c>
      <c r="H613" s="23">
        <v>0.63888888888888895</v>
      </c>
      <c r="I613" s="23">
        <v>0.72222222222222221</v>
      </c>
      <c r="J613" s="1">
        <f>HOUR(Tabla110[[#This Row],[HORA FIN PICKING]]-Tabla110[[#This Row],[HORA INICIO PICKING]])*60+MINUTE(Tabla110[[#This Row],[HORA FIN PICKING]]-Tabla110[[#This Row],[HORA INICIO PICKING]])</f>
        <v>120</v>
      </c>
      <c r="K613" s="1" t="str">
        <f>VLOOKUP(Tabla110[[#This Row],[COD MATERIAL]],Tabla1345[#All],3,0)</f>
        <v>13 - TRACCION</v>
      </c>
      <c r="L613" s="2" t="str">
        <f>VLOOKUP(MONTH(Tabla110[[#This Row],[FECHA PICKING]]),Tabla2[],2,0)</f>
        <v>May</v>
      </c>
      <c r="M613" s="1">
        <f>YEAR(Tabla110[[#This Row],[FECHA PICKING]])</f>
        <v>2018</v>
      </c>
    </row>
    <row r="614" spans="1:13" x14ac:dyDescent="0.2">
      <c r="A614" s="2">
        <v>43342</v>
      </c>
      <c r="B614" s="1">
        <v>348573</v>
      </c>
      <c r="C614" s="1" t="s">
        <v>387</v>
      </c>
      <c r="D614" s="1" t="s">
        <v>888</v>
      </c>
      <c r="E614" s="1" t="s">
        <v>857</v>
      </c>
      <c r="F614" s="1">
        <v>27</v>
      </c>
      <c r="G614" s="16" t="s">
        <v>873</v>
      </c>
      <c r="H614" s="23">
        <v>0.63750000000000007</v>
      </c>
      <c r="I614" s="23">
        <v>0.74097222222222214</v>
      </c>
      <c r="J614" s="1">
        <f>HOUR(Tabla110[[#This Row],[HORA FIN PICKING]]-Tabla110[[#This Row],[HORA INICIO PICKING]])*60+MINUTE(Tabla110[[#This Row],[HORA FIN PICKING]]-Tabla110[[#This Row],[HORA INICIO PICKING]])</f>
        <v>149</v>
      </c>
      <c r="K614" s="1" t="str">
        <f>VLOOKUP(Tabla110[[#This Row],[COD MATERIAL]],Tabla1345[#All],3,0)</f>
        <v>09 - PARTES DE MOTOR</v>
      </c>
      <c r="L614" s="2" t="str">
        <f>VLOOKUP(MONTH(Tabla110[[#This Row],[FECHA PICKING]]),Tabla2[],2,0)</f>
        <v>Ago</v>
      </c>
      <c r="M614" s="1">
        <f>YEAR(Tabla110[[#This Row],[FECHA PICKING]])</f>
        <v>2018</v>
      </c>
    </row>
    <row r="615" spans="1:13" x14ac:dyDescent="0.2">
      <c r="A615" s="2">
        <v>43440</v>
      </c>
      <c r="B615" s="1">
        <v>348775</v>
      </c>
      <c r="C615" s="1" t="s">
        <v>218</v>
      </c>
      <c r="D615" s="1" t="s">
        <v>884</v>
      </c>
      <c r="E615" s="1" t="s">
        <v>858</v>
      </c>
      <c r="F615" s="1">
        <v>45</v>
      </c>
      <c r="G615" s="16" t="s">
        <v>873</v>
      </c>
      <c r="H615" s="23">
        <v>0.68263888888888891</v>
      </c>
      <c r="I615" s="23">
        <v>0.77847222222222223</v>
      </c>
      <c r="J615" s="1">
        <f>HOUR(Tabla110[[#This Row],[HORA FIN PICKING]]-Tabla110[[#This Row],[HORA INICIO PICKING]])*60+MINUTE(Tabla110[[#This Row],[HORA FIN PICKING]]-Tabla110[[#This Row],[HORA INICIO PICKING]])</f>
        <v>138</v>
      </c>
      <c r="K615" s="1" t="str">
        <f>VLOOKUP(Tabla110[[#This Row],[COD MATERIAL]],Tabla1345[#All],3,0)</f>
        <v>05 - COLISION</v>
      </c>
      <c r="L615" s="2" t="str">
        <f>VLOOKUP(MONTH(Tabla110[[#This Row],[FECHA PICKING]]),Tabla2[],2,0)</f>
        <v>Dic</v>
      </c>
      <c r="M615" s="1">
        <f>YEAR(Tabla110[[#This Row],[FECHA PICKING]])</f>
        <v>2018</v>
      </c>
    </row>
    <row r="616" spans="1:13" x14ac:dyDescent="0.2">
      <c r="A616" s="2">
        <v>43239</v>
      </c>
      <c r="B616" s="1">
        <v>347941</v>
      </c>
      <c r="C616" s="1" t="s">
        <v>84</v>
      </c>
      <c r="D616" s="1" t="s">
        <v>891</v>
      </c>
      <c r="E616" s="1" t="s">
        <v>859</v>
      </c>
      <c r="F616" s="1">
        <v>46</v>
      </c>
      <c r="G616" s="16" t="s">
        <v>872</v>
      </c>
      <c r="H616" s="23">
        <v>0.37986111111111115</v>
      </c>
      <c r="I616" s="23">
        <v>0.39444444444444443</v>
      </c>
      <c r="J616" s="1">
        <f>HOUR(Tabla110[[#This Row],[HORA FIN PICKING]]-Tabla110[[#This Row],[HORA INICIO PICKING]])*60+MINUTE(Tabla110[[#This Row],[HORA FIN PICKING]]-Tabla110[[#This Row],[HORA INICIO PICKING]])</f>
        <v>21</v>
      </c>
      <c r="K616" s="1" t="str">
        <f>VLOOKUP(Tabla110[[#This Row],[COD MATERIAL]],Tabla1345[#All],3,0)</f>
        <v>14 - LUCES</v>
      </c>
      <c r="L616" s="2" t="str">
        <f>VLOOKUP(MONTH(Tabla110[[#This Row],[FECHA PICKING]]),Tabla2[],2,0)</f>
        <v>May</v>
      </c>
      <c r="M616" s="1">
        <f>YEAR(Tabla110[[#This Row],[FECHA PICKING]])</f>
        <v>2018</v>
      </c>
    </row>
    <row r="617" spans="1:13" x14ac:dyDescent="0.2">
      <c r="A617" s="2">
        <v>43576</v>
      </c>
      <c r="B617" s="1">
        <v>347906</v>
      </c>
      <c r="C617" s="1" t="s">
        <v>303</v>
      </c>
      <c r="D617" s="1" t="s">
        <v>889</v>
      </c>
      <c r="E617" s="1" t="s">
        <v>860</v>
      </c>
      <c r="F617" s="1">
        <v>24</v>
      </c>
      <c r="G617" s="16" t="s">
        <v>872</v>
      </c>
      <c r="H617" s="23">
        <v>0.46736111111111112</v>
      </c>
      <c r="I617" s="23">
        <v>0.49861111111111112</v>
      </c>
      <c r="J617" s="1">
        <f>HOUR(Tabla110[[#This Row],[HORA FIN PICKING]]-Tabla110[[#This Row],[HORA INICIO PICKING]])*60+MINUTE(Tabla110[[#This Row],[HORA FIN PICKING]]-Tabla110[[#This Row],[HORA INICIO PICKING]])</f>
        <v>45</v>
      </c>
      <c r="K617" s="1" t="str">
        <f>VLOOKUP(Tabla110[[#This Row],[COD MATERIAL]],Tabla1345[#All],3,0)</f>
        <v>14 - LUCES</v>
      </c>
      <c r="L617" s="2" t="str">
        <f>VLOOKUP(MONTH(Tabla110[[#This Row],[FECHA PICKING]]),Tabla2[],2,0)</f>
        <v>Abr</v>
      </c>
      <c r="M617" s="1">
        <f>YEAR(Tabla110[[#This Row],[FECHA PICKING]])</f>
        <v>2019</v>
      </c>
    </row>
    <row r="618" spans="1:13" x14ac:dyDescent="0.2">
      <c r="A618" s="2">
        <v>43234</v>
      </c>
      <c r="B618" s="1">
        <v>348570</v>
      </c>
      <c r="C618" s="1" t="s">
        <v>200</v>
      </c>
      <c r="D618" s="1" t="s">
        <v>893</v>
      </c>
      <c r="E618" s="1" t="s">
        <v>861</v>
      </c>
      <c r="F618" s="1">
        <v>82</v>
      </c>
      <c r="G618" s="16" t="s">
        <v>872</v>
      </c>
      <c r="H618" s="23">
        <v>0.64166666666666672</v>
      </c>
      <c r="I618" s="23">
        <v>0.65694444444444444</v>
      </c>
      <c r="J618" s="1">
        <f>HOUR(Tabla110[[#This Row],[HORA FIN PICKING]]-Tabla110[[#This Row],[HORA INICIO PICKING]])*60+MINUTE(Tabla110[[#This Row],[HORA FIN PICKING]]-Tabla110[[#This Row],[HORA INICIO PICKING]])</f>
        <v>22</v>
      </c>
      <c r="K618" s="1" t="str">
        <f>VLOOKUP(Tabla110[[#This Row],[COD MATERIAL]],Tabla1345[#All],3,0)</f>
        <v>09 - PARTES DE MOTOR</v>
      </c>
      <c r="L618" s="2" t="str">
        <f>VLOOKUP(MONTH(Tabla110[[#This Row],[FECHA PICKING]]),Tabla2[],2,0)</f>
        <v>May</v>
      </c>
      <c r="M618" s="1">
        <f>YEAR(Tabla110[[#This Row],[FECHA PICKING]])</f>
        <v>2018</v>
      </c>
    </row>
    <row r="619" spans="1:13" x14ac:dyDescent="0.2">
      <c r="A619" s="2">
        <v>43602</v>
      </c>
      <c r="B619" s="1">
        <v>364406</v>
      </c>
      <c r="C619" s="1" t="s">
        <v>605</v>
      </c>
      <c r="D619" s="1" t="s">
        <v>885</v>
      </c>
      <c r="E619" s="1" t="s">
        <v>862</v>
      </c>
      <c r="F619" s="1">
        <v>43</v>
      </c>
      <c r="G619" s="16" t="s">
        <v>872</v>
      </c>
      <c r="H619" s="23">
        <v>0.73472222222222217</v>
      </c>
      <c r="I619" s="23">
        <v>0.78541666666666676</v>
      </c>
      <c r="J619" s="1">
        <f>HOUR(Tabla110[[#This Row],[HORA FIN PICKING]]-Tabla110[[#This Row],[HORA INICIO PICKING]])*60+MINUTE(Tabla110[[#This Row],[HORA FIN PICKING]]-Tabla110[[#This Row],[HORA INICIO PICKING]])</f>
        <v>73</v>
      </c>
      <c r="K619" s="1" t="str">
        <f>VLOOKUP(Tabla110[[#This Row],[COD MATERIAL]],Tabla1345[#All],3,0)</f>
        <v>11 - LLANTAS Y HULES</v>
      </c>
      <c r="L619" s="2" t="str">
        <f>VLOOKUP(MONTH(Tabla110[[#This Row],[FECHA PICKING]]),Tabla2[],2,0)</f>
        <v>May</v>
      </c>
      <c r="M619" s="1">
        <f>YEAR(Tabla110[[#This Row],[FECHA PICKING]])</f>
        <v>2019</v>
      </c>
    </row>
    <row r="620" spans="1:13" x14ac:dyDescent="0.2">
      <c r="A620" s="2">
        <v>43289</v>
      </c>
      <c r="B620" s="1">
        <v>348444</v>
      </c>
      <c r="C620" s="1" t="s">
        <v>281</v>
      </c>
      <c r="D620" s="1" t="s">
        <v>887</v>
      </c>
      <c r="E620" s="1" t="s">
        <v>863</v>
      </c>
      <c r="F620" s="1">
        <v>79</v>
      </c>
      <c r="G620" s="16" t="s">
        <v>872</v>
      </c>
      <c r="H620" s="23">
        <v>0.57013888888888886</v>
      </c>
      <c r="I620" s="23">
        <v>0.6479166666666667</v>
      </c>
      <c r="J620" s="1">
        <f>HOUR(Tabla110[[#This Row],[HORA FIN PICKING]]-Tabla110[[#This Row],[HORA INICIO PICKING]])*60+MINUTE(Tabla110[[#This Row],[HORA FIN PICKING]]-Tabla110[[#This Row],[HORA INICIO PICKING]])</f>
        <v>112</v>
      </c>
      <c r="K620" s="1" t="str">
        <f>VLOOKUP(Tabla110[[#This Row],[COD MATERIAL]],Tabla1345[#All],3,0)</f>
        <v>13 - TRACCION</v>
      </c>
      <c r="L620" s="2" t="str">
        <f>VLOOKUP(MONTH(Tabla110[[#This Row],[FECHA PICKING]]),Tabla2[],2,0)</f>
        <v>Jul</v>
      </c>
      <c r="M620" s="1">
        <f>YEAR(Tabla110[[#This Row],[FECHA PICKING]])</f>
        <v>2018</v>
      </c>
    </row>
    <row r="621" spans="1:13" x14ac:dyDescent="0.2">
      <c r="A621" s="2">
        <v>43202</v>
      </c>
      <c r="B621" s="1">
        <v>347706</v>
      </c>
      <c r="C621" s="1" t="s">
        <v>164</v>
      </c>
      <c r="D621" s="1" t="s">
        <v>892</v>
      </c>
      <c r="E621" s="1" t="s">
        <v>864</v>
      </c>
      <c r="F621" s="1">
        <v>95</v>
      </c>
      <c r="G621" s="16" t="s">
        <v>872</v>
      </c>
      <c r="H621" s="23">
        <v>0.48333333333333334</v>
      </c>
      <c r="I621" s="23">
        <v>0.5131944444444444</v>
      </c>
      <c r="J621" s="1">
        <f>HOUR(Tabla110[[#This Row],[HORA FIN PICKING]]-Tabla110[[#This Row],[HORA INICIO PICKING]])*60+MINUTE(Tabla110[[#This Row],[HORA FIN PICKING]]-Tabla110[[#This Row],[HORA INICIO PICKING]])</f>
        <v>43</v>
      </c>
      <c r="K621" s="1" t="str">
        <f>VLOOKUP(Tabla110[[#This Row],[COD MATERIAL]],Tabla1345[#All],3,0)</f>
        <v>04 - FRENOS Y EMBRAGUES</v>
      </c>
      <c r="L621" s="2" t="str">
        <f>VLOOKUP(MONTH(Tabla110[[#This Row],[FECHA PICKING]]),Tabla2[],2,0)</f>
        <v>Abr</v>
      </c>
      <c r="M621" s="1">
        <f>YEAR(Tabla110[[#This Row],[FECHA PICKING]])</f>
        <v>2018</v>
      </c>
    </row>
    <row r="622" spans="1:13" x14ac:dyDescent="0.2">
      <c r="A622" s="2">
        <v>43208</v>
      </c>
      <c r="B622" s="1">
        <v>353750</v>
      </c>
      <c r="C622" s="1" t="s">
        <v>302</v>
      </c>
      <c r="D622" s="1" t="s">
        <v>891</v>
      </c>
      <c r="E622" s="1" t="s">
        <v>864</v>
      </c>
      <c r="F622" s="1">
        <v>75</v>
      </c>
      <c r="G622" s="16" t="s">
        <v>872</v>
      </c>
      <c r="H622" s="23">
        <v>0.71388888888888891</v>
      </c>
      <c r="I622" s="23">
        <v>0.75347222222222221</v>
      </c>
      <c r="J622" s="1">
        <f>HOUR(Tabla110[[#This Row],[HORA FIN PICKING]]-Tabla110[[#This Row],[HORA INICIO PICKING]])*60+MINUTE(Tabla110[[#This Row],[HORA FIN PICKING]]-Tabla110[[#This Row],[HORA INICIO PICKING]])</f>
        <v>57</v>
      </c>
      <c r="K622" s="1" t="str">
        <f>VLOOKUP(Tabla110[[#This Row],[COD MATERIAL]],Tabla1345[#All],3,0)</f>
        <v>05 - COLISION</v>
      </c>
      <c r="L622" s="2" t="str">
        <f>VLOOKUP(MONTH(Tabla110[[#This Row],[FECHA PICKING]]),Tabla2[],2,0)</f>
        <v>Abr</v>
      </c>
      <c r="M622" s="1">
        <f>YEAR(Tabla110[[#This Row],[FECHA PICKING]])</f>
        <v>2018</v>
      </c>
    </row>
    <row r="623" spans="1:13" x14ac:dyDescent="0.2">
      <c r="A623" s="2">
        <v>43571</v>
      </c>
      <c r="B623" s="1">
        <v>368042</v>
      </c>
      <c r="C623" s="1" t="s">
        <v>103</v>
      </c>
      <c r="D623" s="1" t="s">
        <v>892</v>
      </c>
      <c r="E623" s="1" t="s">
        <v>857</v>
      </c>
      <c r="F623" s="1">
        <v>13</v>
      </c>
      <c r="G623" s="16" t="s">
        <v>873</v>
      </c>
      <c r="H623" s="23">
        <v>0.36527777777777781</v>
      </c>
      <c r="I623" s="23">
        <v>0.45347222222222222</v>
      </c>
      <c r="J623" s="1">
        <f>HOUR(Tabla110[[#This Row],[HORA FIN PICKING]]-Tabla110[[#This Row],[HORA INICIO PICKING]])*60+MINUTE(Tabla110[[#This Row],[HORA FIN PICKING]]-Tabla110[[#This Row],[HORA INICIO PICKING]])</f>
        <v>127</v>
      </c>
      <c r="K623" s="1" t="str">
        <f>VLOOKUP(Tabla110[[#This Row],[COD MATERIAL]],Tabla1345[#All],3,0)</f>
        <v>08 - ELECTRICO</v>
      </c>
      <c r="L623" s="2" t="str">
        <f>VLOOKUP(MONTH(Tabla110[[#This Row],[FECHA PICKING]]),Tabla2[],2,0)</f>
        <v>Abr</v>
      </c>
      <c r="M623" s="1">
        <f>YEAR(Tabla110[[#This Row],[FECHA PICKING]])</f>
        <v>2019</v>
      </c>
    </row>
    <row r="624" spans="1:13" x14ac:dyDescent="0.2">
      <c r="A624" s="2">
        <v>43379</v>
      </c>
      <c r="B624" s="1">
        <v>362724</v>
      </c>
      <c r="C624" s="1" t="s">
        <v>470</v>
      </c>
      <c r="D624" s="1" t="s">
        <v>889</v>
      </c>
      <c r="E624" s="1" t="s">
        <v>864</v>
      </c>
      <c r="F624" s="1">
        <v>99</v>
      </c>
      <c r="G624" s="16" t="s">
        <v>873</v>
      </c>
      <c r="H624" s="23">
        <v>0.42222222222222222</v>
      </c>
      <c r="I624" s="23">
        <v>0.48888888888888893</v>
      </c>
      <c r="J624" s="1">
        <f>HOUR(Tabla110[[#This Row],[HORA FIN PICKING]]-Tabla110[[#This Row],[HORA INICIO PICKING]])*60+MINUTE(Tabla110[[#This Row],[HORA FIN PICKING]]-Tabla110[[#This Row],[HORA INICIO PICKING]])</f>
        <v>96</v>
      </c>
      <c r="K624" s="1" t="str">
        <f>VLOOKUP(Tabla110[[#This Row],[COD MATERIAL]],Tabla1345[#All],3,0)</f>
        <v>05 - COLISION</v>
      </c>
      <c r="L624" s="2" t="str">
        <f>VLOOKUP(MONTH(Tabla110[[#This Row],[FECHA PICKING]]),Tabla2[],2,0)</f>
        <v>Oct</v>
      </c>
      <c r="M624" s="1">
        <f>YEAR(Tabla110[[#This Row],[FECHA PICKING]])</f>
        <v>2018</v>
      </c>
    </row>
    <row r="625" spans="1:13" x14ac:dyDescent="0.2">
      <c r="A625" s="2">
        <v>43508</v>
      </c>
      <c r="B625" s="1">
        <v>348769</v>
      </c>
      <c r="C625" s="1" t="s">
        <v>137</v>
      </c>
      <c r="D625" s="1" t="s">
        <v>890</v>
      </c>
      <c r="E625" s="1" t="s">
        <v>865</v>
      </c>
      <c r="F625" s="1">
        <v>63</v>
      </c>
      <c r="G625" s="16" t="s">
        <v>872</v>
      </c>
      <c r="H625" s="23">
        <v>0.4916666666666667</v>
      </c>
      <c r="I625" s="23">
        <v>0.54652777777777783</v>
      </c>
      <c r="J625" s="1">
        <f>HOUR(Tabla110[[#This Row],[HORA FIN PICKING]]-Tabla110[[#This Row],[HORA INICIO PICKING]])*60+MINUTE(Tabla110[[#This Row],[HORA FIN PICKING]]-Tabla110[[#This Row],[HORA INICIO PICKING]])</f>
        <v>79</v>
      </c>
      <c r="K625" s="1" t="str">
        <f>VLOOKUP(Tabla110[[#This Row],[COD MATERIAL]],Tabla1345[#All],3,0)</f>
        <v>05 - COLISION</v>
      </c>
      <c r="L625" s="2" t="str">
        <f>VLOOKUP(MONTH(Tabla110[[#This Row],[FECHA PICKING]]),Tabla2[],2,0)</f>
        <v>Feb</v>
      </c>
      <c r="M625" s="1">
        <f>YEAR(Tabla110[[#This Row],[FECHA PICKING]])</f>
        <v>2019</v>
      </c>
    </row>
    <row r="626" spans="1:13" x14ac:dyDescent="0.2">
      <c r="A626" s="2">
        <v>43201</v>
      </c>
      <c r="B626" s="1">
        <v>362723</v>
      </c>
      <c r="C626" s="1" t="s">
        <v>517</v>
      </c>
      <c r="D626" s="1" t="s">
        <v>885</v>
      </c>
      <c r="E626" s="1" t="s">
        <v>857</v>
      </c>
      <c r="F626" s="1">
        <v>53</v>
      </c>
      <c r="G626" s="16" t="s">
        <v>872</v>
      </c>
      <c r="H626" s="23">
        <v>0.43194444444444446</v>
      </c>
      <c r="I626" s="23">
        <v>0.53125</v>
      </c>
      <c r="J626" s="1">
        <f>HOUR(Tabla110[[#This Row],[HORA FIN PICKING]]-Tabla110[[#This Row],[HORA INICIO PICKING]])*60+MINUTE(Tabla110[[#This Row],[HORA FIN PICKING]]-Tabla110[[#This Row],[HORA INICIO PICKING]])</f>
        <v>143</v>
      </c>
      <c r="K626" s="1" t="str">
        <f>VLOOKUP(Tabla110[[#This Row],[COD MATERIAL]],Tabla1345[#All],3,0)</f>
        <v>05 - COLISION</v>
      </c>
      <c r="L626" s="2" t="str">
        <f>VLOOKUP(MONTH(Tabla110[[#This Row],[FECHA PICKING]]),Tabla2[],2,0)</f>
        <v>Abr</v>
      </c>
      <c r="M626" s="1">
        <f>YEAR(Tabla110[[#This Row],[FECHA PICKING]])</f>
        <v>2018</v>
      </c>
    </row>
    <row r="627" spans="1:13" x14ac:dyDescent="0.2">
      <c r="A627" s="2">
        <v>43535</v>
      </c>
      <c r="B627" s="1">
        <v>348858</v>
      </c>
      <c r="C627" s="1" t="s">
        <v>389</v>
      </c>
      <c r="D627" s="1" t="s">
        <v>893</v>
      </c>
      <c r="E627" s="1" t="s">
        <v>859</v>
      </c>
      <c r="F627" s="1">
        <v>45</v>
      </c>
      <c r="G627" s="16" t="s">
        <v>872</v>
      </c>
      <c r="H627" s="23">
        <v>0.47083333333333338</v>
      </c>
      <c r="I627" s="23">
        <v>0.5229166666666667</v>
      </c>
      <c r="J627" s="1">
        <f>HOUR(Tabla110[[#This Row],[HORA FIN PICKING]]-Tabla110[[#This Row],[HORA INICIO PICKING]])*60+MINUTE(Tabla110[[#This Row],[HORA FIN PICKING]]-Tabla110[[#This Row],[HORA INICIO PICKING]])</f>
        <v>75</v>
      </c>
      <c r="K627" s="1" t="str">
        <f>VLOOKUP(Tabla110[[#This Row],[COD MATERIAL]],Tabla1345[#All],3,0)</f>
        <v>05 - COLISION</v>
      </c>
      <c r="L627" s="2" t="str">
        <f>VLOOKUP(MONTH(Tabla110[[#This Row],[FECHA PICKING]]),Tabla2[],2,0)</f>
        <v>Mar</v>
      </c>
      <c r="M627" s="1">
        <f>YEAR(Tabla110[[#This Row],[FECHA PICKING]])</f>
        <v>2019</v>
      </c>
    </row>
    <row r="628" spans="1:13" x14ac:dyDescent="0.2">
      <c r="A628" s="2">
        <v>43572</v>
      </c>
      <c r="B628" s="1">
        <v>348469</v>
      </c>
      <c r="C628" s="1" t="s">
        <v>659</v>
      </c>
      <c r="D628" s="1" t="s">
        <v>887</v>
      </c>
      <c r="E628" s="1" t="s">
        <v>862</v>
      </c>
      <c r="F628" s="1">
        <v>24</v>
      </c>
      <c r="G628" s="16" t="s">
        <v>872</v>
      </c>
      <c r="H628" s="23">
        <v>0.65416666666666667</v>
      </c>
      <c r="I628" s="23">
        <v>0.75416666666666676</v>
      </c>
      <c r="J628" s="1">
        <f>HOUR(Tabla110[[#This Row],[HORA FIN PICKING]]-Tabla110[[#This Row],[HORA INICIO PICKING]])*60+MINUTE(Tabla110[[#This Row],[HORA FIN PICKING]]-Tabla110[[#This Row],[HORA INICIO PICKING]])</f>
        <v>144</v>
      </c>
      <c r="K628" s="1" t="str">
        <f>VLOOKUP(Tabla110[[#This Row],[COD MATERIAL]],Tabla1345[#All],3,0)</f>
        <v>13 - TRACCION</v>
      </c>
      <c r="L628" s="2" t="str">
        <f>VLOOKUP(MONTH(Tabla110[[#This Row],[FECHA PICKING]]),Tabla2[],2,0)</f>
        <v>Abr</v>
      </c>
      <c r="M628" s="1">
        <f>YEAR(Tabla110[[#This Row],[FECHA PICKING]])</f>
        <v>2019</v>
      </c>
    </row>
    <row r="629" spans="1:13" x14ac:dyDescent="0.2">
      <c r="A629" s="2">
        <v>43419</v>
      </c>
      <c r="B629" s="1">
        <v>347744</v>
      </c>
      <c r="C629" s="1" t="s">
        <v>353</v>
      </c>
      <c r="D629" s="1" t="s">
        <v>887</v>
      </c>
      <c r="E629" s="1" t="s">
        <v>866</v>
      </c>
      <c r="F629" s="1">
        <v>66</v>
      </c>
      <c r="G629" s="16" t="s">
        <v>872</v>
      </c>
      <c r="H629" s="23">
        <v>0.73611111111111116</v>
      </c>
      <c r="I629" s="23">
        <v>0.76180555555555562</v>
      </c>
      <c r="J629" s="1">
        <f>HOUR(Tabla110[[#This Row],[HORA FIN PICKING]]-Tabla110[[#This Row],[HORA INICIO PICKING]])*60+MINUTE(Tabla110[[#This Row],[HORA FIN PICKING]]-Tabla110[[#This Row],[HORA INICIO PICKING]])</f>
        <v>37</v>
      </c>
      <c r="K629" s="1" t="str">
        <f>VLOOKUP(Tabla110[[#This Row],[COD MATERIAL]],Tabla1345[#All],3,0)</f>
        <v>09 - PARTES DE MOTOR</v>
      </c>
      <c r="L629" s="2" t="str">
        <f>VLOOKUP(MONTH(Tabla110[[#This Row],[FECHA PICKING]]),Tabla2[],2,0)</f>
        <v>Nov</v>
      </c>
      <c r="M629" s="1">
        <f>YEAR(Tabla110[[#This Row],[FECHA PICKING]])</f>
        <v>2018</v>
      </c>
    </row>
    <row r="630" spans="1:13" x14ac:dyDescent="0.2">
      <c r="A630" s="2">
        <v>43438</v>
      </c>
      <c r="B630" s="1">
        <v>348285</v>
      </c>
      <c r="C630" s="1" t="s">
        <v>153</v>
      </c>
      <c r="D630" s="1" t="s">
        <v>886</v>
      </c>
      <c r="E630" s="1" t="s">
        <v>863</v>
      </c>
      <c r="F630" s="1">
        <v>23</v>
      </c>
      <c r="G630" s="16" t="s">
        <v>872</v>
      </c>
      <c r="H630" s="23">
        <v>0.7270833333333333</v>
      </c>
      <c r="I630" s="23">
        <v>0.79583333333333339</v>
      </c>
      <c r="J630" s="1">
        <f>HOUR(Tabla110[[#This Row],[HORA FIN PICKING]]-Tabla110[[#This Row],[HORA INICIO PICKING]])*60+MINUTE(Tabla110[[#This Row],[HORA FIN PICKING]]-Tabla110[[#This Row],[HORA INICIO PICKING]])</f>
        <v>99</v>
      </c>
      <c r="K630" s="1" t="str">
        <f>VLOOKUP(Tabla110[[#This Row],[COD MATERIAL]],Tabla1345[#All],3,0)</f>
        <v>11 - LLANTAS Y HULES</v>
      </c>
      <c r="L630" s="2" t="str">
        <f>VLOOKUP(MONTH(Tabla110[[#This Row],[FECHA PICKING]]),Tabla2[],2,0)</f>
        <v>Dic</v>
      </c>
      <c r="M630" s="1">
        <f>YEAR(Tabla110[[#This Row],[FECHA PICKING]])</f>
        <v>2018</v>
      </c>
    </row>
    <row r="631" spans="1:13" x14ac:dyDescent="0.2">
      <c r="A631" s="2">
        <v>43231</v>
      </c>
      <c r="B631" s="1">
        <v>347813</v>
      </c>
      <c r="C631" s="1" t="s">
        <v>98</v>
      </c>
      <c r="D631" s="1" t="s">
        <v>889</v>
      </c>
      <c r="E631" s="1" t="s">
        <v>863</v>
      </c>
      <c r="F631" s="1">
        <v>81</v>
      </c>
      <c r="G631" s="16" t="s">
        <v>872</v>
      </c>
      <c r="H631" s="23">
        <v>0.51944444444444449</v>
      </c>
      <c r="I631" s="23">
        <v>0.56736111111111109</v>
      </c>
      <c r="J631" s="1">
        <f>HOUR(Tabla110[[#This Row],[HORA FIN PICKING]]-Tabla110[[#This Row],[HORA INICIO PICKING]])*60+MINUTE(Tabla110[[#This Row],[HORA FIN PICKING]]-Tabla110[[#This Row],[HORA INICIO PICKING]])</f>
        <v>69</v>
      </c>
      <c r="K631" s="1" t="str">
        <f>VLOOKUP(Tabla110[[#This Row],[COD MATERIAL]],Tabla1345[#All],3,0)</f>
        <v>15 - MISCELANEOS</v>
      </c>
      <c r="L631" s="2" t="str">
        <f>VLOOKUP(MONTH(Tabla110[[#This Row],[FECHA PICKING]]),Tabla2[],2,0)</f>
        <v>May</v>
      </c>
      <c r="M631" s="1">
        <f>YEAR(Tabla110[[#This Row],[FECHA PICKING]])</f>
        <v>2018</v>
      </c>
    </row>
    <row r="632" spans="1:13" x14ac:dyDescent="0.2">
      <c r="A632" s="2">
        <v>43347</v>
      </c>
      <c r="B632" s="1">
        <v>362654</v>
      </c>
      <c r="C632" s="1" t="s">
        <v>169</v>
      </c>
      <c r="D632" s="1" t="s">
        <v>893</v>
      </c>
      <c r="E632" s="1" t="s">
        <v>860</v>
      </c>
      <c r="F632" s="1">
        <v>50</v>
      </c>
      <c r="G632" s="16" t="s">
        <v>872</v>
      </c>
      <c r="H632" s="23">
        <v>0.7319444444444444</v>
      </c>
      <c r="I632" s="23">
        <v>0.74375000000000002</v>
      </c>
      <c r="J632" s="1">
        <f>HOUR(Tabla110[[#This Row],[HORA FIN PICKING]]-Tabla110[[#This Row],[HORA INICIO PICKING]])*60+MINUTE(Tabla110[[#This Row],[HORA FIN PICKING]]-Tabla110[[#This Row],[HORA INICIO PICKING]])</f>
        <v>17</v>
      </c>
      <c r="K632" s="1" t="str">
        <f>VLOOKUP(Tabla110[[#This Row],[COD MATERIAL]],Tabla1345[#All],3,0)</f>
        <v>14 - LUCES</v>
      </c>
      <c r="L632" s="2" t="str">
        <f>VLOOKUP(MONTH(Tabla110[[#This Row],[FECHA PICKING]]),Tabla2[],2,0)</f>
        <v>Set</v>
      </c>
      <c r="M632" s="1">
        <f>YEAR(Tabla110[[#This Row],[FECHA PICKING]])</f>
        <v>2018</v>
      </c>
    </row>
    <row r="633" spans="1:13" x14ac:dyDescent="0.2">
      <c r="A633" s="2">
        <v>43152</v>
      </c>
      <c r="B633" s="1">
        <v>348086</v>
      </c>
      <c r="C633" s="1" t="s">
        <v>36</v>
      </c>
      <c r="D633" s="1" t="s">
        <v>891</v>
      </c>
      <c r="E633" s="1" t="s">
        <v>867</v>
      </c>
      <c r="F633" s="1">
        <v>75</v>
      </c>
      <c r="G633" s="16" t="s">
        <v>872</v>
      </c>
      <c r="H633" s="23">
        <v>0.69166666666666676</v>
      </c>
      <c r="I633" s="23">
        <v>0.76250000000000007</v>
      </c>
      <c r="J633" s="1">
        <f>HOUR(Tabla110[[#This Row],[HORA FIN PICKING]]-Tabla110[[#This Row],[HORA INICIO PICKING]])*60+MINUTE(Tabla110[[#This Row],[HORA FIN PICKING]]-Tabla110[[#This Row],[HORA INICIO PICKING]])</f>
        <v>102</v>
      </c>
      <c r="K633" s="1" t="str">
        <f>VLOOKUP(Tabla110[[#This Row],[COD MATERIAL]],Tabla1345[#All],3,0)</f>
        <v>13 - TRACCION</v>
      </c>
      <c r="L633" s="2" t="str">
        <f>VLOOKUP(MONTH(Tabla110[[#This Row],[FECHA PICKING]]),Tabla2[],2,0)</f>
        <v>Feb</v>
      </c>
      <c r="M633" s="1">
        <f>YEAR(Tabla110[[#This Row],[FECHA PICKING]])</f>
        <v>2018</v>
      </c>
    </row>
    <row r="634" spans="1:13" x14ac:dyDescent="0.2">
      <c r="A634" s="2">
        <v>43318</v>
      </c>
      <c r="B634" s="1">
        <v>348598</v>
      </c>
      <c r="C634" s="1" t="s">
        <v>180</v>
      </c>
      <c r="D634" s="1" t="s">
        <v>889</v>
      </c>
      <c r="E634" s="1" t="s">
        <v>867</v>
      </c>
      <c r="F634" s="1">
        <v>58</v>
      </c>
      <c r="G634" s="16" t="s">
        <v>872</v>
      </c>
      <c r="H634" s="23">
        <v>0.63263888888888886</v>
      </c>
      <c r="I634" s="23">
        <v>0.67986111111111114</v>
      </c>
      <c r="J634" s="1">
        <f>HOUR(Tabla110[[#This Row],[HORA FIN PICKING]]-Tabla110[[#This Row],[HORA INICIO PICKING]])*60+MINUTE(Tabla110[[#This Row],[HORA FIN PICKING]]-Tabla110[[#This Row],[HORA INICIO PICKING]])</f>
        <v>68</v>
      </c>
      <c r="K634" s="1" t="str">
        <f>VLOOKUP(Tabla110[[#This Row],[COD MATERIAL]],Tabla1345[#All],3,0)</f>
        <v>15 - MISCELANEOS</v>
      </c>
      <c r="L634" s="2" t="str">
        <f>VLOOKUP(MONTH(Tabla110[[#This Row],[FECHA PICKING]]),Tabla2[],2,0)</f>
        <v>Ago</v>
      </c>
      <c r="M634" s="1">
        <f>YEAR(Tabla110[[#This Row],[FECHA PICKING]])</f>
        <v>2018</v>
      </c>
    </row>
    <row r="635" spans="1:13" x14ac:dyDescent="0.2">
      <c r="A635" s="2">
        <v>43609</v>
      </c>
      <c r="B635" s="1">
        <v>348224</v>
      </c>
      <c r="C635" s="1" t="s">
        <v>732</v>
      </c>
      <c r="D635" s="1" t="s">
        <v>885</v>
      </c>
      <c r="E635" s="1" t="s">
        <v>866</v>
      </c>
      <c r="F635" s="1">
        <v>17</v>
      </c>
      <c r="G635" s="16" t="s">
        <v>872</v>
      </c>
      <c r="H635" s="23">
        <v>0.53194444444444444</v>
      </c>
      <c r="I635" s="23">
        <v>0.54305555555555551</v>
      </c>
      <c r="J635" s="1">
        <f>HOUR(Tabla110[[#This Row],[HORA FIN PICKING]]-Tabla110[[#This Row],[HORA INICIO PICKING]])*60+MINUTE(Tabla110[[#This Row],[HORA FIN PICKING]]-Tabla110[[#This Row],[HORA INICIO PICKING]])</f>
        <v>16</v>
      </c>
      <c r="K635" s="1" t="str">
        <f>VLOOKUP(Tabla110[[#This Row],[COD MATERIAL]],Tabla1345[#All],3,0)</f>
        <v>11 - LLANTAS Y HULES</v>
      </c>
      <c r="L635" s="2" t="str">
        <f>VLOOKUP(MONTH(Tabla110[[#This Row],[FECHA PICKING]]),Tabla2[],2,0)</f>
        <v>May</v>
      </c>
      <c r="M635" s="1">
        <f>YEAR(Tabla110[[#This Row],[FECHA PICKING]])</f>
        <v>2019</v>
      </c>
    </row>
    <row r="636" spans="1:13" x14ac:dyDescent="0.2">
      <c r="A636" s="2">
        <v>43248</v>
      </c>
      <c r="B636" s="1">
        <v>348893</v>
      </c>
      <c r="C636" s="1" t="s">
        <v>277</v>
      </c>
      <c r="D636" s="1" t="s">
        <v>886</v>
      </c>
      <c r="E636" s="1" t="s">
        <v>868</v>
      </c>
      <c r="F636" s="1">
        <v>24</v>
      </c>
      <c r="G636" s="16" t="s">
        <v>873</v>
      </c>
      <c r="H636" s="23">
        <v>0.55138888888888882</v>
      </c>
      <c r="I636" s="23">
        <v>0.58611111111111114</v>
      </c>
      <c r="J636" s="1">
        <f>HOUR(Tabla110[[#This Row],[HORA FIN PICKING]]-Tabla110[[#This Row],[HORA INICIO PICKING]])*60+MINUTE(Tabla110[[#This Row],[HORA FIN PICKING]]-Tabla110[[#This Row],[HORA INICIO PICKING]])</f>
        <v>50</v>
      </c>
      <c r="K636" s="1" t="str">
        <f>VLOOKUP(Tabla110[[#This Row],[COD MATERIAL]],Tabla1345[#All],3,0)</f>
        <v>05 - COLISION</v>
      </c>
      <c r="L636" s="2" t="str">
        <f>VLOOKUP(MONTH(Tabla110[[#This Row],[FECHA PICKING]]),Tabla2[],2,0)</f>
        <v>May</v>
      </c>
      <c r="M636" s="1">
        <f>YEAR(Tabla110[[#This Row],[FECHA PICKING]])</f>
        <v>2018</v>
      </c>
    </row>
    <row r="637" spans="1:13" x14ac:dyDescent="0.2">
      <c r="A637" s="2">
        <v>43616</v>
      </c>
      <c r="B637" s="1">
        <v>348639</v>
      </c>
      <c r="C637" s="1" t="s">
        <v>480</v>
      </c>
      <c r="D637" s="1" t="s">
        <v>886</v>
      </c>
      <c r="E637" s="1" t="s">
        <v>859</v>
      </c>
      <c r="F637" s="1">
        <v>61</v>
      </c>
      <c r="G637" s="16" t="s">
        <v>872</v>
      </c>
      <c r="H637" s="23">
        <v>0.46666666666666662</v>
      </c>
      <c r="I637" s="23">
        <v>0.53333333333333333</v>
      </c>
      <c r="J637" s="1">
        <f>HOUR(Tabla110[[#This Row],[HORA FIN PICKING]]-Tabla110[[#This Row],[HORA INICIO PICKING]])*60+MINUTE(Tabla110[[#This Row],[HORA FIN PICKING]]-Tabla110[[#This Row],[HORA INICIO PICKING]])</f>
        <v>96</v>
      </c>
      <c r="K637" s="1" t="str">
        <f>VLOOKUP(Tabla110[[#This Row],[COD MATERIAL]],Tabla1345[#All],3,0)</f>
        <v>15 - MISCELANEOS</v>
      </c>
      <c r="L637" s="2" t="str">
        <f>VLOOKUP(MONTH(Tabla110[[#This Row],[FECHA PICKING]]),Tabla2[],2,0)</f>
        <v>May</v>
      </c>
      <c r="M637" s="1">
        <f>YEAR(Tabla110[[#This Row],[FECHA PICKING]])</f>
        <v>2019</v>
      </c>
    </row>
    <row r="638" spans="1:13" x14ac:dyDescent="0.2">
      <c r="A638" s="2">
        <v>43104</v>
      </c>
      <c r="B638" s="1">
        <v>362701</v>
      </c>
      <c r="C638" s="1" t="s">
        <v>372</v>
      </c>
      <c r="D638" s="1" t="s">
        <v>891</v>
      </c>
      <c r="E638" s="1" t="s">
        <v>865</v>
      </c>
      <c r="F638" s="1">
        <v>76</v>
      </c>
      <c r="G638" s="16" t="s">
        <v>872</v>
      </c>
      <c r="H638" s="23">
        <v>0.55833333333333335</v>
      </c>
      <c r="I638" s="23">
        <v>0.62152777777777779</v>
      </c>
      <c r="J638" s="1">
        <f>HOUR(Tabla110[[#This Row],[HORA FIN PICKING]]-Tabla110[[#This Row],[HORA INICIO PICKING]])*60+MINUTE(Tabla110[[#This Row],[HORA FIN PICKING]]-Tabla110[[#This Row],[HORA INICIO PICKING]])</f>
        <v>91</v>
      </c>
      <c r="K638" s="1" t="str">
        <f>VLOOKUP(Tabla110[[#This Row],[COD MATERIAL]],Tabla1345[#All],3,0)</f>
        <v>13 - TRACCION</v>
      </c>
      <c r="L638" s="2" t="str">
        <f>VLOOKUP(MONTH(Tabla110[[#This Row],[FECHA PICKING]]),Tabla2[],2,0)</f>
        <v>Ene</v>
      </c>
      <c r="M638" s="1">
        <f>YEAR(Tabla110[[#This Row],[FECHA PICKING]])</f>
        <v>2018</v>
      </c>
    </row>
    <row r="639" spans="1:13" x14ac:dyDescent="0.2">
      <c r="A639" s="2">
        <v>43302</v>
      </c>
      <c r="B639" s="1">
        <v>348550</v>
      </c>
      <c r="C639" s="1" t="s">
        <v>289</v>
      </c>
      <c r="D639" s="1" t="s">
        <v>893</v>
      </c>
      <c r="E639" s="1" t="s">
        <v>860</v>
      </c>
      <c r="F639" s="1">
        <v>42</v>
      </c>
      <c r="G639" s="16" t="s">
        <v>872</v>
      </c>
      <c r="H639" s="23">
        <v>0.60972222222222217</v>
      </c>
      <c r="I639" s="23">
        <v>0.6743055555555556</v>
      </c>
      <c r="J639" s="1">
        <f>HOUR(Tabla110[[#This Row],[HORA FIN PICKING]]-Tabla110[[#This Row],[HORA INICIO PICKING]])*60+MINUTE(Tabla110[[#This Row],[HORA FIN PICKING]]-Tabla110[[#This Row],[HORA INICIO PICKING]])</f>
        <v>93</v>
      </c>
      <c r="K639" s="1" t="str">
        <f>VLOOKUP(Tabla110[[#This Row],[COD MATERIAL]],Tabla1345[#All],3,0)</f>
        <v>11 - LLANTAS Y HULES</v>
      </c>
      <c r="L639" s="2" t="str">
        <f>VLOOKUP(MONTH(Tabla110[[#This Row],[FECHA PICKING]]),Tabla2[],2,0)</f>
        <v>Jul</v>
      </c>
      <c r="M639" s="1">
        <f>YEAR(Tabla110[[#This Row],[FECHA PICKING]])</f>
        <v>2018</v>
      </c>
    </row>
    <row r="640" spans="1:13" x14ac:dyDescent="0.2">
      <c r="A640" s="2">
        <v>43393</v>
      </c>
      <c r="B640" s="1">
        <v>348117</v>
      </c>
      <c r="C640" s="1" t="s">
        <v>189</v>
      </c>
      <c r="D640" s="1" t="s">
        <v>887</v>
      </c>
      <c r="E640" s="1" t="s">
        <v>869</v>
      </c>
      <c r="F640" s="1">
        <v>71</v>
      </c>
      <c r="G640" s="16" t="s">
        <v>872</v>
      </c>
      <c r="H640" s="23">
        <v>0.3659722222222222</v>
      </c>
      <c r="I640" s="23">
        <v>0.45694444444444443</v>
      </c>
      <c r="J640" s="1">
        <f>HOUR(Tabla110[[#This Row],[HORA FIN PICKING]]-Tabla110[[#This Row],[HORA INICIO PICKING]])*60+MINUTE(Tabla110[[#This Row],[HORA FIN PICKING]]-Tabla110[[#This Row],[HORA INICIO PICKING]])</f>
        <v>131</v>
      </c>
      <c r="K640" s="1" t="str">
        <f>VLOOKUP(Tabla110[[#This Row],[COD MATERIAL]],Tabla1345[#All],3,0)</f>
        <v>07 - PEDALES Y POSAPIES</v>
      </c>
      <c r="L640" s="2" t="str">
        <f>VLOOKUP(MONTH(Tabla110[[#This Row],[FECHA PICKING]]),Tabla2[],2,0)</f>
        <v>Oct</v>
      </c>
      <c r="M640" s="1">
        <f>YEAR(Tabla110[[#This Row],[FECHA PICKING]])</f>
        <v>2018</v>
      </c>
    </row>
    <row r="641" spans="1:13" x14ac:dyDescent="0.2">
      <c r="A641" s="2">
        <v>43128</v>
      </c>
      <c r="B641" s="1">
        <v>348356</v>
      </c>
      <c r="C641" s="1" t="s">
        <v>675</v>
      </c>
      <c r="D641" s="1" t="s">
        <v>887</v>
      </c>
      <c r="E641" s="1" t="s">
        <v>868</v>
      </c>
      <c r="F641" s="1">
        <v>52</v>
      </c>
      <c r="G641" s="16" t="s">
        <v>872</v>
      </c>
      <c r="H641" s="23">
        <v>0.60833333333333328</v>
      </c>
      <c r="I641" s="23">
        <v>0.6465277777777777</v>
      </c>
      <c r="J641" s="1">
        <f>HOUR(Tabla110[[#This Row],[HORA FIN PICKING]]-Tabla110[[#This Row],[HORA INICIO PICKING]])*60+MINUTE(Tabla110[[#This Row],[HORA FIN PICKING]]-Tabla110[[#This Row],[HORA INICIO PICKING]])</f>
        <v>55</v>
      </c>
      <c r="K641" s="1" t="str">
        <f>VLOOKUP(Tabla110[[#This Row],[COD MATERIAL]],Tabla1345[#All],3,0)</f>
        <v>05 - COLISION</v>
      </c>
      <c r="L641" s="2" t="str">
        <f>VLOOKUP(MONTH(Tabla110[[#This Row],[FECHA PICKING]]),Tabla2[],2,0)</f>
        <v>Ene</v>
      </c>
      <c r="M641" s="1">
        <f>YEAR(Tabla110[[#This Row],[FECHA PICKING]])</f>
        <v>2018</v>
      </c>
    </row>
    <row r="642" spans="1:13" x14ac:dyDescent="0.2">
      <c r="A642" s="2">
        <v>43348</v>
      </c>
      <c r="B642" s="1">
        <v>347888</v>
      </c>
      <c r="C642" s="1" t="s">
        <v>182</v>
      </c>
      <c r="D642" s="1" t="s">
        <v>887</v>
      </c>
      <c r="E642" s="1" t="s">
        <v>864</v>
      </c>
      <c r="F642" s="1">
        <v>75</v>
      </c>
      <c r="G642" s="16" t="s">
        <v>872</v>
      </c>
      <c r="H642" s="23">
        <v>0.59930555555555554</v>
      </c>
      <c r="I642" s="23">
        <v>0.70347222222222217</v>
      </c>
      <c r="J642" s="1">
        <f>HOUR(Tabla110[[#This Row],[HORA FIN PICKING]]-Tabla110[[#This Row],[HORA INICIO PICKING]])*60+MINUTE(Tabla110[[#This Row],[HORA FIN PICKING]]-Tabla110[[#This Row],[HORA INICIO PICKING]])</f>
        <v>150</v>
      </c>
      <c r="K642" s="1" t="str">
        <f>VLOOKUP(Tabla110[[#This Row],[COD MATERIAL]],Tabla1345[#All],3,0)</f>
        <v>08 - ELECTRICO</v>
      </c>
      <c r="L642" s="2" t="str">
        <f>VLOOKUP(MONTH(Tabla110[[#This Row],[FECHA PICKING]]),Tabla2[],2,0)</f>
        <v>Set</v>
      </c>
      <c r="M642" s="1">
        <f>YEAR(Tabla110[[#This Row],[FECHA PICKING]])</f>
        <v>2018</v>
      </c>
    </row>
    <row r="643" spans="1:13" x14ac:dyDescent="0.2">
      <c r="A643" s="2">
        <v>43436</v>
      </c>
      <c r="B643" s="1">
        <v>362801</v>
      </c>
      <c r="C643" s="1" t="s">
        <v>441</v>
      </c>
      <c r="D643" s="1" t="s">
        <v>889</v>
      </c>
      <c r="E643" s="1" t="s">
        <v>859</v>
      </c>
      <c r="F643" s="1">
        <v>76</v>
      </c>
      <c r="G643" s="16" t="s">
        <v>872</v>
      </c>
      <c r="H643" s="23">
        <v>0.64861111111111114</v>
      </c>
      <c r="I643" s="23">
        <v>0.68958333333333333</v>
      </c>
      <c r="J643" s="1">
        <f>HOUR(Tabla110[[#This Row],[HORA FIN PICKING]]-Tabla110[[#This Row],[HORA INICIO PICKING]])*60+MINUTE(Tabla110[[#This Row],[HORA FIN PICKING]]-Tabla110[[#This Row],[HORA INICIO PICKING]])</f>
        <v>59</v>
      </c>
      <c r="K643" s="1" t="str">
        <f>VLOOKUP(Tabla110[[#This Row],[COD MATERIAL]],Tabla1345[#All],3,0)</f>
        <v>15 - MISCELANEOS</v>
      </c>
      <c r="L643" s="2" t="str">
        <f>VLOOKUP(MONTH(Tabla110[[#This Row],[FECHA PICKING]]),Tabla2[],2,0)</f>
        <v>Dic</v>
      </c>
      <c r="M643" s="1">
        <f>YEAR(Tabla110[[#This Row],[FECHA PICKING]])</f>
        <v>2018</v>
      </c>
    </row>
    <row r="644" spans="1:13" x14ac:dyDescent="0.2">
      <c r="A644" s="2">
        <v>43608</v>
      </c>
      <c r="B644" s="1">
        <v>347869</v>
      </c>
      <c r="C644" s="1" t="s">
        <v>727</v>
      </c>
      <c r="D644" s="1" t="s">
        <v>888</v>
      </c>
      <c r="E644" s="1" t="s">
        <v>870</v>
      </c>
      <c r="F644" s="1">
        <v>76</v>
      </c>
      <c r="G644" s="16" t="s">
        <v>872</v>
      </c>
      <c r="H644" s="23">
        <v>0.37847222222222227</v>
      </c>
      <c r="I644" s="23">
        <v>0.40277777777777773</v>
      </c>
      <c r="J644" s="1">
        <f>HOUR(Tabla110[[#This Row],[HORA FIN PICKING]]-Tabla110[[#This Row],[HORA INICIO PICKING]])*60+MINUTE(Tabla110[[#This Row],[HORA FIN PICKING]]-Tabla110[[#This Row],[HORA INICIO PICKING]])</f>
        <v>35</v>
      </c>
      <c r="K644" s="1" t="str">
        <f>VLOOKUP(Tabla110[[#This Row],[COD MATERIAL]],Tabla1345[#All],3,0)</f>
        <v>05 - COLISION</v>
      </c>
      <c r="L644" s="2" t="str">
        <f>VLOOKUP(MONTH(Tabla110[[#This Row],[FECHA PICKING]]),Tabla2[],2,0)</f>
        <v>May</v>
      </c>
      <c r="M644" s="1">
        <f>YEAR(Tabla110[[#This Row],[FECHA PICKING]])</f>
        <v>2019</v>
      </c>
    </row>
    <row r="645" spans="1:13" x14ac:dyDescent="0.2">
      <c r="A645" s="2">
        <v>43292</v>
      </c>
      <c r="B645" s="1">
        <v>347689</v>
      </c>
      <c r="C645" s="1" t="s">
        <v>532</v>
      </c>
      <c r="D645" s="1" t="s">
        <v>890</v>
      </c>
      <c r="E645" s="1" t="s">
        <v>865</v>
      </c>
      <c r="F645" s="1">
        <v>97</v>
      </c>
      <c r="G645" s="16" t="s">
        <v>873</v>
      </c>
      <c r="H645" s="23">
        <v>0.39583333333333331</v>
      </c>
      <c r="I645" s="23">
        <v>0.45833333333333331</v>
      </c>
      <c r="J645" s="1">
        <f>HOUR(Tabla110[[#This Row],[HORA FIN PICKING]]-Tabla110[[#This Row],[HORA INICIO PICKING]])*60+MINUTE(Tabla110[[#This Row],[HORA FIN PICKING]]-Tabla110[[#This Row],[HORA INICIO PICKING]])</f>
        <v>90</v>
      </c>
      <c r="K645" s="1" t="str">
        <f>VLOOKUP(Tabla110[[#This Row],[COD MATERIAL]],Tabla1345[#All],3,0)</f>
        <v>03 - FILTROS</v>
      </c>
      <c r="L645" s="2" t="str">
        <f>VLOOKUP(MONTH(Tabla110[[#This Row],[FECHA PICKING]]),Tabla2[],2,0)</f>
        <v>Jul</v>
      </c>
      <c r="M645" s="1">
        <f>YEAR(Tabla110[[#This Row],[FECHA PICKING]])</f>
        <v>2018</v>
      </c>
    </row>
    <row r="646" spans="1:13" x14ac:dyDescent="0.2">
      <c r="A646" s="2">
        <v>43474</v>
      </c>
      <c r="B646" s="1">
        <v>347868</v>
      </c>
      <c r="C646" s="1" t="s">
        <v>87</v>
      </c>
      <c r="D646" s="1" t="s">
        <v>892</v>
      </c>
      <c r="E646" s="1" t="s">
        <v>866</v>
      </c>
      <c r="F646" s="1">
        <v>28</v>
      </c>
      <c r="G646" s="16" t="s">
        <v>872</v>
      </c>
      <c r="H646" s="23">
        <v>0.62847222222222221</v>
      </c>
      <c r="I646" s="23">
        <v>0.66875000000000007</v>
      </c>
      <c r="J646" s="1">
        <f>HOUR(Tabla110[[#This Row],[HORA FIN PICKING]]-Tabla110[[#This Row],[HORA INICIO PICKING]])*60+MINUTE(Tabla110[[#This Row],[HORA FIN PICKING]]-Tabla110[[#This Row],[HORA INICIO PICKING]])</f>
        <v>58</v>
      </c>
      <c r="K646" s="1" t="str">
        <f>VLOOKUP(Tabla110[[#This Row],[COD MATERIAL]],Tabla1345[#All],3,0)</f>
        <v>01 - BATERIAS</v>
      </c>
      <c r="L646" s="2" t="str">
        <f>VLOOKUP(MONTH(Tabla110[[#This Row],[FECHA PICKING]]),Tabla2[],2,0)</f>
        <v>Ene</v>
      </c>
      <c r="M646" s="1">
        <f>YEAR(Tabla110[[#This Row],[FECHA PICKING]])</f>
        <v>2019</v>
      </c>
    </row>
    <row r="647" spans="1:13" x14ac:dyDescent="0.2">
      <c r="A647" s="2">
        <v>43245</v>
      </c>
      <c r="B647" s="1">
        <v>347586</v>
      </c>
      <c r="C647" s="1" t="s">
        <v>403</v>
      </c>
      <c r="D647" s="1" t="s">
        <v>887</v>
      </c>
      <c r="E647" s="1" t="s">
        <v>865</v>
      </c>
      <c r="F647" s="1">
        <v>41</v>
      </c>
      <c r="G647" s="16" t="s">
        <v>873</v>
      </c>
      <c r="H647" s="23">
        <v>0.5708333333333333</v>
      </c>
      <c r="I647" s="23">
        <v>0.59027777777777779</v>
      </c>
      <c r="J647" s="1">
        <f>HOUR(Tabla110[[#This Row],[HORA FIN PICKING]]-Tabla110[[#This Row],[HORA INICIO PICKING]])*60+MINUTE(Tabla110[[#This Row],[HORA FIN PICKING]]-Tabla110[[#This Row],[HORA INICIO PICKING]])</f>
        <v>28</v>
      </c>
      <c r="K647" s="1" t="str">
        <f>VLOOKUP(Tabla110[[#This Row],[COD MATERIAL]],Tabla1345[#All],3,0)</f>
        <v>09 - PARTES DE MOTOR</v>
      </c>
      <c r="L647" s="2" t="str">
        <f>VLOOKUP(MONTH(Tabla110[[#This Row],[FECHA PICKING]]),Tabla2[],2,0)</f>
        <v>May</v>
      </c>
      <c r="M647" s="1">
        <f>YEAR(Tabla110[[#This Row],[FECHA PICKING]])</f>
        <v>2018</v>
      </c>
    </row>
    <row r="648" spans="1:13" x14ac:dyDescent="0.2">
      <c r="A648" s="2">
        <v>43210</v>
      </c>
      <c r="B648" s="1">
        <v>347747</v>
      </c>
      <c r="C648" s="1" t="s">
        <v>431</v>
      </c>
      <c r="D648" s="1" t="s">
        <v>892</v>
      </c>
      <c r="E648" s="1" t="s">
        <v>858</v>
      </c>
      <c r="F648" s="1">
        <v>56</v>
      </c>
      <c r="G648" s="16" t="s">
        <v>872</v>
      </c>
      <c r="H648" s="23">
        <v>0.6777777777777777</v>
      </c>
      <c r="I648" s="23">
        <v>0.74583333333333324</v>
      </c>
      <c r="J648" s="1">
        <f>HOUR(Tabla110[[#This Row],[HORA FIN PICKING]]-Tabla110[[#This Row],[HORA INICIO PICKING]])*60+MINUTE(Tabla110[[#This Row],[HORA FIN PICKING]]-Tabla110[[#This Row],[HORA INICIO PICKING]])</f>
        <v>98</v>
      </c>
      <c r="K648" s="1" t="str">
        <f>VLOOKUP(Tabla110[[#This Row],[COD MATERIAL]],Tabla1345[#All],3,0)</f>
        <v>09 - PARTES DE MOTOR</v>
      </c>
      <c r="L648" s="2" t="str">
        <f>VLOOKUP(MONTH(Tabla110[[#This Row],[FECHA PICKING]]),Tabla2[],2,0)</f>
        <v>Abr</v>
      </c>
      <c r="M648" s="1">
        <f>YEAR(Tabla110[[#This Row],[FECHA PICKING]])</f>
        <v>2018</v>
      </c>
    </row>
    <row r="649" spans="1:13" x14ac:dyDescent="0.2">
      <c r="A649" s="2">
        <v>43118</v>
      </c>
      <c r="B649" s="1">
        <v>348558</v>
      </c>
      <c r="C649" s="1" t="s">
        <v>401</v>
      </c>
      <c r="D649" s="1" t="s">
        <v>892</v>
      </c>
      <c r="E649" s="1" t="s">
        <v>871</v>
      </c>
      <c r="F649" s="1">
        <v>43</v>
      </c>
      <c r="G649" s="16" t="s">
        <v>872</v>
      </c>
      <c r="H649" s="23">
        <v>0.51874999999999993</v>
      </c>
      <c r="I649" s="23">
        <v>0.54999999999999993</v>
      </c>
      <c r="J649" s="1">
        <f>HOUR(Tabla110[[#This Row],[HORA FIN PICKING]]-Tabla110[[#This Row],[HORA INICIO PICKING]])*60+MINUTE(Tabla110[[#This Row],[HORA FIN PICKING]]-Tabla110[[#This Row],[HORA INICIO PICKING]])</f>
        <v>45</v>
      </c>
      <c r="K649" s="1" t="str">
        <f>VLOOKUP(Tabla110[[#This Row],[COD MATERIAL]],Tabla1345[#All],3,0)</f>
        <v>03 - FILTROS</v>
      </c>
      <c r="L649" s="2" t="str">
        <f>VLOOKUP(MONTH(Tabla110[[#This Row],[FECHA PICKING]]),Tabla2[],2,0)</f>
        <v>Ene</v>
      </c>
      <c r="M649" s="1">
        <f>YEAR(Tabla110[[#This Row],[FECHA PICKING]])</f>
        <v>2018</v>
      </c>
    </row>
    <row r="650" spans="1:13" x14ac:dyDescent="0.2">
      <c r="A650" s="2">
        <v>43354</v>
      </c>
      <c r="B650" s="1">
        <v>367861</v>
      </c>
      <c r="C650" s="1" t="s">
        <v>758</v>
      </c>
      <c r="D650" s="1" t="s">
        <v>889</v>
      </c>
      <c r="E650" s="1" t="s">
        <v>865</v>
      </c>
      <c r="F650" s="1">
        <v>89</v>
      </c>
      <c r="G650" s="16" t="s">
        <v>873</v>
      </c>
      <c r="H650" s="23">
        <v>0.51527777777777783</v>
      </c>
      <c r="I650" s="23">
        <v>0.5840277777777777</v>
      </c>
      <c r="J650" s="1">
        <f>HOUR(Tabla110[[#This Row],[HORA FIN PICKING]]-Tabla110[[#This Row],[HORA INICIO PICKING]])*60+MINUTE(Tabla110[[#This Row],[HORA FIN PICKING]]-Tabla110[[#This Row],[HORA INICIO PICKING]])</f>
        <v>99</v>
      </c>
      <c r="K650" s="1" t="str">
        <f>VLOOKUP(Tabla110[[#This Row],[COD MATERIAL]],Tabla1345[#All],3,0)</f>
        <v>05 - COLISION</v>
      </c>
      <c r="L650" s="2" t="str">
        <f>VLOOKUP(MONTH(Tabla110[[#This Row],[FECHA PICKING]]),Tabla2[],2,0)</f>
        <v>Set</v>
      </c>
      <c r="M650" s="1">
        <f>YEAR(Tabla110[[#This Row],[FECHA PICKING]])</f>
        <v>2018</v>
      </c>
    </row>
    <row r="651" spans="1:13" x14ac:dyDescent="0.2">
      <c r="A651" s="2">
        <v>43523</v>
      </c>
      <c r="B651" s="1">
        <v>348240</v>
      </c>
      <c r="C651" s="1" t="s">
        <v>689</v>
      </c>
      <c r="D651" s="1" t="s">
        <v>887</v>
      </c>
      <c r="E651" s="1" t="s">
        <v>858</v>
      </c>
      <c r="F651" s="1">
        <v>93</v>
      </c>
      <c r="G651" s="16" t="s">
        <v>872</v>
      </c>
      <c r="H651" s="23">
        <v>0.7416666666666667</v>
      </c>
      <c r="I651" s="23">
        <v>0.77569444444444446</v>
      </c>
      <c r="J651" s="1">
        <f>HOUR(Tabla110[[#This Row],[HORA FIN PICKING]]-Tabla110[[#This Row],[HORA INICIO PICKING]])*60+MINUTE(Tabla110[[#This Row],[HORA FIN PICKING]]-Tabla110[[#This Row],[HORA INICIO PICKING]])</f>
        <v>49</v>
      </c>
      <c r="K651" s="1" t="str">
        <f>VLOOKUP(Tabla110[[#This Row],[COD MATERIAL]],Tabla1345[#All],3,0)</f>
        <v>07 - PEDALES Y POSAPIES</v>
      </c>
      <c r="L651" s="2" t="str">
        <f>VLOOKUP(MONTH(Tabla110[[#This Row],[FECHA PICKING]]),Tabla2[],2,0)</f>
        <v>Feb</v>
      </c>
      <c r="M651" s="1">
        <f>YEAR(Tabla110[[#This Row],[FECHA PICKING]])</f>
        <v>2019</v>
      </c>
    </row>
    <row r="652" spans="1:13" x14ac:dyDescent="0.2">
      <c r="A652" s="2">
        <v>43414</v>
      </c>
      <c r="B652" s="1">
        <v>362709</v>
      </c>
      <c r="C652" s="1" t="s">
        <v>428</v>
      </c>
      <c r="D652" s="1" t="s">
        <v>884</v>
      </c>
      <c r="E652" s="1" t="s">
        <v>857</v>
      </c>
      <c r="F652" s="1">
        <v>10</v>
      </c>
      <c r="G652" s="16" t="s">
        <v>872</v>
      </c>
      <c r="H652" s="23">
        <v>0.73402777777777783</v>
      </c>
      <c r="I652" s="23">
        <v>0.8256944444444444</v>
      </c>
      <c r="J652" s="1">
        <f>HOUR(Tabla110[[#This Row],[HORA FIN PICKING]]-Tabla110[[#This Row],[HORA INICIO PICKING]])*60+MINUTE(Tabla110[[#This Row],[HORA FIN PICKING]]-Tabla110[[#This Row],[HORA INICIO PICKING]])</f>
        <v>132</v>
      </c>
      <c r="K652" s="1" t="str">
        <f>VLOOKUP(Tabla110[[#This Row],[COD MATERIAL]],Tabla1345[#All],3,0)</f>
        <v>05 - COLISION</v>
      </c>
      <c r="L652" s="2" t="str">
        <f>VLOOKUP(MONTH(Tabla110[[#This Row],[FECHA PICKING]]),Tabla2[],2,0)</f>
        <v>Nov</v>
      </c>
      <c r="M652" s="1">
        <f>YEAR(Tabla110[[#This Row],[FECHA PICKING]])</f>
        <v>2018</v>
      </c>
    </row>
    <row r="653" spans="1:13" x14ac:dyDescent="0.2">
      <c r="A653" s="2">
        <v>43430</v>
      </c>
      <c r="B653" s="1">
        <v>364342</v>
      </c>
      <c r="C653" s="1" t="s">
        <v>603</v>
      </c>
      <c r="D653" s="1" t="s">
        <v>890</v>
      </c>
      <c r="E653" s="1" t="s">
        <v>862</v>
      </c>
      <c r="F653" s="1">
        <v>17</v>
      </c>
      <c r="G653" s="16" t="s">
        <v>873</v>
      </c>
      <c r="H653" s="23">
        <v>0.40277777777777773</v>
      </c>
      <c r="I653" s="23">
        <v>0.43541666666666662</v>
      </c>
      <c r="J653" s="1">
        <f>HOUR(Tabla110[[#This Row],[HORA FIN PICKING]]-Tabla110[[#This Row],[HORA INICIO PICKING]])*60+MINUTE(Tabla110[[#This Row],[HORA FIN PICKING]]-Tabla110[[#This Row],[HORA INICIO PICKING]])</f>
        <v>47</v>
      </c>
      <c r="K653" s="1" t="str">
        <f>VLOOKUP(Tabla110[[#This Row],[COD MATERIAL]],Tabla1345[#All],3,0)</f>
        <v>04 - FRENOS Y EMBRAGUES</v>
      </c>
      <c r="L653" s="2" t="str">
        <f>VLOOKUP(MONTH(Tabla110[[#This Row],[FECHA PICKING]]),Tabla2[],2,0)</f>
        <v>Nov</v>
      </c>
      <c r="M653" s="1">
        <f>YEAR(Tabla110[[#This Row],[FECHA PICKING]])</f>
        <v>2018</v>
      </c>
    </row>
    <row r="654" spans="1:13" x14ac:dyDescent="0.2">
      <c r="A654" s="2">
        <v>43399</v>
      </c>
      <c r="B654" s="1">
        <v>353564</v>
      </c>
      <c r="C654" s="1" t="s">
        <v>557</v>
      </c>
      <c r="D654" s="1" t="s">
        <v>890</v>
      </c>
      <c r="E654" s="1" t="s">
        <v>857</v>
      </c>
      <c r="F654" s="1">
        <v>12</v>
      </c>
      <c r="G654" s="16" t="s">
        <v>872</v>
      </c>
      <c r="H654" s="23">
        <v>0.51458333333333328</v>
      </c>
      <c r="I654" s="23">
        <v>0.59652777777777777</v>
      </c>
      <c r="J654" s="1">
        <f>HOUR(Tabla110[[#This Row],[HORA FIN PICKING]]-Tabla110[[#This Row],[HORA INICIO PICKING]])*60+MINUTE(Tabla110[[#This Row],[HORA FIN PICKING]]-Tabla110[[#This Row],[HORA INICIO PICKING]])</f>
        <v>118</v>
      </c>
      <c r="K654" s="1" t="str">
        <f>VLOOKUP(Tabla110[[#This Row],[COD MATERIAL]],Tabla1345[#All],3,0)</f>
        <v>07 - PEDALES Y POSAPIES</v>
      </c>
      <c r="L654" s="2" t="str">
        <f>VLOOKUP(MONTH(Tabla110[[#This Row],[FECHA PICKING]]),Tabla2[],2,0)</f>
        <v>Oct</v>
      </c>
      <c r="M654" s="1">
        <f>YEAR(Tabla110[[#This Row],[FECHA PICKING]])</f>
        <v>2018</v>
      </c>
    </row>
    <row r="655" spans="1:13" x14ac:dyDescent="0.2">
      <c r="A655" s="2">
        <v>43436</v>
      </c>
      <c r="B655" s="1">
        <v>348600</v>
      </c>
      <c r="C655" s="1" t="s">
        <v>399</v>
      </c>
      <c r="D655" s="1" t="s">
        <v>886</v>
      </c>
      <c r="E655" s="1" t="s">
        <v>867</v>
      </c>
      <c r="F655" s="1">
        <v>85</v>
      </c>
      <c r="G655" s="16" t="s">
        <v>873</v>
      </c>
      <c r="H655" s="23">
        <v>0.70000000000000007</v>
      </c>
      <c r="I655" s="23">
        <v>0.74236111111111114</v>
      </c>
      <c r="J655" s="1">
        <f>HOUR(Tabla110[[#This Row],[HORA FIN PICKING]]-Tabla110[[#This Row],[HORA INICIO PICKING]])*60+MINUTE(Tabla110[[#This Row],[HORA FIN PICKING]]-Tabla110[[#This Row],[HORA INICIO PICKING]])</f>
        <v>61</v>
      </c>
      <c r="K655" s="1" t="str">
        <f>VLOOKUP(Tabla110[[#This Row],[COD MATERIAL]],Tabla1345[#All],3,0)</f>
        <v>15 - MISCELANEOS</v>
      </c>
      <c r="L655" s="2" t="str">
        <f>VLOOKUP(MONTH(Tabla110[[#This Row],[FECHA PICKING]]),Tabla2[],2,0)</f>
        <v>Dic</v>
      </c>
      <c r="M655" s="1">
        <f>YEAR(Tabla110[[#This Row],[FECHA PICKING]])</f>
        <v>2018</v>
      </c>
    </row>
    <row r="656" spans="1:13" x14ac:dyDescent="0.2">
      <c r="A656" s="2">
        <v>43449</v>
      </c>
      <c r="B656" s="1">
        <v>348301</v>
      </c>
      <c r="C656" s="1" t="s">
        <v>331</v>
      </c>
      <c r="D656" s="1" t="s">
        <v>889</v>
      </c>
      <c r="E656" s="1" t="s">
        <v>857</v>
      </c>
      <c r="F656" s="1">
        <v>77</v>
      </c>
      <c r="G656" s="16" t="s">
        <v>873</v>
      </c>
      <c r="H656" s="23">
        <v>0.51388888888888895</v>
      </c>
      <c r="I656" s="23">
        <v>0.60138888888888886</v>
      </c>
      <c r="J656" s="1">
        <f>HOUR(Tabla110[[#This Row],[HORA FIN PICKING]]-Tabla110[[#This Row],[HORA INICIO PICKING]])*60+MINUTE(Tabla110[[#This Row],[HORA FIN PICKING]]-Tabla110[[#This Row],[HORA INICIO PICKING]])</f>
        <v>126</v>
      </c>
      <c r="K656" s="1" t="str">
        <f>VLOOKUP(Tabla110[[#This Row],[COD MATERIAL]],Tabla1345[#All],3,0)</f>
        <v>10 - PALANCAS Y CHICOTES</v>
      </c>
      <c r="L656" s="2" t="str">
        <f>VLOOKUP(MONTH(Tabla110[[#This Row],[FECHA PICKING]]),Tabla2[],2,0)</f>
        <v>Dic</v>
      </c>
      <c r="M656" s="1">
        <f>YEAR(Tabla110[[#This Row],[FECHA PICKING]])</f>
        <v>2018</v>
      </c>
    </row>
    <row r="657" spans="1:13" x14ac:dyDescent="0.2">
      <c r="A657" s="2">
        <v>43332</v>
      </c>
      <c r="B657" s="1">
        <v>348049</v>
      </c>
      <c r="C657" s="1" t="s">
        <v>198</v>
      </c>
      <c r="D657" s="1" t="s">
        <v>885</v>
      </c>
      <c r="E657" s="1" t="s">
        <v>860</v>
      </c>
      <c r="F657" s="1">
        <v>74</v>
      </c>
      <c r="G657" s="16" t="s">
        <v>872</v>
      </c>
      <c r="H657" s="23">
        <v>0.58958333333333335</v>
      </c>
      <c r="I657" s="23">
        <v>0.60138888888888886</v>
      </c>
      <c r="J657" s="1">
        <f>HOUR(Tabla110[[#This Row],[HORA FIN PICKING]]-Tabla110[[#This Row],[HORA INICIO PICKING]])*60+MINUTE(Tabla110[[#This Row],[HORA FIN PICKING]]-Tabla110[[#This Row],[HORA INICIO PICKING]])</f>
        <v>17</v>
      </c>
      <c r="K657" s="1" t="str">
        <f>VLOOKUP(Tabla110[[#This Row],[COD MATERIAL]],Tabla1345[#All],3,0)</f>
        <v>13 - TRACCION</v>
      </c>
      <c r="L657" s="2" t="str">
        <f>VLOOKUP(MONTH(Tabla110[[#This Row],[FECHA PICKING]]),Tabla2[],2,0)</f>
        <v>Ago</v>
      </c>
      <c r="M657" s="1">
        <f>YEAR(Tabla110[[#This Row],[FECHA PICKING]])</f>
        <v>2018</v>
      </c>
    </row>
    <row r="658" spans="1:13" x14ac:dyDescent="0.2">
      <c r="A658" s="2">
        <v>43293</v>
      </c>
      <c r="B658" s="1">
        <v>347838</v>
      </c>
      <c r="C658" s="1" t="s">
        <v>37</v>
      </c>
      <c r="D658" s="1" t="s">
        <v>891</v>
      </c>
      <c r="E658" s="1" t="s">
        <v>865</v>
      </c>
      <c r="F658" s="1">
        <v>59</v>
      </c>
      <c r="G658" s="16" t="s">
        <v>872</v>
      </c>
      <c r="H658" s="23">
        <v>0.54999999999999993</v>
      </c>
      <c r="I658" s="23">
        <v>0.5708333333333333</v>
      </c>
      <c r="J658" s="1">
        <f>HOUR(Tabla110[[#This Row],[HORA FIN PICKING]]-Tabla110[[#This Row],[HORA INICIO PICKING]])*60+MINUTE(Tabla110[[#This Row],[HORA FIN PICKING]]-Tabla110[[#This Row],[HORA INICIO PICKING]])</f>
        <v>30</v>
      </c>
      <c r="K658" s="1" t="str">
        <f>VLOOKUP(Tabla110[[#This Row],[COD MATERIAL]],Tabla1345[#All],3,0)</f>
        <v>07 - PEDALES Y POSAPIES</v>
      </c>
      <c r="L658" s="2" t="str">
        <f>VLOOKUP(MONTH(Tabla110[[#This Row],[FECHA PICKING]]),Tabla2[],2,0)</f>
        <v>Jul</v>
      </c>
      <c r="M658" s="1">
        <f>YEAR(Tabla110[[#This Row],[FECHA PICKING]])</f>
        <v>2018</v>
      </c>
    </row>
    <row r="659" spans="1:13" x14ac:dyDescent="0.2">
      <c r="A659" s="2">
        <v>43239</v>
      </c>
      <c r="B659" s="1">
        <v>364153</v>
      </c>
      <c r="C659" s="1" t="s">
        <v>607</v>
      </c>
      <c r="D659" s="1" t="s">
        <v>891</v>
      </c>
      <c r="E659" s="1" t="s">
        <v>863</v>
      </c>
      <c r="F659" s="1">
        <v>72</v>
      </c>
      <c r="G659" s="16" t="s">
        <v>872</v>
      </c>
      <c r="H659" s="23">
        <v>0.68125000000000002</v>
      </c>
      <c r="I659" s="23">
        <v>0.75902777777777786</v>
      </c>
      <c r="J659" s="1">
        <f>HOUR(Tabla110[[#This Row],[HORA FIN PICKING]]-Tabla110[[#This Row],[HORA INICIO PICKING]])*60+MINUTE(Tabla110[[#This Row],[HORA FIN PICKING]]-Tabla110[[#This Row],[HORA INICIO PICKING]])</f>
        <v>112</v>
      </c>
      <c r="K659" s="1" t="str">
        <f>VLOOKUP(Tabla110[[#This Row],[COD MATERIAL]],Tabla1345[#All],3,0)</f>
        <v>09 - PARTES DE MOTOR</v>
      </c>
      <c r="L659" s="2" t="str">
        <f>VLOOKUP(MONTH(Tabla110[[#This Row],[FECHA PICKING]]),Tabla2[],2,0)</f>
        <v>May</v>
      </c>
      <c r="M659" s="1">
        <f>YEAR(Tabla110[[#This Row],[FECHA PICKING]])</f>
        <v>2018</v>
      </c>
    </row>
    <row r="660" spans="1:13" x14ac:dyDescent="0.2">
      <c r="A660" s="2">
        <v>43244</v>
      </c>
      <c r="B660" s="1">
        <v>347709</v>
      </c>
      <c r="C660" s="1" t="s">
        <v>165</v>
      </c>
      <c r="D660" s="1" t="s">
        <v>885</v>
      </c>
      <c r="E660" s="1" t="s">
        <v>856</v>
      </c>
      <c r="F660" s="1">
        <v>92</v>
      </c>
      <c r="G660" s="16" t="s">
        <v>873</v>
      </c>
      <c r="H660" s="23">
        <v>0.63888888888888895</v>
      </c>
      <c r="I660" s="23">
        <v>0.72222222222222221</v>
      </c>
      <c r="J660" s="1">
        <f>HOUR(Tabla110[[#This Row],[HORA FIN PICKING]]-Tabla110[[#This Row],[HORA INICIO PICKING]])*60+MINUTE(Tabla110[[#This Row],[HORA FIN PICKING]]-Tabla110[[#This Row],[HORA INICIO PICKING]])</f>
        <v>120</v>
      </c>
      <c r="K660" s="1" t="str">
        <f>VLOOKUP(Tabla110[[#This Row],[COD MATERIAL]],Tabla1345[#All],3,0)</f>
        <v>04 - FRENOS Y EMBRAGUES</v>
      </c>
      <c r="L660" s="2" t="str">
        <f>VLOOKUP(MONTH(Tabla110[[#This Row],[FECHA PICKING]]),Tabla2[],2,0)</f>
        <v>May</v>
      </c>
      <c r="M660" s="1">
        <f>YEAR(Tabla110[[#This Row],[FECHA PICKING]])</f>
        <v>2018</v>
      </c>
    </row>
    <row r="661" spans="1:13" x14ac:dyDescent="0.2">
      <c r="A661" s="2">
        <v>43276</v>
      </c>
      <c r="B661" s="1">
        <v>347957</v>
      </c>
      <c r="C661" s="1" t="s">
        <v>93</v>
      </c>
      <c r="D661" s="1" t="s">
        <v>887</v>
      </c>
      <c r="E661" s="1" t="s">
        <v>857</v>
      </c>
      <c r="F661" s="1">
        <v>39</v>
      </c>
      <c r="G661" s="16" t="s">
        <v>873</v>
      </c>
      <c r="H661" s="23">
        <v>0.63750000000000007</v>
      </c>
      <c r="I661" s="23">
        <v>0.74097222222222214</v>
      </c>
      <c r="J661" s="1">
        <f>HOUR(Tabla110[[#This Row],[HORA FIN PICKING]]-Tabla110[[#This Row],[HORA INICIO PICKING]])*60+MINUTE(Tabla110[[#This Row],[HORA FIN PICKING]]-Tabla110[[#This Row],[HORA INICIO PICKING]])</f>
        <v>149</v>
      </c>
      <c r="K661" s="1" t="str">
        <f>VLOOKUP(Tabla110[[#This Row],[COD MATERIAL]],Tabla1345[#All],3,0)</f>
        <v>08 - ELECTRICO</v>
      </c>
      <c r="L661" s="2" t="str">
        <f>VLOOKUP(MONTH(Tabla110[[#This Row],[FECHA PICKING]]),Tabla2[],2,0)</f>
        <v>Jun</v>
      </c>
      <c r="M661" s="1">
        <f>YEAR(Tabla110[[#This Row],[FECHA PICKING]])</f>
        <v>2018</v>
      </c>
    </row>
    <row r="662" spans="1:13" x14ac:dyDescent="0.2">
      <c r="A662" s="2">
        <v>43185</v>
      </c>
      <c r="B662" s="1">
        <v>348265</v>
      </c>
      <c r="C662" s="1" t="s">
        <v>285</v>
      </c>
      <c r="D662" s="1" t="s">
        <v>887</v>
      </c>
      <c r="E662" s="1" t="s">
        <v>858</v>
      </c>
      <c r="F662" s="1">
        <v>61</v>
      </c>
      <c r="G662" s="16" t="s">
        <v>873</v>
      </c>
      <c r="H662" s="23">
        <v>0.68263888888888891</v>
      </c>
      <c r="I662" s="23">
        <v>0.77847222222222223</v>
      </c>
      <c r="J662" s="1">
        <f>HOUR(Tabla110[[#This Row],[HORA FIN PICKING]]-Tabla110[[#This Row],[HORA INICIO PICKING]])*60+MINUTE(Tabla110[[#This Row],[HORA FIN PICKING]]-Tabla110[[#This Row],[HORA INICIO PICKING]])</f>
        <v>138</v>
      </c>
      <c r="K662" s="1" t="str">
        <f>VLOOKUP(Tabla110[[#This Row],[COD MATERIAL]],Tabla1345[#All],3,0)</f>
        <v>05 - COLISION</v>
      </c>
      <c r="L662" s="2" t="str">
        <f>VLOOKUP(MONTH(Tabla110[[#This Row],[FECHA PICKING]]),Tabla2[],2,0)</f>
        <v>Mar</v>
      </c>
      <c r="M662" s="1">
        <f>YEAR(Tabla110[[#This Row],[FECHA PICKING]])</f>
        <v>2018</v>
      </c>
    </row>
    <row r="663" spans="1:13" x14ac:dyDescent="0.2">
      <c r="A663" s="2">
        <v>43503</v>
      </c>
      <c r="B663" s="1">
        <v>348180</v>
      </c>
      <c r="C663" s="1" t="s">
        <v>731</v>
      </c>
      <c r="D663" s="1" t="s">
        <v>892</v>
      </c>
      <c r="E663" s="1" t="s">
        <v>859</v>
      </c>
      <c r="F663" s="1">
        <v>93</v>
      </c>
      <c r="G663" s="16" t="s">
        <v>872</v>
      </c>
      <c r="H663" s="23">
        <v>0.37986111111111115</v>
      </c>
      <c r="I663" s="23">
        <v>0.39444444444444443</v>
      </c>
      <c r="J663" s="1">
        <f>HOUR(Tabla110[[#This Row],[HORA FIN PICKING]]-Tabla110[[#This Row],[HORA INICIO PICKING]])*60+MINUTE(Tabla110[[#This Row],[HORA FIN PICKING]]-Tabla110[[#This Row],[HORA INICIO PICKING]])</f>
        <v>21</v>
      </c>
      <c r="K663" s="1" t="str">
        <f>VLOOKUP(Tabla110[[#This Row],[COD MATERIAL]],Tabla1345[#All],3,0)</f>
        <v>06 - AMORTIGUADORES</v>
      </c>
      <c r="L663" s="2" t="str">
        <f>VLOOKUP(MONTH(Tabla110[[#This Row],[FECHA PICKING]]),Tabla2[],2,0)</f>
        <v>Feb</v>
      </c>
      <c r="M663" s="1">
        <f>YEAR(Tabla110[[#This Row],[FECHA PICKING]])</f>
        <v>2019</v>
      </c>
    </row>
    <row r="664" spans="1:13" x14ac:dyDescent="0.2">
      <c r="A664" s="2">
        <v>43177</v>
      </c>
      <c r="B664" s="1">
        <v>364224</v>
      </c>
      <c r="C664" s="1" t="s">
        <v>654</v>
      </c>
      <c r="D664" s="1" t="s">
        <v>885</v>
      </c>
      <c r="E664" s="1" t="s">
        <v>860</v>
      </c>
      <c r="F664" s="1">
        <v>18</v>
      </c>
      <c r="G664" s="16" t="s">
        <v>872</v>
      </c>
      <c r="H664" s="23">
        <v>0.46736111111111112</v>
      </c>
      <c r="I664" s="23">
        <v>0.49861111111111112</v>
      </c>
      <c r="J664" s="1">
        <f>HOUR(Tabla110[[#This Row],[HORA FIN PICKING]]-Tabla110[[#This Row],[HORA INICIO PICKING]])*60+MINUTE(Tabla110[[#This Row],[HORA FIN PICKING]]-Tabla110[[#This Row],[HORA INICIO PICKING]])</f>
        <v>45</v>
      </c>
      <c r="K664" s="1" t="str">
        <f>VLOOKUP(Tabla110[[#This Row],[COD MATERIAL]],Tabla1345[#All],3,0)</f>
        <v>03 - FILTROS</v>
      </c>
      <c r="L664" s="2" t="str">
        <f>VLOOKUP(MONTH(Tabla110[[#This Row],[FECHA PICKING]]),Tabla2[],2,0)</f>
        <v>Mar</v>
      </c>
      <c r="M664" s="1">
        <f>YEAR(Tabla110[[#This Row],[FECHA PICKING]])</f>
        <v>2018</v>
      </c>
    </row>
    <row r="665" spans="1:13" x14ac:dyDescent="0.2">
      <c r="A665" s="2">
        <v>43192</v>
      </c>
      <c r="B665" s="1">
        <v>348234</v>
      </c>
      <c r="C665" s="1" t="s">
        <v>580</v>
      </c>
      <c r="D665" s="1" t="s">
        <v>884</v>
      </c>
      <c r="E665" s="1" t="s">
        <v>861</v>
      </c>
      <c r="F665" s="1">
        <v>89</v>
      </c>
      <c r="G665" s="16" t="s">
        <v>873</v>
      </c>
      <c r="H665" s="23">
        <v>0.64166666666666672</v>
      </c>
      <c r="I665" s="23">
        <v>0.65694444444444444</v>
      </c>
      <c r="J665" s="1">
        <f>HOUR(Tabla110[[#This Row],[HORA FIN PICKING]]-Tabla110[[#This Row],[HORA INICIO PICKING]])*60+MINUTE(Tabla110[[#This Row],[HORA FIN PICKING]]-Tabla110[[#This Row],[HORA INICIO PICKING]])</f>
        <v>22</v>
      </c>
      <c r="K665" s="1" t="str">
        <f>VLOOKUP(Tabla110[[#This Row],[COD MATERIAL]],Tabla1345[#All],3,0)</f>
        <v>13 - TRACCION</v>
      </c>
      <c r="L665" s="2" t="str">
        <f>VLOOKUP(MONTH(Tabla110[[#This Row],[FECHA PICKING]]),Tabla2[],2,0)</f>
        <v>Abr</v>
      </c>
      <c r="M665" s="1">
        <f>YEAR(Tabla110[[#This Row],[FECHA PICKING]])</f>
        <v>2018</v>
      </c>
    </row>
    <row r="666" spans="1:13" x14ac:dyDescent="0.2">
      <c r="A666" s="2">
        <v>43302</v>
      </c>
      <c r="B666" s="1">
        <v>353721</v>
      </c>
      <c r="C666" s="1" t="s">
        <v>467</v>
      </c>
      <c r="D666" s="1" t="s">
        <v>890</v>
      </c>
      <c r="E666" s="1" t="s">
        <v>862</v>
      </c>
      <c r="F666" s="1">
        <v>56</v>
      </c>
      <c r="G666" s="16" t="s">
        <v>872</v>
      </c>
      <c r="H666" s="23">
        <v>0.73472222222222217</v>
      </c>
      <c r="I666" s="23">
        <v>0.78541666666666676</v>
      </c>
      <c r="J666" s="1">
        <f>HOUR(Tabla110[[#This Row],[HORA FIN PICKING]]-Tabla110[[#This Row],[HORA INICIO PICKING]])*60+MINUTE(Tabla110[[#This Row],[HORA FIN PICKING]]-Tabla110[[#This Row],[HORA INICIO PICKING]])</f>
        <v>73</v>
      </c>
      <c r="K666" s="1" t="str">
        <f>VLOOKUP(Tabla110[[#This Row],[COD MATERIAL]],Tabla1345[#All],3,0)</f>
        <v>06 - AMORTIGUADORES</v>
      </c>
      <c r="L666" s="2" t="str">
        <f>VLOOKUP(MONTH(Tabla110[[#This Row],[FECHA PICKING]]),Tabla2[],2,0)</f>
        <v>Jul</v>
      </c>
      <c r="M666" s="1">
        <f>YEAR(Tabla110[[#This Row],[FECHA PICKING]])</f>
        <v>2018</v>
      </c>
    </row>
    <row r="667" spans="1:13" x14ac:dyDescent="0.2">
      <c r="A667" s="2">
        <v>43515</v>
      </c>
      <c r="B667" s="1">
        <v>348773</v>
      </c>
      <c r="C667" s="1" t="s">
        <v>363</v>
      </c>
      <c r="D667" s="1" t="s">
        <v>884</v>
      </c>
      <c r="E667" s="1" t="s">
        <v>863</v>
      </c>
      <c r="F667" s="1">
        <v>80</v>
      </c>
      <c r="G667" s="16" t="s">
        <v>873</v>
      </c>
      <c r="H667" s="23">
        <v>0.57013888888888886</v>
      </c>
      <c r="I667" s="23">
        <v>0.6479166666666667</v>
      </c>
      <c r="J667" s="1">
        <f>HOUR(Tabla110[[#This Row],[HORA FIN PICKING]]-Tabla110[[#This Row],[HORA INICIO PICKING]])*60+MINUTE(Tabla110[[#This Row],[HORA FIN PICKING]]-Tabla110[[#This Row],[HORA INICIO PICKING]])</f>
        <v>112</v>
      </c>
      <c r="K667" s="1" t="str">
        <f>VLOOKUP(Tabla110[[#This Row],[COD MATERIAL]],Tabla1345[#All],3,0)</f>
        <v>05 - COLISION</v>
      </c>
      <c r="L667" s="2" t="str">
        <f>VLOOKUP(MONTH(Tabla110[[#This Row],[FECHA PICKING]]),Tabla2[],2,0)</f>
        <v>Feb</v>
      </c>
      <c r="M667" s="1">
        <f>YEAR(Tabla110[[#This Row],[FECHA PICKING]])</f>
        <v>2019</v>
      </c>
    </row>
    <row r="668" spans="1:13" x14ac:dyDescent="0.2">
      <c r="A668" s="2">
        <v>43521</v>
      </c>
      <c r="B668" s="1">
        <v>348899</v>
      </c>
      <c r="C668" s="1" t="s">
        <v>143</v>
      </c>
      <c r="D668" s="1" t="s">
        <v>888</v>
      </c>
      <c r="E668" s="1" t="s">
        <v>864</v>
      </c>
      <c r="F668" s="1">
        <v>75</v>
      </c>
      <c r="G668" s="16" t="s">
        <v>873</v>
      </c>
      <c r="H668" s="23">
        <v>0.48333333333333334</v>
      </c>
      <c r="I668" s="23">
        <v>0.5131944444444444</v>
      </c>
      <c r="J668" s="1">
        <f>HOUR(Tabla110[[#This Row],[HORA FIN PICKING]]-Tabla110[[#This Row],[HORA INICIO PICKING]])*60+MINUTE(Tabla110[[#This Row],[HORA FIN PICKING]]-Tabla110[[#This Row],[HORA INICIO PICKING]])</f>
        <v>43</v>
      </c>
      <c r="K668" s="1" t="str">
        <f>VLOOKUP(Tabla110[[#This Row],[COD MATERIAL]],Tabla1345[#All],3,0)</f>
        <v>05 - COLISION</v>
      </c>
      <c r="L668" s="2" t="str">
        <f>VLOOKUP(MONTH(Tabla110[[#This Row],[FECHA PICKING]]),Tabla2[],2,0)</f>
        <v>Feb</v>
      </c>
      <c r="M668" s="1">
        <f>YEAR(Tabla110[[#This Row],[FECHA PICKING]])</f>
        <v>2019</v>
      </c>
    </row>
    <row r="669" spans="1:13" x14ac:dyDescent="0.2">
      <c r="A669" s="2">
        <v>43465</v>
      </c>
      <c r="B669" s="1">
        <v>347665</v>
      </c>
      <c r="C669" s="1" t="s">
        <v>734</v>
      </c>
      <c r="D669" s="1" t="s">
        <v>889</v>
      </c>
      <c r="E669" s="1" t="s">
        <v>864</v>
      </c>
      <c r="F669" s="1">
        <v>67</v>
      </c>
      <c r="G669" s="16" t="s">
        <v>872</v>
      </c>
      <c r="H669" s="23">
        <v>0.71388888888888891</v>
      </c>
      <c r="I669" s="23">
        <v>0.75347222222222221</v>
      </c>
      <c r="J669" s="1">
        <f>HOUR(Tabla110[[#This Row],[HORA FIN PICKING]]-Tabla110[[#This Row],[HORA INICIO PICKING]])*60+MINUTE(Tabla110[[#This Row],[HORA FIN PICKING]]-Tabla110[[#This Row],[HORA INICIO PICKING]])</f>
        <v>57</v>
      </c>
      <c r="K669" s="1" t="str">
        <f>VLOOKUP(Tabla110[[#This Row],[COD MATERIAL]],Tabla1345[#All],3,0)</f>
        <v>09 - PARTES DE MOTOR</v>
      </c>
      <c r="L669" s="2" t="str">
        <f>VLOOKUP(MONTH(Tabla110[[#This Row],[FECHA PICKING]]),Tabla2[],2,0)</f>
        <v>Dic</v>
      </c>
      <c r="M669" s="1">
        <f>YEAR(Tabla110[[#This Row],[FECHA PICKING]])</f>
        <v>2018</v>
      </c>
    </row>
    <row r="670" spans="1:13" x14ac:dyDescent="0.2">
      <c r="A670" s="2">
        <v>43408</v>
      </c>
      <c r="B670" s="1">
        <v>347647</v>
      </c>
      <c r="C670" s="1" t="s">
        <v>203</v>
      </c>
      <c r="D670" s="1" t="s">
        <v>889</v>
      </c>
      <c r="E670" s="1" t="s">
        <v>857</v>
      </c>
      <c r="F670" s="1">
        <v>27</v>
      </c>
      <c r="G670" s="16" t="s">
        <v>872</v>
      </c>
      <c r="H670" s="23">
        <v>0.36527777777777781</v>
      </c>
      <c r="I670" s="23">
        <v>0.45347222222222222</v>
      </c>
      <c r="J670" s="1">
        <f>HOUR(Tabla110[[#This Row],[HORA FIN PICKING]]-Tabla110[[#This Row],[HORA INICIO PICKING]])*60+MINUTE(Tabla110[[#This Row],[HORA FIN PICKING]]-Tabla110[[#This Row],[HORA INICIO PICKING]])</f>
        <v>127</v>
      </c>
      <c r="K670" s="1" t="str">
        <f>VLOOKUP(Tabla110[[#This Row],[COD MATERIAL]],Tabla1345[#All],3,0)</f>
        <v>09 - PARTES DE MOTOR</v>
      </c>
      <c r="L670" s="2" t="str">
        <f>VLOOKUP(MONTH(Tabla110[[#This Row],[FECHA PICKING]]),Tabla2[],2,0)</f>
        <v>Nov</v>
      </c>
      <c r="M670" s="1">
        <f>YEAR(Tabla110[[#This Row],[FECHA PICKING]])</f>
        <v>2018</v>
      </c>
    </row>
    <row r="671" spans="1:13" x14ac:dyDescent="0.2">
      <c r="A671" s="2">
        <v>43235</v>
      </c>
      <c r="B671" s="1">
        <v>347899</v>
      </c>
      <c r="C671" s="1" t="s">
        <v>169</v>
      </c>
      <c r="D671" s="1" t="s">
        <v>892</v>
      </c>
      <c r="E671" s="1" t="s">
        <v>864</v>
      </c>
      <c r="F671" s="1">
        <v>59</v>
      </c>
      <c r="G671" s="16" t="s">
        <v>872</v>
      </c>
      <c r="H671" s="23">
        <v>0.42222222222222222</v>
      </c>
      <c r="I671" s="23">
        <v>0.48888888888888893</v>
      </c>
      <c r="J671" s="1">
        <f>HOUR(Tabla110[[#This Row],[HORA FIN PICKING]]-Tabla110[[#This Row],[HORA INICIO PICKING]])*60+MINUTE(Tabla110[[#This Row],[HORA FIN PICKING]]-Tabla110[[#This Row],[HORA INICIO PICKING]])</f>
        <v>96</v>
      </c>
      <c r="K671" s="1" t="str">
        <f>VLOOKUP(Tabla110[[#This Row],[COD MATERIAL]],Tabla1345[#All],3,0)</f>
        <v>14 - LUCES</v>
      </c>
      <c r="L671" s="2" t="str">
        <f>VLOOKUP(MONTH(Tabla110[[#This Row],[FECHA PICKING]]),Tabla2[],2,0)</f>
        <v>May</v>
      </c>
      <c r="M671" s="1">
        <f>YEAR(Tabla110[[#This Row],[FECHA PICKING]])</f>
        <v>2018</v>
      </c>
    </row>
    <row r="672" spans="1:13" x14ac:dyDescent="0.2">
      <c r="A672" s="2">
        <v>43185</v>
      </c>
      <c r="B672" s="1">
        <v>348381</v>
      </c>
      <c r="C672" s="1" t="s">
        <v>178</v>
      </c>
      <c r="D672" s="1" t="s">
        <v>892</v>
      </c>
      <c r="E672" s="1" t="s">
        <v>865</v>
      </c>
      <c r="F672" s="1">
        <v>60</v>
      </c>
      <c r="G672" s="16" t="s">
        <v>872</v>
      </c>
      <c r="H672" s="23">
        <v>0.4916666666666667</v>
      </c>
      <c r="I672" s="23">
        <v>0.54652777777777783</v>
      </c>
      <c r="J672" s="1">
        <f>HOUR(Tabla110[[#This Row],[HORA FIN PICKING]]-Tabla110[[#This Row],[HORA INICIO PICKING]])*60+MINUTE(Tabla110[[#This Row],[HORA FIN PICKING]]-Tabla110[[#This Row],[HORA INICIO PICKING]])</f>
        <v>79</v>
      </c>
      <c r="K672" s="1" t="str">
        <f>VLOOKUP(Tabla110[[#This Row],[COD MATERIAL]],Tabla1345[#All],3,0)</f>
        <v>05 - COLISION</v>
      </c>
      <c r="L672" s="2" t="str">
        <f>VLOOKUP(MONTH(Tabla110[[#This Row],[FECHA PICKING]]),Tabla2[],2,0)</f>
        <v>Mar</v>
      </c>
      <c r="M672" s="1">
        <f>YEAR(Tabla110[[#This Row],[FECHA PICKING]])</f>
        <v>2018</v>
      </c>
    </row>
    <row r="673" spans="1:13" x14ac:dyDescent="0.2">
      <c r="A673" s="2">
        <v>43496</v>
      </c>
      <c r="B673" s="1">
        <v>362724</v>
      </c>
      <c r="C673" s="1" t="s">
        <v>470</v>
      </c>
      <c r="D673" s="1" t="s">
        <v>888</v>
      </c>
      <c r="E673" s="1" t="s">
        <v>857</v>
      </c>
      <c r="F673" s="1">
        <v>67</v>
      </c>
      <c r="G673" s="16" t="s">
        <v>872</v>
      </c>
      <c r="H673" s="23">
        <v>0.43194444444444446</v>
      </c>
      <c r="I673" s="23">
        <v>0.53125</v>
      </c>
      <c r="J673" s="1">
        <f>HOUR(Tabla110[[#This Row],[HORA FIN PICKING]]-Tabla110[[#This Row],[HORA INICIO PICKING]])*60+MINUTE(Tabla110[[#This Row],[HORA FIN PICKING]]-Tabla110[[#This Row],[HORA INICIO PICKING]])</f>
        <v>143</v>
      </c>
      <c r="K673" s="1" t="str">
        <f>VLOOKUP(Tabla110[[#This Row],[COD MATERIAL]],Tabla1345[#All],3,0)</f>
        <v>05 - COLISION</v>
      </c>
      <c r="L673" s="2" t="str">
        <f>VLOOKUP(MONTH(Tabla110[[#This Row],[FECHA PICKING]]),Tabla2[],2,0)</f>
        <v>Ene</v>
      </c>
      <c r="M673" s="1">
        <f>YEAR(Tabla110[[#This Row],[FECHA PICKING]])</f>
        <v>2019</v>
      </c>
    </row>
    <row r="674" spans="1:13" x14ac:dyDescent="0.2">
      <c r="A674" s="2">
        <v>43177</v>
      </c>
      <c r="B674" s="1">
        <v>348392</v>
      </c>
      <c r="C674" s="1" t="s">
        <v>740</v>
      </c>
      <c r="D674" s="1" t="s">
        <v>887</v>
      </c>
      <c r="E674" s="1" t="s">
        <v>859</v>
      </c>
      <c r="F674" s="1">
        <v>46</v>
      </c>
      <c r="G674" s="16" t="s">
        <v>872</v>
      </c>
      <c r="H674" s="23">
        <v>0.47083333333333338</v>
      </c>
      <c r="I674" s="23">
        <v>0.5229166666666667</v>
      </c>
      <c r="J674" s="1">
        <f>HOUR(Tabla110[[#This Row],[HORA FIN PICKING]]-Tabla110[[#This Row],[HORA INICIO PICKING]])*60+MINUTE(Tabla110[[#This Row],[HORA FIN PICKING]]-Tabla110[[#This Row],[HORA INICIO PICKING]])</f>
        <v>75</v>
      </c>
      <c r="K674" s="1" t="str">
        <f>VLOOKUP(Tabla110[[#This Row],[COD MATERIAL]],Tabla1345[#All],3,0)</f>
        <v>15 - MISCELANEOS</v>
      </c>
      <c r="L674" s="2" t="str">
        <f>VLOOKUP(MONTH(Tabla110[[#This Row],[FECHA PICKING]]),Tabla2[],2,0)</f>
        <v>Mar</v>
      </c>
      <c r="M674" s="1">
        <f>YEAR(Tabla110[[#This Row],[FECHA PICKING]])</f>
        <v>2018</v>
      </c>
    </row>
    <row r="675" spans="1:13" x14ac:dyDescent="0.2">
      <c r="A675" s="2">
        <v>43430</v>
      </c>
      <c r="B675" s="1">
        <v>348530</v>
      </c>
      <c r="C675" s="1" t="s">
        <v>264</v>
      </c>
      <c r="D675" s="1" t="s">
        <v>888</v>
      </c>
      <c r="E675" s="1" t="s">
        <v>862</v>
      </c>
      <c r="F675" s="1">
        <v>85</v>
      </c>
      <c r="G675" s="16" t="s">
        <v>872</v>
      </c>
      <c r="H675" s="23">
        <v>0.65416666666666667</v>
      </c>
      <c r="I675" s="23">
        <v>0.75416666666666676</v>
      </c>
      <c r="J675" s="1">
        <f>HOUR(Tabla110[[#This Row],[HORA FIN PICKING]]-Tabla110[[#This Row],[HORA INICIO PICKING]])*60+MINUTE(Tabla110[[#This Row],[HORA FIN PICKING]]-Tabla110[[#This Row],[HORA INICIO PICKING]])</f>
        <v>144</v>
      </c>
      <c r="K675" s="1" t="str">
        <f>VLOOKUP(Tabla110[[#This Row],[COD MATERIAL]],Tabla1345[#All],3,0)</f>
        <v>09 - PARTES DE MOTOR</v>
      </c>
      <c r="L675" s="2" t="str">
        <f>VLOOKUP(MONTH(Tabla110[[#This Row],[FECHA PICKING]]),Tabla2[],2,0)</f>
        <v>Nov</v>
      </c>
      <c r="M675" s="1">
        <f>YEAR(Tabla110[[#This Row],[FECHA PICKING]])</f>
        <v>2018</v>
      </c>
    </row>
    <row r="676" spans="1:13" x14ac:dyDescent="0.2">
      <c r="A676" s="2">
        <v>43202</v>
      </c>
      <c r="B676" s="1">
        <v>347808</v>
      </c>
      <c r="C676" s="1" t="s">
        <v>414</v>
      </c>
      <c r="D676" s="1" t="s">
        <v>889</v>
      </c>
      <c r="E676" s="1" t="s">
        <v>866</v>
      </c>
      <c r="F676" s="1">
        <v>61</v>
      </c>
      <c r="G676" s="16" t="s">
        <v>872</v>
      </c>
      <c r="H676" s="23">
        <v>0.73611111111111116</v>
      </c>
      <c r="I676" s="23">
        <v>0.76180555555555562</v>
      </c>
      <c r="J676" s="1">
        <f>HOUR(Tabla110[[#This Row],[HORA FIN PICKING]]-Tabla110[[#This Row],[HORA INICIO PICKING]])*60+MINUTE(Tabla110[[#This Row],[HORA FIN PICKING]]-Tabla110[[#This Row],[HORA INICIO PICKING]])</f>
        <v>37</v>
      </c>
      <c r="K676" s="1" t="str">
        <f>VLOOKUP(Tabla110[[#This Row],[COD MATERIAL]],Tabla1345[#All],3,0)</f>
        <v>15 - MISCELANEOS</v>
      </c>
      <c r="L676" s="2" t="str">
        <f>VLOOKUP(MONTH(Tabla110[[#This Row],[FECHA PICKING]]),Tabla2[],2,0)</f>
        <v>Abr</v>
      </c>
      <c r="M676" s="1">
        <f>YEAR(Tabla110[[#This Row],[FECHA PICKING]])</f>
        <v>2018</v>
      </c>
    </row>
    <row r="677" spans="1:13" x14ac:dyDescent="0.2">
      <c r="A677" s="2">
        <v>43363</v>
      </c>
      <c r="B677" s="1">
        <v>347861</v>
      </c>
      <c r="C677" s="1" t="s">
        <v>174</v>
      </c>
      <c r="D677" s="1" t="s">
        <v>885</v>
      </c>
      <c r="E677" s="1" t="s">
        <v>863</v>
      </c>
      <c r="F677" s="1">
        <v>57</v>
      </c>
      <c r="G677" s="16" t="s">
        <v>873</v>
      </c>
      <c r="H677" s="23">
        <v>0.7270833333333333</v>
      </c>
      <c r="I677" s="23">
        <v>0.79583333333333339</v>
      </c>
      <c r="J677" s="1">
        <f>HOUR(Tabla110[[#This Row],[HORA FIN PICKING]]-Tabla110[[#This Row],[HORA INICIO PICKING]])*60+MINUTE(Tabla110[[#This Row],[HORA FIN PICKING]]-Tabla110[[#This Row],[HORA INICIO PICKING]])</f>
        <v>99</v>
      </c>
      <c r="K677" s="1" t="str">
        <f>VLOOKUP(Tabla110[[#This Row],[COD MATERIAL]],Tabla1345[#All],3,0)</f>
        <v>08 - ELECTRICO</v>
      </c>
      <c r="L677" s="2" t="str">
        <f>VLOOKUP(MONTH(Tabla110[[#This Row],[FECHA PICKING]]),Tabla2[],2,0)</f>
        <v>Set</v>
      </c>
      <c r="M677" s="1">
        <f>YEAR(Tabla110[[#This Row],[FECHA PICKING]])</f>
        <v>2018</v>
      </c>
    </row>
    <row r="678" spans="1:13" x14ac:dyDescent="0.2">
      <c r="A678" s="2">
        <v>43574</v>
      </c>
      <c r="B678" s="1">
        <v>348203</v>
      </c>
      <c r="C678" s="1" t="s">
        <v>558</v>
      </c>
      <c r="D678" s="1" t="s">
        <v>891</v>
      </c>
      <c r="E678" s="1" t="s">
        <v>863</v>
      </c>
      <c r="F678" s="1">
        <v>23</v>
      </c>
      <c r="G678" s="16" t="s">
        <v>872</v>
      </c>
      <c r="H678" s="23">
        <v>0.51944444444444449</v>
      </c>
      <c r="I678" s="23">
        <v>0.56736111111111109</v>
      </c>
      <c r="J678" s="1">
        <f>HOUR(Tabla110[[#This Row],[HORA FIN PICKING]]-Tabla110[[#This Row],[HORA INICIO PICKING]])*60+MINUTE(Tabla110[[#This Row],[HORA FIN PICKING]]-Tabla110[[#This Row],[HORA INICIO PICKING]])</f>
        <v>69</v>
      </c>
      <c r="K678" s="1" t="str">
        <f>VLOOKUP(Tabla110[[#This Row],[COD MATERIAL]],Tabla1345[#All],3,0)</f>
        <v>04 - FRENOS Y EMBRAGUES</v>
      </c>
      <c r="L678" s="2" t="str">
        <f>VLOOKUP(MONTH(Tabla110[[#This Row],[FECHA PICKING]]),Tabla2[],2,0)</f>
        <v>Abr</v>
      </c>
      <c r="M678" s="1">
        <f>YEAR(Tabla110[[#This Row],[FECHA PICKING]])</f>
        <v>2019</v>
      </c>
    </row>
    <row r="679" spans="1:13" x14ac:dyDescent="0.2">
      <c r="A679" s="2">
        <v>43415</v>
      </c>
      <c r="B679" s="1">
        <v>347921</v>
      </c>
      <c r="C679" s="1" t="s">
        <v>81</v>
      </c>
      <c r="D679" s="1" t="s">
        <v>885</v>
      </c>
      <c r="E679" s="1" t="s">
        <v>860</v>
      </c>
      <c r="F679" s="1">
        <v>26</v>
      </c>
      <c r="G679" s="16" t="s">
        <v>872</v>
      </c>
      <c r="H679" s="23">
        <v>0.7319444444444444</v>
      </c>
      <c r="I679" s="23">
        <v>0.74375000000000002</v>
      </c>
      <c r="J679" s="1">
        <f>HOUR(Tabla110[[#This Row],[HORA FIN PICKING]]-Tabla110[[#This Row],[HORA INICIO PICKING]])*60+MINUTE(Tabla110[[#This Row],[HORA FIN PICKING]]-Tabla110[[#This Row],[HORA INICIO PICKING]])</f>
        <v>17</v>
      </c>
      <c r="K679" s="1" t="str">
        <f>VLOOKUP(Tabla110[[#This Row],[COD MATERIAL]],Tabla1345[#All],3,0)</f>
        <v>14 - LUCES</v>
      </c>
      <c r="L679" s="2" t="str">
        <f>VLOOKUP(MONTH(Tabla110[[#This Row],[FECHA PICKING]]),Tabla2[],2,0)</f>
        <v>Nov</v>
      </c>
      <c r="M679" s="1">
        <f>YEAR(Tabla110[[#This Row],[FECHA PICKING]])</f>
        <v>2018</v>
      </c>
    </row>
    <row r="680" spans="1:13" x14ac:dyDescent="0.2">
      <c r="A680" s="2">
        <v>43387</v>
      </c>
      <c r="B680" s="1">
        <v>348634</v>
      </c>
      <c r="C680" s="1" t="s">
        <v>373</v>
      </c>
      <c r="D680" s="1" t="s">
        <v>889</v>
      </c>
      <c r="E680" s="1" t="s">
        <v>867</v>
      </c>
      <c r="F680" s="1">
        <v>80</v>
      </c>
      <c r="G680" s="16" t="s">
        <v>872</v>
      </c>
      <c r="H680" s="23">
        <v>0.69166666666666676</v>
      </c>
      <c r="I680" s="23">
        <v>0.76250000000000007</v>
      </c>
      <c r="J680" s="1">
        <f>HOUR(Tabla110[[#This Row],[HORA FIN PICKING]]-Tabla110[[#This Row],[HORA INICIO PICKING]])*60+MINUTE(Tabla110[[#This Row],[HORA FIN PICKING]]-Tabla110[[#This Row],[HORA INICIO PICKING]])</f>
        <v>102</v>
      </c>
      <c r="K680" s="1" t="str">
        <f>VLOOKUP(Tabla110[[#This Row],[COD MATERIAL]],Tabla1345[#All],3,0)</f>
        <v>09 - PARTES DE MOTOR</v>
      </c>
      <c r="L680" s="2" t="str">
        <f>VLOOKUP(MONTH(Tabla110[[#This Row],[FECHA PICKING]]),Tabla2[],2,0)</f>
        <v>Oct</v>
      </c>
      <c r="M680" s="1">
        <f>YEAR(Tabla110[[#This Row],[FECHA PICKING]])</f>
        <v>2018</v>
      </c>
    </row>
    <row r="681" spans="1:13" x14ac:dyDescent="0.2">
      <c r="A681" s="2">
        <v>43303</v>
      </c>
      <c r="B681" s="1">
        <v>348527</v>
      </c>
      <c r="C681" s="1" t="s">
        <v>489</v>
      </c>
      <c r="D681" s="1" t="s">
        <v>884</v>
      </c>
      <c r="E681" s="1" t="s">
        <v>867</v>
      </c>
      <c r="F681" s="1">
        <v>44</v>
      </c>
      <c r="G681" s="16" t="s">
        <v>872</v>
      </c>
      <c r="H681" s="23">
        <v>0.63263888888888886</v>
      </c>
      <c r="I681" s="23">
        <v>0.67986111111111114</v>
      </c>
      <c r="J681" s="1">
        <f>HOUR(Tabla110[[#This Row],[HORA FIN PICKING]]-Tabla110[[#This Row],[HORA INICIO PICKING]])*60+MINUTE(Tabla110[[#This Row],[HORA FIN PICKING]]-Tabla110[[#This Row],[HORA INICIO PICKING]])</f>
        <v>68</v>
      </c>
      <c r="K681" s="1" t="str">
        <f>VLOOKUP(Tabla110[[#This Row],[COD MATERIAL]],Tabla1345[#All],3,0)</f>
        <v>09 - PARTES DE MOTOR</v>
      </c>
      <c r="L681" s="2" t="str">
        <f>VLOOKUP(MONTH(Tabla110[[#This Row],[FECHA PICKING]]),Tabla2[],2,0)</f>
        <v>Jul</v>
      </c>
      <c r="M681" s="1">
        <f>YEAR(Tabla110[[#This Row],[FECHA PICKING]])</f>
        <v>2018</v>
      </c>
    </row>
    <row r="682" spans="1:13" x14ac:dyDescent="0.2">
      <c r="A682" s="2">
        <v>43189</v>
      </c>
      <c r="B682" s="1">
        <v>347832</v>
      </c>
      <c r="C682" s="1" t="s">
        <v>177</v>
      </c>
      <c r="D682" s="1" t="s">
        <v>887</v>
      </c>
      <c r="E682" s="1" t="s">
        <v>866</v>
      </c>
      <c r="F682" s="1">
        <v>78</v>
      </c>
      <c r="G682" s="16" t="s">
        <v>873</v>
      </c>
      <c r="H682" s="23">
        <v>0.53194444444444444</v>
      </c>
      <c r="I682" s="23">
        <v>0.54305555555555551</v>
      </c>
      <c r="J682" s="1">
        <f>HOUR(Tabla110[[#This Row],[HORA FIN PICKING]]-Tabla110[[#This Row],[HORA INICIO PICKING]])*60+MINUTE(Tabla110[[#This Row],[HORA FIN PICKING]]-Tabla110[[#This Row],[HORA INICIO PICKING]])</f>
        <v>16</v>
      </c>
      <c r="K682" s="1" t="str">
        <f>VLOOKUP(Tabla110[[#This Row],[COD MATERIAL]],Tabla1345[#All],3,0)</f>
        <v>03 - FILTROS</v>
      </c>
      <c r="L682" s="2" t="str">
        <f>VLOOKUP(MONTH(Tabla110[[#This Row],[FECHA PICKING]]),Tabla2[],2,0)</f>
        <v>Mar</v>
      </c>
      <c r="M682" s="1">
        <f>YEAR(Tabla110[[#This Row],[FECHA PICKING]])</f>
        <v>2018</v>
      </c>
    </row>
    <row r="683" spans="1:13" x14ac:dyDescent="0.2">
      <c r="A683" s="2">
        <v>43438</v>
      </c>
      <c r="B683" s="1">
        <v>347658</v>
      </c>
      <c r="C683" s="1" t="s">
        <v>280</v>
      </c>
      <c r="D683" s="1" t="s">
        <v>893</v>
      </c>
      <c r="E683" s="1" t="s">
        <v>868</v>
      </c>
      <c r="F683" s="1">
        <v>14</v>
      </c>
      <c r="G683" s="16" t="s">
        <v>872</v>
      </c>
      <c r="H683" s="23">
        <v>0.55138888888888882</v>
      </c>
      <c r="I683" s="23">
        <v>0.58611111111111114</v>
      </c>
      <c r="J683" s="1">
        <f>HOUR(Tabla110[[#This Row],[HORA FIN PICKING]]-Tabla110[[#This Row],[HORA INICIO PICKING]])*60+MINUTE(Tabla110[[#This Row],[HORA FIN PICKING]]-Tabla110[[#This Row],[HORA INICIO PICKING]])</f>
        <v>50</v>
      </c>
      <c r="K683" s="1" t="str">
        <f>VLOOKUP(Tabla110[[#This Row],[COD MATERIAL]],Tabla1345[#All],3,0)</f>
        <v>09 - PARTES DE MOTOR</v>
      </c>
      <c r="L683" s="2" t="str">
        <f>VLOOKUP(MONTH(Tabla110[[#This Row],[FECHA PICKING]]),Tabla2[],2,0)</f>
        <v>Dic</v>
      </c>
      <c r="M683" s="1">
        <f>YEAR(Tabla110[[#This Row],[FECHA PICKING]])</f>
        <v>2018</v>
      </c>
    </row>
    <row r="684" spans="1:13" x14ac:dyDescent="0.2">
      <c r="A684" s="2">
        <v>43418</v>
      </c>
      <c r="B684" s="1">
        <v>353542</v>
      </c>
      <c r="C684" s="1" t="s">
        <v>190</v>
      </c>
      <c r="D684" s="1" t="s">
        <v>891</v>
      </c>
      <c r="E684" s="1" t="s">
        <v>859</v>
      </c>
      <c r="F684" s="1">
        <v>43</v>
      </c>
      <c r="G684" s="16" t="s">
        <v>872</v>
      </c>
      <c r="H684" s="23">
        <v>0.46666666666666662</v>
      </c>
      <c r="I684" s="23">
        <v>0.53333333333333333</v>
      </c>
      <c r="J684" s="1">
        <f>HOUR(Tabla110[[#This Row],[HORA FIN PICKING]]-Tabla110[[#This Row],[HORA INICIO PICKING]])*60+MINUTE(Tabla110[[#This Row],[HORA FIN PICKING]]-Tabla110[[#This Row],[HORA INICIO PICKING]])</f>
        <v>96</v>
      </c>
      <c r="K684" s="1" t="str">
        <f>VLOOKUP(Tabla110[[#This Row],[COD MATERIAL]],Tabla1345[#All],3,0)</f>
        <v>09 - PARTES DE MOTOR</v>
      </c>
      <c r="L684" s="2" t="str">
        <f>VLOOKUP(MONTH(Tabla110[[#This Row],[FECHA PICKING]]),Tabla2[],2,0)</f>
        <v>Nov</v>
      </c>
      <c r="M684" s="1">
        <f>YEAR(Tabla110[[#This Row],[FECHA PICKING]])</f>
        <v>2018</v>
      </c>
    </row>
    <row r="685" spans="1:13" x14ac:dyDescent="0.2">
      <c r="A685" s="2">
        <v>43368</v>
      </c>
      <c r="B685" s="1">
        <v>348469</v>
      </c>
      <c r="C685" s="1" t="s">
        <v>659</v>
      </c>
      <c r="D685" s="1" t="s">
        <v>892</v>
      </c>
      <c r="E685" s="1" t="s">
        <v>865</v>
      </c>
      <c r="F685" s="1">
        <v>90</v>
      </c>
      <c r="G685" s="16" t="s">
        <v>872</v>
      </c>
      <c r="H685" s="23">
        <v>0.55833333333333335</v>
      </c>
      <c r="I685" s="23">
        <v>0.62152777777777779</v>
      </c>
      <c r="J685" s="1">
        <f>HOUR(Tabla110[[#This Row],[HORA FIN PICKING]]-Tabla110[[#This Row],[HORA INICIO PICKING]])*60+MINUTE(Tabla110[[#This Row],[HORA FIN PICKING]]-Tabla110[[#This Row],[HORA INICIO PICKING]])</f>
        <v>91</v>
      </c>
      <c r="K685" s="1" t="str">
        <f>VLOOKUP(Tabla110[[#This Row],[COD MATERIAL]],Tabla1345[#All],3,0)</f>
        <v>13 - TRACCION</v>
      </c>
      <c r="L685" s="2" t="str">
        <f>VLOOKUP(MONTH(Tabla110[[#This Row],[FECHA PICKING]]),Tabla2[],2,0)</f>
        <v>Set</v>
      </c>
      <c r="M685" s="1">
        <f>YEAR(Tabla110[[#This Row],[FECHA PICKING]])</f>
        <v>2018</v>
      </c>
    </row>
    <row r="686" spans="1:13" x14ac:dyDescent="0.2">
      <c r="A686" s="2">
        <v>43283</v>
      </c>
      <c r="B686" s="1">
        <v>348201</v>
      </c>
      <c r="C686" s="1" t="s">
        <v>569</v>
      </c>
      <c r="D686" s="1" t="s">
        <v>887</v>
      </c>
      <c r="E686" s="1" t="s">
        <v>860</v>
      </c>
      <c r="F686" s="1">
        <v>94</v>
      </c>
      <c r="G686" s="16" t="s">
        <v>872</v>
      </c>
      <c r="H686" s="23">
        <v>0.60972222222222217</v>
      </c>
      <c r="I686" s="23">
        <v>0.6743055555555556</v>
      </c>
      <c r="J686" s="1">
        <f>HOUR(Tabla110[[#This Row],[HORA FIN PICKING]]-Tabla110[[#This Row],[HORA INICIO PICKING]])*60+MINUTE(Tabla110[[#This Row],[HORA FIN PICKING]]-Tabla110[[#This Row],[HORA INICIO PICKING]])</f>
        <v>93</v>
      </c>
      <c r="K686" s="1" t="str">
        <f>VLOOKUP(Tabla110[[#This Row],[COD MATERIAL]],Tabla1345[#All],3,0)</f>
        <v>06 - AMORTIGUADORES</v>
      </c>
      <c r="L686" s="2" t="str">
        <f>VLOOKUP(MONTH(Tabla110[[#This Row],[FECHA PICKING]]),Tabla2[],2,0)</f>
        <v>Jul</v>
      </c>
      <c r="M686" s="1">
        <f>YEAR(Tabla110[[#This Row],[FECHA PICKING]])</f>
        <v>2018</v>
      </c>
    </row>
    <row r="687" spans="1:13" x14ac:dyDescent="0.2">
      <c r="A687" s="2">
        <v>43318</v>
      </c>
      <c r="B687" s="1">
        <v>347596</v>
      </c>
      <c r="C687" s="1" t="s">
        <v>162</v>
      </c>
      <c r="D687" s="1" t="s">
        <v>890</v>
      </c>
      <c r="E687" s="1" t="s">
        <v>869</v>
      </c>
      <c r="F687" s="1">
        <v>79</v>
      </c>
      <c r="G687" s="16" t="s">
        <v>873</v>
      </c>
      <c r="H687" s="23">
        <v>0.3659722222222222</v>
      </c>
      <c r="I687" s="23">
        <v>0.45694444444444443</v>
      </c>
      <c r="J687" s="1">
        <f>HOUR(Tabla110[[#This Row],[HORA FIN PICKING]]-Tabla110[[#This Row],[HORA INICIO PICKING]])*60+MINUTE(Tabla110[[#This Row],[HORA FIN PICKING]]-Tabla110[[#This Row],[HORA INICIO PICKING]])</f>
        <v>131</v>
      </c>
      <c r="K687" s="1" t="str">
        <f>VLOOKUP(Tabla110[[#This Row],[COD MATERIAL]],Tabla1345[#All],3,0)</f>
        <v>09 - PARTES DE MOTOR</v>
      </c>
      <c r="L687" s="2" t="str">
        <f>VLOOKUP(MONTH(Tabla110[[#This Row],[FECHA PICKING]]),Tabla2[],2,0)</f>
        <v>Ago</v>
      </c>
      <c r="M687" s="1">
        <f>YEAR(Tabla110[[#This Row],[FECHA PICKING]])</f>
        <v>2018</v>
      </c>
    </row>
    <row r="688" spans="1:13" x14ac:dyDescent="0.2">
      <c r="A688" s="2">
        <v>43116</v>
      </c>
      <c r="B688" s="1">
        <v>348265</v>
      </c>
      <c r="C688" s="1" t="s">
        <v>285</v>
      </c>
      <c r="D688" s="1" t="s">
        <v>885</v>
      </c>
      <c r="E688" s="1" t="s">
        <v>868</v>
      </c>
      <c r="F688" s="1">
        <v>34</v>
      </c>
      <c r="G688" s="16" t="s">
        <v>872</v>
      </c>
      <c r="H688" s="23">
        <v>0.60833333333333328</v>
      </c>
      <c r="I688" s="23">
        <v>0.6465277777777777</v>
      </c>
      <c r="J688" s="1">
        <f>HOUR(Tabla110[[#This Row],[HORA FIN PICKING]]-Tabla110[[#This Row],[HORA INICIO PICKING]])*60+MINUTE(Tabla110[[#This Row],[HORA FIN PICKING]]-Tabla110[[#This Row],[HORA INICIO PICKING]])</f>
        <v>55</v>
      </c>
      <c r="K688" s="1" t="str">
        <f>VLOOKUP(Tabla110[[#This Row],[COD MATERIAL]],Tabla1345[#All],3,0)</f>
        <v>05 - COLISION</v>
      </c>
      <c r="L688" s="2" t="str">
        <f>VLOOKUP(MONTH(Tabla110[[#This Row],[FECHA PICKING]]),Tabla2[],2,0)</f>
        <v>Ene</v>
      </c>
      <c r="M688" s="1">
        <f>YEAR(Tabla110[[#This Row],[FECHA PICKING]])</f>
        <v>2018</v>
      </c>
    </row>
    <row r="689" spans="1:13" x14ac:dyDescent="0.2">
      <c r="A689" s="2">
        <v>43557</v>
      </c>
      <c r="B689" s="1">
        <v>347727</v>
      </c>
      <c r="C689" s="1" t="s">
        <v>225</v>
      </c>
      <c r="D689" s="1" t="s">
        <v>891</v>
      </c>
      <c r="E689" s="1" t="s">
        <v>864</v>
      </c>
      <c r="F689" s="1">
        <v>37</v>
      </c>
      <c r="G689" s="16" t="s">
        <v>873</v>
      </c>
      <c r="H689" s="23">
        <v>0.59930555555555554</v>
      </c>
      <c r="I689" s="23">
        <v>0.70347222222222217</v>
      </c>
      <c r="J689" s="1">
        <f>HOUR(Tabla110[[#This Row],[HORA FIN PICKING]]-Tabla110[[#This Row],[HORA INICIO PICKING]])*60+MINUTE(Tabla110[[#This Row],[HORA FIN PICKING]]-Tabla110[[#This Row],[HORA INICIO PICKING]])</f>
        <v>150</v>
      </c>
      <c r="K689" s="1" t="str">
        <f>VLOOKUP(Tabla110[[#This Row],[COD MATERIAL]],Tabla1345[#All],3,0)</f>
        <v>15 - MISCELANEOS</v>
      </c>
      <c r="L689" s="2" t="str">
        <f>VLOOKUP(MONTH(Tabla110[[#This Row],[FECHA PICKING]]),Tabla2[],2,0)</f>
        <v>Abr</v>
      </c>
      <c r="M689" s="1">
        <f>YEAR(Tabla110[[#This Row],[FECHA PICKING]])</f>
        <v>2019</v>
      </c>
    </row>
    <row r="690" spans="1:13" x14ac:dyDescent="0.2">
      <c r="A690" s="2">
        <v>43413</v>
      </c>
      <c r="B690" s="1">
        <v>347865</v>
      </c>
      <c r="C690" s="1" t="s">
        <v>109</v>
      </c>
      <c r="D690" s="1" t="s">
        <v>889</v>
      </c>
      <c r="E690" s="1" t="s">
        <v>859</v>
      </c>
      <c r="F690" s="1">
        <v>98</v>
      </c>
      <c r="G690" s="16" t="s">
        <v>872</v>
      </c>
      <c r="H690" s="23">
        <v>0.64861111111111114</v>
      </c>
      <c r="I690" s="23">
        <v>0.68958333333333333</v>
      </c>
      <c r="J690" s="1">
        <f>HOUR(Tabla110[[#This Row],[HORA FIN PICKING]]-Tabla110[[#This Row],[HORA INICIO PICKING]])*60+MINUTE(Tabla110[[#This Row],[HORA FIN PICKING]]-Tabla110[[#This Row],[HORA INICIO PICKING]])</f>
        <v>59</v>
      </c>
      <c r="K690" s="1" t="str">
        <f>VLOOKUP(Tabla110[[#This Row],[COD MATERIAL]],Tabla1345[#All],3,0)</f>
        <v>01 - BATERIAS</v>
      </c>
      <c r="L690" s="2" t="str">
        <f>VLOOKUP(MONTH(Tabla110[[#This Row],[FECHA PICKING]]),Tabla2[],2,0)</f>
        <v>Nov</v>
      </c>
      <c r="M690" s="1">
        <f>YEAR(Tabla110[[#This Row],[FECHA PICKING]])</f>
        <v>2018</v>
      </c>
    </row>
    <row r="691" spans="1:13" x14ac:dyDescent="0.2">
      <c r="A691" s="2">
        <v>43377</v>
      </c>
      <c r="B691" s="1">
        <v>347987</v>
      </c>
      <c r="C691" s="1" t="s">
        <v>684</v>
      </c>
      <c r="D691" s="1" t="s">
        <v>888</v>
      </c>
      <c r="E691" s="1" t="s">
        <v>870</v>
      </c>
      <c r="F691" s="1">
        <v>37</v>
      </c>
      <c r="G691" s="16" t="s">
        <v>872</v>
      </c>
      <c r="H691" s="23">
        <v>0.37847222222222227</v>
      </c>
      <c r="I691" s="23">
        <v>0.40277777777777773</v>
      </c>
      <c r="J691" s="1">
        <f>HOUR(Tabla110[[#This Row],[HORA FIN PICKING]]-Tabla110[[#This Row],[HORA INICIO PICKING]])*60+MINUTE(Tabla110[[#This Row],[HORA FIN PICKING]]-Tabla110[[#This Row],[HORA INICIO PICKING]])</f>
        <v>35</v>
      </c>
      <c r="K691" s="1" t="str">
        <f>VLOOKUP(Tabla110[[#This Row],[COD MATERIAL]],Tabla1345[#All],3,0)</f>
        <v>10 - PALANCAS Y CHICOTES</v>
      </c>
      <c r="L691" s="2" t="str">
        <f>VLOOKUP(MONTH(Tabla110[[#This Row],[FECHA PICKING]]),Tabla2[],2,0)</f>
        <v>Oct</v>
      </c>
      <c r="M691" s="1">
        <f>YEAR(Tabla110[[#This Row],[FECHA PICKING]])</f>
        <v>2018</v>
      </c>
    </row>
    <row r="692" spans="1:13" x14ac:dyDescent="0.2">
      <c r="A692" s="2">
        <v>43234</v>
      </c>
      <c r="B692" s="1">
        <v>348612</v>
      </c>
      <c r="C692" s="1" t="s">
        <v>769</v>
      </c>
      <c r="D692" s="1" t="s">
        <v>888</v>
      </c>
      <c r="E692" s="1" t="s">
        <v>865</v>
      </c>
      <c r="F692" s="1">
        <v>54</v>
      </c>
      <c r="G692" s="16" t="s">
        <v>872</v>
      </c>
      <c r="H692" s="23">
        <v>0.39583333333333331</v>
      </c>
      <c r="I692" s="23">
        <v>0.45833333333333331</v>
      </c>
      <c r="J692" s="1">
        <f>HOUR(Tabla110[[#This Row],[HORA FIN PICKING]]-Tabla110[[#This Row],[HORA INICIO PICKING]])*60+MINUTE(Tabla110[[#This Row],[HORA FIN PICKING]]-Tabla110[[#This Row],[HORA INICIO PICKING]])</f>
        <v>90</v>
      </c>
      <c r="K692" s="1" t="str">
        <f>VLOOKUP(Tabla110[[#This Row],[COD MATERIAL]],Tabla1345[#All],3,0)</f>
        <v>08 - ELECTRICO</v>
      </c>
      <c r="L692" s="2" t="str">
        <f>VLOOKUP(MONTH(Tabla110[[#This Row],[FECHA PICKING]]),Tabla2[],2,0)</f>
        <v>May</v>
      </c>
      <c r="M692" s="1">
        <f>YEAR(Tabla110[[#This Row],[FECHA PICKING]])</f>
        <v>2018</v>
      </c>
    </row>
    <row r="693" spans="1:13" x14ac:dyDescent="0.2">
      <c r="A693" s="2">
        <v>43516</v>
      </c>
      <c r="B693" s="1">
        <v>347967</v>
      </c>
      <c r="C693" s="1" t="s">
        <v>158</v>
      </c>
      <c r="D693" s="1" t="s">
        <v>885</v>
      </c>
      <c r="E693" s="1" t="s">
        <v>866</v>
      </c>
      <c r="F693" s="1">
        <v>15</v>
      </c>
      <c r="G693" s="16" t="s">
        <v>872</v>
      </c>
      <c r="H693" s="23">
        <v>0.62847222222222221</v>
      </c>
      <c r="I693" s="23">
        <v>0.66875000000000007</v>
      </c>
      <c r="J693" s="1">
        <f>HOUR(Tabla110[[#This Row],[HORA FIN PICKING]]-Tabla110[[#This Row],[HORA INICIO PICKING]])*60+MINUTE(Tabla110[[#This Row],[HORA FIN PICKING]]-Tabla110[[#This Row],[HORA INICIO PICKING]])</f>
        <v>58</v>
      </c>
      <c r="K693" s="1" t="str">
        <f>VLOOKUP(Tabla110[[#This Row],[COD MATERIAL]],Tabla1345[#All],3,0)</f>
        <v>03 - FILTROS</v>
      </c>
      <c r="L693" s="2" t="str">
        <f>VLOOKUP(MONTH(Tabla110[[#This Row],[FECHA PICKING]]),Tabla2[],2,0)</f>
        <v>Feb</v>
      </c>
      <c r="M693" s="1">
        <f>YEAR(Tabla110[[#This Row],[FECHA PICKING]])</f>
        <v>2019</v>
      </c>
    </row>
    <row r="694" spans="1:13" x14ac:dyDescent="0.2">
      <c r="A694" s="2">
        <v>43282</v>
      </c>
      <c r="B694" s="1">
        <v>348242</v>
      </c>
      <c r="C694" s="1" t="s">
        <v>308</v>
      </c>
      <c r="D694" s="1" t="s">
        <v>885</v>
      </c>
      <c r="E694" s="1" t="s">
        <v>865</v>
      </c>
      <c r="F694" s="1">
        <v>16</v>
      </c>
      <c r="G694" s="16" t="s">
        <v>873</v>
      </c>
      <c r="H694" s="23">
        <v>0.5708333333333333</v>
      </c>
      <c r="I694" s="23">
        <v>0.59027777777777779</v>
      </c>
      <c r="J694" s="1">
        <f>HOUR(Tabla110[[#This Row],[HORA FIN PICKING]]-Tabla110[[#This Row],[HORA INICIO PICKING]])*60+MINUTE(Tabla110[[#This Row],[HORA FIN PICKING]]-Tabla110[[#This Row],[HORA INICIO PICKING]])</f>
        <v>28</v>
      </c>
      <c r="K694" s="1" t="str">
        <f>VLOOKUP(Tabla110[[#This Row],[COD MATERIAL]],Tabla1345[#All],3,0)</f>
        <v>11 - LLANTAS Y HULES</v>
      </c>
      <c r="L694" s="2" t="str">
        <f>VLOOKUP(MONTH(Tabla110[[#This Row],[FECHA PICKING]]),Tabla2[],2,0)</f>
        <v>Jul</v>
      </c>
      <c r="M694" s="1">
        <f>YEAR(Tabla110[[#This Row],[FECHA PICKING]])</f>
        <v>2018</v>
      </c>
    </row>
    <row r="695" spans="1:13" x14ac:dyDescent="0.2">
      <c r="A695" s="2">
        <v>43174</v>
      </c>
      <c r="B695" s="1">
        <v>348142</v>
      </c>
      <c r="C695" s="1" t="s">
        <v>95</v>
      </c>
      <c r="D695" s="1" t="s">
        <v>891</v>
      </c>
      <c r="E695" s="1" t="s">
        <v>858</v>
      </c>
      <c r="F695" s="1">
        <v>99</v>
      </c>
      <c r="G695" s="16" t="s">
        <v>872</v>
      </c>
      <c r="H695" s="23">
        <v>0.6777777777777777</v>
      </c>
      <c r="I695" s="23">
        <v>0.74583333333333324</v>
      </c>
      <c r="J695" s="1">
        <f>HOUR(Tabla110[[#This Row],[HORA FIN PICKING]]-Tabla110[[#This Row],[HORA INICIO PICKING]])*60+MINUTE(Tabla110[[#This Row],[HORA FIN PICKING]]-Tabla110[[#This Row],[HORA INICIO PICKING]])</f>
        <v>98</v>
      </c>
      <c r="K695" s="1" t="str">
        <f>VLOOKUP(Tabla110[[#This Row],[COD MATERIAL]],Tabla1345[#All],3,0)</f>
        <v>04 - FRENOS Y EMBRAGUES</v>
      </c>
      <c r="L695" s="2" t="str">
        <f>VLOOKUP(MONTH(Tabla110[[#This Row],[FECHA PICKING]]),Tabla2[],2,0)</f>
        <v>Mar</v>
      </c>
      <c r="M695" s="1">
        <f>YEAR(Tabla110[[#This Row],[FECHA PICKING]])</f>
        <v>2018</v>
      </c>
    </row>
    <row r="696" spans="1:13" x14ac:dyDescent="0.2">
      <c r="A696" s="2">
        <v>43582</v>
      </c>
      <c r="B696" s="1">
        <v>348760</v>
      </c>
      <c r="C696" s="1" t="s">
        <v>460</v>
      </c>
      <c r="D696" s="1" t="s">
        <v>886</v>
      </c>
      <c r="E696" s="1" t="s">
        <v>871</v>
      </c>
      <c r="F696" s="1">
        <v>52</v>
      </c>
      <c r="G696" s="16" t="s">
        <v>872</v>
      </c>
      <c r="H696" s="23">
        <v>0.51874999999999993</v>
      </c>
      <c r="I696" s="23">
        <v>0.54999999999999993</v>
      </c>
      <c r="J696" s="1">
        <f>HOUR(Tabla110[[#This Row],[HORA FIN PICKING]]-Tabla110[[#This Row],[HORA INICIO PICKING]])*60+MINUTE(Tabla110[[#This Row],[HORA FIN PICKING]]-Tabla110[[#This Row],[HORA INICIO PICKING]])</f>
        <v>45</v>
      </c>
      <c r="K696" s="1" t="str">
        <f>VLOOKUP(Tabla110[[#This Row],[COD MATERIAL]],Tabla1345[#All],3,0)</f>
        <v>05 - COLISION</v>
      </c>
      <c r="L696" s="2" t="str">
        <f>VLOOKUP(MONTH(Tabla110[[#This Row],[FECHA PICKING]]),Tabla2[],2,0)</f>
        <v>Abr</v>
      </c>
      <c r="M696" s="1">
        <f>YEAR(Tabla110[[#This Row],[FECHA PICKING]])</f>
        <v>2019</v>
      </c>
    </row>
    <row r="697" spans="1:13" x14ac:dyDescent="0.2">
      <c r="A697" s="2">
        <v>43192</v>
      </c>
      <c r="B697" s="1">
        <v>347638</v>
      </c>
      <c r="C697" s="1" t="s">
        <v>209</v>
      </c>
      <c r="D697" s="1" t="s">
        <v>892</v>
      </c>
      <c r="E697" s="1" t="s">
        <v>865</v>
      </c>
      <c r="F697" s="1">
        <v>80</v>
      </c>
      <c r="G697" s="16" t="s">
        <v>872</v>
      </c>
      <c r="H697" s="23">
        <v>0.51527777777777783</v>
      </c>
      <c r="I697" s="23">
        <v>0.5840277777777777</v>
      </c>
      <c r="J697" s="1">
        <f>HOUR(Tabla110[[#This Row],[HORA FIN PICKING]]-Tabla110[[#This Row],[HORA INICIO PICKING]])*60+MINUTE(Tabla110[[#This Row],[HORA FIN PICKING]]-Tabla110[[#This Row],[HORA INICIO PICKING]])</f>
        <v>99</v>
      </c>
      <c r="K697" s="1" t="str">
        <f>VLOOKUP(Tabla110[[#This Row],[COD MATERIAL]],Tabla1345[#All],3,0)</f>
        <v>09 - PARTES DE MOTOR</v>
      </c>
      <c r="L697" s="2" t="str">
        <f>VLOOKUP(MONTH(Tabla110[[#This Row],[FECHA PICKING]]),Tabla2[],2,0)</f>
        <v>Abr</v>
      </c>
      <c r="M697" s="1">
        <f>YEAR(Tabla110[[#This Row],[FECHA PICKING]])</f>
        <v>2018</v>
      </c>
    </row>
    <row r="698" spans="1:13" x14ac:dyDescent="0.2">
      <c r="A698" s="2">
        <v>43281</v>
      </c>
      <c r="B698" s="1">
        <v>347689</v>
      </c>
      <c r="C698" s="1" t="s">
        <v>532</v>
      </c>
      <c r="D698" s="1" t="s">
        <v>887</v>
      </c>
      <c r="E698" s="1" t="s">
        <v>858</v>
      </c>
      <c r="F698" s="1">
        <v>92</v>
      </c>
      <c r="G698" s="16" t="s">
        <v>872</v>
      </c>
      <c r="H698" s="23">
        <v>0.7416666666666667</v>
      </c>
      <c r="I698" s="23">
        <v>0.77569444444444446</v>
      </c>
      <c r="J698" s="1">
        <f>HOUR(Tabla110[[#This Row],[HORA FIN PICKING]]-Tabla110[[#This Row],[HORA INICIO PICKING]])*60+MINUTE(Tabla110[[#This Row],[HORA FIN PICKING]]-Tabla110[[#This Row],[HORA INICIO PICKING]])</f>
        <v>49</v>
      </c>
      <c r="K698" s="1" t="str">
        <f>VLOOKUP(Tabla110[[#This Row],[COD MATERIAL]],Tabla1345[#All],3,0)</f>
        <v>03 - FILTROS</v>
      </c>
      <c r="L698" s="2" t="str">
        <f>VLOOKUP(MONTH(Tabla110[[#This Row],[FECHA PICKING]]),Tabla2[],2,0)</f>
        <v>Jun</v>
      </c>
      <c r="M698" s="1">
        <f>YEAR(Tabla110[[#This Row],[FECHA PICKING]])</f>
        <v>2018</v>
      </c>
    </row>
    <row r="699" spans="1:13" x14ac:dyDescent="0.2">
      <c r="A699" s="2">
        <v>43500</v>
      </c>
      <c r="B699" s="1">
        <v>348533</v>
      </c>
      <c r="C699" s="1" t="s">
        <v>195</v>
      </c>
      <c r="D699" s="1" t="s">
        <v>884</v>
      </c>
      <c r="E699" s="1" t="s">
        <v>857</v>
      </c>
      <c r="F699" s="1">
        <v>78</v>
      </c>
      <c r="G699" s="16" t="s">
        <v>872</v>
      </c>
      <c r="H699" s="23">
        <v>0.73402777777777783</v>
      </c>
      <c r="I699" s="23">
        <v>0.8256944444444444</v>
      </c>
      <c r="J699" s="1">
        <f>HOUR(Tabla110[[#This Row],[HORA FIN PICKING]]-Tabla110[[#This Row],[HORA INICIO PICKING]])*60+MINUTE(Tabla110[[#This Row],[HORA FIN PICKING]]-Tabla110[[#This Row],[HORA INICIO PICKING]])</f>
        <v>132</v>
      </c>
      <c r="K699" s="1" t="str">
        <f>VLOOKUP(Tabla110[[#This Row],[COD MATERIAL]],Tabla1345[#All],3,0)</f>
        <v>09 - PARTES DE MOTOR</v>
      </c>
      <c r="L699" s="2" t="str">
        <f>VLOOKUP(MONTH(Tabla110[[#This Row],[FECHA PICKING]]),Tabla2[],2,0)</f>
        <v>Feb</v>
      </c>
      <c r="M699" s="1">
        <f>YEAR(Tabla110[[#This Row],[FECHA PICKING]])</f>
        <v>2019</v>
      </c>
    </row>
    <row r="700" spans="1:13" x14ac:dyDescent="0.2">
      <c r="A700" s="2">
        <v>43289</v>
      </c>
      <c r="B700" s="1">
        <v>348588</v>
      </c>
      <c r="C700" s="1" t="s">
        <v>646</v>
      </c>
      <c r="D700" s="1" t="s">
        <v>893</v>
      </c>
      <c r="E700" s="1" t="s">
        <v>862</v>
      </c>
      <c r="F700" s="1">
        <v>78</v>
      </c>
      <c r="G700" s="16" t="s">
        <v>873</v>
      </c>
      <c r="H700" s="23">
        <v>0.40277777777777773</v>
      </c>
      <c r="I700" s="23">
        <v>0.43541666666666662</v>
      </c>
      <c r="J700" s="1">
        <f>HOUR(Tabla110[[#This Row],[HORA FIN PICKING]]-Tabla110[[#This Row],[HORA INICIO PICKING]])*60+MINUTE(Tabla110[[#This Row],[HORA FIN PICKING]]-Tabla110[[#This Row],[HORA INICIO PICKING]])</f>
        <v>47</v>
      </c>
      <c r="K700" s="1" t="str">
        <f>VLOOKUP(Tabla110[[#This Row],[COD MATERIAL]],Tabla1345[#All],3,0)</f>
        <v>09 - PARTES DE MOTOR</v>
      </c>
      <c r="L700" s="2" t="str">
        <f>VLOOKUP(MONTH(Tabla110[[#This Row],[FECHA PICKING]]),Tabla2[],2,0)</f>
        <v>Jul</v>
      </c>
      <c r="M700" s="1">
        <f>YEAR(Tabla110[[#This Row],[FECHA PICKING]])</f>
        <v>2018</v>
      </c>
    </row>
    <row r="701" spans="1:13" x14ac:dyDescent="0.2">
      <c r="A701" s="2">
        <v>43613</v>
      </c>
      <c r="B701" s="1">
        <v>348882</v>
      </c>
      <c r="C701" s="1" t="s">
        <v>134</v>
      </c>
      <c r="D701" s="1" t="s">
        <v>889</v>
      </c>
      <c r="E701" s="1" t="s">
        <v>857</v>
      </c>
      <c r="F701" s="1">
        <v>58</v>
      </c>
      <c r="G701" s="16" t="s">
        <v>872</v>
      </c>
      <c r="H701" s="23">
        <v>0.51458333333333328</v>
      </c>
      <c r="I701" s="23">
        <v>0.59652777777777777</v>
      </c>
      <c r="J701" s="1">
        <f>HOUR(Tabla110[[#This Row],[HORA FIN PICKING]]-Tabla110[[#This Row],[HORA INICIO PICKING]])*60+MINUTE(Tabla110[[#This Row],[HORA FIN PICKING]]-Tabla110[[#This Row],[HORA INICIO PICKING]])</f>
        <v>118</v>
      </c>
      <c r="K701" s="1" t="str">
        <f>VLOOKUP(Tabla110[[#This Row],[COD MATERIAL]],Tabla1345[#All],3,0)</f>
        <v>05 - COLISION</v>
      </c>
      <c r="L701" s="2" t="str">
        <f>VLOOKUP(MONTH(Tabla110[[#This Row],[FECHA PICKING]]),Tabla2[],2,0)</f>
        <v>May</v>
      </c>
      <c r="M701" s="1">
        <f>YEAR(Tabla110[[#This Row],[FECHA PICKING]])</f>
        <v>2019</v>
      </c>
    </row>
    <row r="702" spans="1:13" x14ac:dyDescent="0.2">
      <c r="A702" s="2">
        <v>43200</v>
      </c>
      <c r="B702" s="1">
        <v>348146</v>
      </c>
      <c r="C702" s="1" t="s">
        <v>357</v>
      </c>
      <c r="D702" s="1" t="s">
        <v>890</v>
      </c>
      <c r="E702" s="1" t="s">
        <v>867</v>
      </c>
      <c r="F702" s="1">
        <v>31</v>
      </c>
      <c r="G702" s="16" t="s">
        <v>872</v>
      </c>
      <c r="H702" s="23">
        <v>0.70000000000000007</v>
      </c>
      <c r="I702" s="23">
        <v>0.74236111111111114</v>
      </c>
      <c r="J702" s="1">
        <f>HOUR(Tabla110[[#This Row],[HORA FIN PICKING]]-Tabla110[[#This Row],[HORA INICIO PICKING]])*60+MINUTE(Tabla110[[#This Row],[HORA FIN PICKING]]-Tabla110[[#This Row],[HORA INICIO PICKING]])</f>
        <v>61</v>
      </c>
      <c r="K702" s="1" t="str">
        <f>VLOOKUP(Tabla110[[#This Row],[COD MATERIAL]],Tabla1345[#All],3,0)</f>
        <v>11 - LLANTAS Y HULES</v>
      </c>
      <c r="L702" s="2" t="str">
        <f>VLOOKUP(MONTH(Tabla110[[#This Row],[FECHA PICKING]]),Tabla2[],2,0)</f>
        <v>Abr</v>
      </c>
      <c r="M702" s="1">
        <f>YEAR(Tabla110[[#This Row],[FECHA PICKING]])</f>
        <v>2018</v>
      </c>
    </row>
    <row r="703" spans="1:13" x14ac:dyDescent="0.2">
      <c r="A703" s="2">
        <v>43519</v>
      </c>
      <c r="B703" s="1">
        <v>348768</v>
      </c>
      <c r="C703" s="1" t="s">
        <v>310</v>
      </c>
      <c r="D703" s="1" t="s">
        <v>891</v>
      </c>
      <c r="E703" s="1" t="s">
        <v>857</v>
      </c>
      <c r="F703" s="1">
        <v>53</v>
      </c>
      <c r="G703" s="16" t="s">
        <v>872</v>
      </c>
      <c r="H703" s="23">
        <v>0.51388888888888895</v>
      </c>
      <c r="I703" s="23">
        <v>0.60138888888888886</v>
      </c>
      <c r="J703" s="1">
        <f>HOUR(Tabla110[[#This Row],[HORA FIN PICKING]]-Tabla110[[#This Row],[HORA INICIO PICKING]])*60+MINUTE(Tabla110[[#This Row],[HORA FIN PICKING]]-Tabla110[[#This Row],[HORA INICIO PICKING]])</f>
        <v>126</v>
      </c>
      <c r="K703" s="1" t="str">
        <f>VLOOKUP(Tabla110[[#This Row],[COD MATERIAL]],Tabla1345[#All],3,0)</f>
        <v>05 - COLISION</v>
      </c>
      <c r="L703" s="2" t="str">
        <f>VLOOKUP(MONTH(Tabla110[[#This Row],[FECHA PICKING]]),Tabla2[],2,0)</f>
        <v>Feb</v>
      </c>
      <c r="M703" s="1">
        <f>YEAR(Tabla110[[#This Row],[FECHA PICKING]])</f>
        <v>2019</v>
      </c>
    </row>
    <row r="704" spans="1:13" x14ac:dyDescent="0.2">
      <c r="A704" s="2">
        <v>43405</v>
      </c>
      <c r="B704" s="1">
        <v>347966</v>
      </c>
      <c r="C704" s="1" t="s">
        <v>391</v>
      </c>
      <c r="D704" s="1" t="s">
        <v>892</v>
      </c>
      <c r="E704" s="1" t="s">
        <v>860</v>
      </c>
      <c r="F704" s="1">
        <v>99</v>
      </c>
      <c r="G704" s="16" t="s">
        <v>872</v>
      </c>
      <c r="H704" s="23">
        <v>0.58958333333333335</v>
      </c>
      <c r="I704" s="23">
        <v>0.60138888888888886</v>
      </c>
      <c r="J704" s="1">
        <f>HOUR(Tabla110[[#This Row],[HORA FIN PICKING]]-Tabla110[[#This Row],[HORA INICIO PICKING]])*60+MINUTE(Tabla110[[#This Row],[HORA FIN PICKING]]-Tabla110[[#This Row],[HORA INICIO PICKING]])</f>
        <v>17</v>
      </c>
      <c r="K704" s="1" t="str">
        <f>VLOOKUP(Tabla110[[#This Row],[COD MATERIAL]],Tabla1345[#All],3,0)</f>
        <v>08 - ELECTRICO</v>
      </c>
      <c r="L704" s="2" t="str">
        <f>VLOOKUP(MONTH(Tabla110[[#This Row],[FECHA PICKING]]),Tabla2[],2,0)</f>
        <v>Nov</v>
      </c>
      <c r="M704" s="1">
        <f>YEAR(Tabla110[[#This Row],[FECHA PICKING]])</f>
        <v>2018</v>
      </c>
    </row>
    <row r="705" spans="1:13" x14ac:dyDescent="0.2">
      <c r="A705" s="2">
        <v>43176</v>
      </c>
      <c r="B705" s="1">
        <v>347943</v>
      </c>
      <c r="C705" s="1" t="s">
        <v>101</v>
      </c>
      <c r="D705" s="1" t="s">
        <v>885</v>
      </c>
      <c r="E705" s="1" t="s">
        <v>865</v>
      </c>
      <c r="F705" s="1">
        <v>56</v>
      </c>
      <c r="G705" s="16" t="s">
        <v>872</v>
      </c>
      <c r="H705" s="23">
        <v>0.54999999999999993</v>
      </c>
      <c r="I705" s="23">
        <v>0.5708333333333333</v>
      </c>
      <c r="J705" s="1">
        <f>HOUR(Tabla110[[#This Row],[HORA FIN PICKING]]-Tabla110[[#This Row],[HORA INICIO PICKING]])*60+MINUTE(Tabla110[[#This Row],[HORA FIN PICKING]]-Tabla110[[#This Row],[HORA INICIO PICKING]])</f>
        <v>30</v>
      </c>
      <c r="K705" s="1" t="str">
        <f>VLOOKUP(Tabla110[[#This Row],[COD MATERIAL]],Tabla1345[#All],3,0)</f>
        <v>14 - LUCES</v>
      </c>
      <c r="L705" s="2" t="str">
        <f>VLOOKUP(MONTH(Tabla110[[#This Row],[FECHA PICKING]]),Tabla2[],2,0)</f>
        <v>Mar</v>
      </c>
      <c r="M705" s="1">
        <f>YEAR(Tabla110[[#This Row],[FECHA PICKING]])</f>
        <v>2018</v>
      </c>
    </row>
    <row r="706" spans="1:13" x14ac:dyDescent="0.2">
      <c r="A706" s="2">
        <v>43354</v>
      </c>
      <c r="B706" s="1">
        <v>348858</v>
      </c>
      <c r="C706" s="1" t="s">
        <v>389</v>
      </c>
      <c r="D706" s="1" t="s">
        <v>889</v>
      </c>
      <c r="E706" s="1" t="s">
        <v>863</v>
      </c>
      <c r="F706" s="1">
        <v>77</v>
      </c>
      <c r="G706" s="16" t="s">
        <v>872</v>
      </c>
      <c r="H706" s="23">
        <v>0.68125000000000002</v>
      </c>
      <c r="I706" s="23">
        <v>0.75902777777777786</v>
      </c>
      <c r="J706" s="1">
        <f>HOUR(Tabla110[[#This Row],[HORA FIN PICKING]]-Tabla110[[#This Row],[HORA INICIO PICKING]])*60+MINUTE(Tabla110[[#This Row],[HORA FIN PICKING]]-Tabla110[[#This Row],[HORA INICIO PICKING]])</f>
        <v>112</v>
      </c>
      <c r="K706" s="1" t="str">
        <f>VLOOKUP(Tabla110[[#This Row],[COD MATERIAL]],Tabla1345[#All],3,0)</f>
        <v>05 - COLISION</v>
      </c>
      <c r="L706" s="2" t="str">
        <f>VLOOKUP(MONTH(Tabla110[[#This Row],[FECHA PICKING]]),Tabla2[],2,0)</f>
        <v>Set</v>
      </c>
      <c r="M706" s="1">
        <f>YEAR(Tabla110[[#This Row],[FECHA PICKING]])</f>
        <v>2018</v>
      </c>
    </row>
    <row r="707" spans="1:13" x14ac:dyDescent="0.2">
      <c r="A707" s="2">
        <v>43217</v>
      </c>
      <c r="B707" s="1">
        <v>347808</v>
      </c>
      <c r="C707" s="1" t="s">
        <v>414</v>
      </c>
      <c r="D707" s="1" t="s">
        <v>891</v>
      </c>
      <c r="E707" s="1" t="s">
        <v>856</v>
      </c>
      <c r="F707" s="1">
        <v>90</v>
      </c>
      <c r="G707" s="16" t="s">
        <v>873</v>
      </c>
      <c r="H707" s="23">
        <v>0.63888888888888895</v>
      </c>
      <c r="I707" s="23">
        <v>0.72222222222222221</v>
      </c>
      <c r="J707" s="1">
        <f>HOUR(Tabla110[[#This Row],[HORA FIN PICKING]]-Tabla110[[#This Row],[HORA INICIO PICKING]])*60+MINUTE(Tabla110[[#This Row],[HORA FIN PICKING]]-Tabla110[[#This Row],[HORA INICIO PICKING]])</f>
        <v>120</v>
      </c>
      <c r="K707" s="1" t="str">
        <f>VLOOKUP(Tabla110[[#This Row],[COD MATERIAL]],Tabla1345[#All],3,0)</f>
        <v>15 - MISCELANEOS</v>
      </c>
      <c r="L707" s="2" t="str">
        <f>VLOOKUP(MONTH(Tabla110[[#This Row],[FECHA PICKING]]),Tabla2[],2,0)</f>
        <v>Abr</v>
      </c>
      <c r="M707" s="1">
        <f>YEAR(Tabla110[[#This Row],[FECHA PICKING]])</f>
        <v>2018</v>
      </c>
    </row>
    <row r="708" spans="1:13" x14ac:dyDescent="0.2">
      <c r="A708" s="2">
        <v>43309</v>
      </c>
      <c r="B708" s="1">
        <v>347586</v>
      </c>
      <c r="C708" s="1" t="s">
        <v>403</v>
      </c>
      <c r="D708" s="1" t="s">
        <v>893</v>
      </c>
      <c r="E708" s="1" t="s">
        <v>857</v>
      </c>
      <c r="F708" s="1">
        <v>23</v>
      </c>
      <c r="G708" s="16" t="s">
        <v>872</v>
      </c>
      <c r="H708" s="23">
        <v>0.63750000000000007</v>
      </c>
      <c r="I708" s="23">
        <v>0.74097222222222214</v>
      </c>
      <c r="J708" s="1">
        <f>HOUR(Tabla110[[#This Row],[HORA FIN PICKING]]-Tabla110[[#This Row],[HORA INICIO PICKING]])*60+MINUTE(Tabla110[[#This Row],[HORA FIN PICKING]]-Tabla110[[#This Row],[HORA INICIO PICKING]])</f>
        <v>149</v>
      </c>
      <c r="K708" s="1" t="str">
        <f>VLOOKUP(Tabla110[[#This Row],[COD MATERIAL]],Tabla1345[#All],3,0)</f>
        <v>09 - PARTES DE MOTOR</v>
      </c>
      <c r="L708" s="2" t="str">
        <f>VLOOKUP(MONTH(Tabla110[[#This Row],[FECHA PICKING]]),Tabla2[],2,0)</f>
        <v>Jul</v>
      </c>
      <c r="M708" s="1">
        <f>YEAR(Tabla110[[#This Row],[FECHA PICKING]])</f>
        <v>2018</v>
      </c>
    </row>
    <row r="709" spans="1:13" x14ac:dyDescent="0.2">
      <c r="A709" s="2">
        <v>43527</v>
      </c>
      <c r="B709" s="1">
        <v>364411</v>
      </c>
      <c r="C709" s="1" t="s">
        <v>608</v>
      </c>
      <c r="D709" s="1" t="s">
        <v>889</v>
      </c>
      <c r="E709" s="1" t="s">
        <v>858</v>
      </c>
      <c r="F709" s="1">
        <v>91</v>
      </c>
      <c r="G709" s="16" t="s">
        <v>872</v>
      </c>
      <c r="H709" s="23">
        <v>0.68263888888888891</v>
      </c>
      <c r="I709" s="23">
        <v>0.77847222222222223</v>
      </c>
      <c r="J709" s="1">
        <f>HOUR(Tabla110[[#This Row],[HORA FIN PICKING]]-Tabla110[[#This Row],[HORA INICIO PICKING]])*60+MINUTE(Tabla110[[#This Row],[HORA FIN PICKING]]-Tabla110[[#This Row],[HORA INICIO PICKING]])</f>
        <v>138</v>
      </c>
      <c r="K709" s="1" t="str">
        <f>VLOOKUP(Tabla110[[#This Row],[COD MATERIAL]],Tabla1345[#All],3,0)</f>
        <v>09 - PARTES DE MOTOR</v>
      </c>
      <c r="L709" s="2" t="str">
        <f>VLOOKUP(MONTH(Tabla110[[#This Row],[FECHA PICKING]]),Tabla2[],2,0)</f>
        <v>Mar</v>
      </c>
      <c r="M709" s="1">
        <f>YEAR(Tabla110[[#This Row],[FECHA PICKING]])</f>
        <v>2019</v>
      </c>
    </row>
    <row r="710" spans="1:13" x14ac:dyDescent="0.2">
      <c r="A710" s="2">
        <v>43298</v>
      </c>
      <c r="B710" s="1">
        <v>366687</v>
      </c>
      <c r="C710" s="1" t="s">
        <v>787</v>
      </c>
      <c r="D710" s="1" t="s">
        <v>888</v>
      </c>
      <c r="E710" s="1" t="s">
        <v>859</v>
      </c>
      <c r="F710" s="1">
        <v>44</v>
      </c>
      <c r="G710" s="16" t="s">
        <v>872</v>
      </c>
      <c r="H710" s="23">
        <v>0.37986111111111115</v>
      </c>
      <c r="I710" s="23">
        <v>0.39444444444444443</v>
      </c>
      <c r="J710" s="1">
        <f>HOUR(Tabla110[[#This Row],[HORA FIN PICKING]]-Tabla110[[#This Row],[HORA INICIO PICKING]])*60+MINUTE(Tabla110[[#This Row],[HORA FIN PICKING]]-Tabla110[[#This Row],[HORA INICIO PICKING]])</f>
        <v>21</v>
      </c>
      <c r="K710" s="1" t="str">
        <f>VLOOKUP(Tabla110[[#This Row],[COD MATERIAL]],Tabla1345[#All],3,0)</f>
        <v>06 - AMORTIGUADORES</v>
      </c>
      <c r="L710" s="2" t="str">
        <f>VLOOKUP(MONTH(Tabla110[[#This Row],[FECHA PICKING]]),Tabla2[],2,0)</f>
        <v>Jul</v>
      </c>
      <c r="M710" s="1">
        <f>YEAR(Tabla110[[#This Row],[FECHA PICKING]])</f>
        <v>2018</v>
      </c>
    </row>
    <row r="711" spans="1:13" x14ac:dyDescent="0.2">
      <c r="A711" s="2">
        <v>43347</v>
      </c>
      <c r="B711" s="1">
        <v>362715</v>
      </c>
      <c r="C711" s="1" t="s">
        <v>539</v>
      </c>
      <c r="D711" s="1" t="s">
        <v>888</v>
      </c>
      <c r="E711" s="1" t="s">
        <v>860</v>
      </c>
      <c r="F711" s="1">
        <v>81</v>
      </c>
      <c r="G711" s="16" t="s">
        <v>872</v>
      </c>
      <c r="H711" s="23">
        <v>0.46736111111111112</v>
      </c>
      <c r="I711" s="23">
        <v>0.49861111111111112</v>
      </c>
      <c r="J711" s="1">
        <f>HOUR(Tabla110[[#This Row],[HORA FIN PICKING]]-Tabla110[[#This Row],[HORA INICIO PICKING]])*60+MINUTE(Tabla110[[#This Row],[HORA FIN PICKING]]-Tabla110[[#This Row],[HORA INICIO PICKING]])</f>
        <v>45</v>
      </c>
      <c r="K711" s="1" t="str">
        <f>VLOOKUP(Tabla110[[#This Row],[COD MATERIAL]],Tabla1345[#All],3,0)</f>
        <v>05 - COLISION</v>
      </c>
      <c r="L711" s="2" t="str">
        <f>VLOOKUP(MONTH(Tabla110[[#This Row],[FECHA PICKING]]),Tabla2[],2,0)</f>
        <v>Set</v>
      </c>
      <c r="M711" s="1">
        <f>YEAR(Tabla110[[#This Row],[FECHA PICKING]])</f>
        <v>2018</v>
      </c>
    </row>
    <row r="712" spans="1:13" x14ac:dyDescent="0.2">
      <c r="A712" s="2">
        <v>43423</v>
      </c>
      <c r="B712" s="1">
        <v>366817</v>
      </c>
      <c r="C712" s="1" t="s">
        <v>152</v>
      </c>
      <c r="D712" s="1" t="s">
        <v>888</v>
      </c>
      <c r="E712" s="1" t="s">
        <v>861</v>
      </c>
      <c r="F712" s="1">
        <v>92</v>
      </c>
      <c r="G712" s="16" t="s">
        <v>872</v>
      </c>
      <c r="H712" s="23">
        <v>0.64166666666666672</v>
      </c>
      <c r="I712" s="23">
        <v>0.65694444444444444</v>
      </c>
      <c r="J712" s="1">
        <f>HOUR(Tabla110[[#This Row],[HORA FIN PICKING]]-Tabla110[[#This Row],[HORA INICIO PICKING]])*60+MINUTE(Tabla110[[#This Row],[HORA FIN PICKING]]-Tabla110[[#This Row],[HORA INICIO PICKING]])</f>
        <v>22</v>
      </c>
      <c r="K712" s="1" t="str">
        <f>VLOOKUP(Tabla110[[#This Row],[COD MATERIAL]],Tabla1345[#All],3,0)</f>
        <v>11 - LLANTAS Y HULES</v>
      </c>
      <c r="L712" s="2" t="str">
        <f>VLOOKUP(MONTH(Tabla110[[#This Row],[FECHA PICKING]]),Tabla2[],2,0)</f>
        <v>Nov</v>
      </c>
      <c r="M712" s="1">
        <f>YEAR(Tabla110[[#This Row],[FECHA PICKING]])</f>
        <v>2018</v>
      </c>
    </row>
    <row r="713" spans="1:13" x14ac:dyDescent="0.2">
      <c r="A713" s="2">
        <v>43565</v>
      </c>
      <c r="B713" s="1">
        <v>362793</v>
      </c>
      <c r="C713" s="1" t="s">
        <v>521</v>
      </c>
      <c r="D713" s="1" t="s">
        <v>886</v>
      </c>
      <c r="E713" s="1" t="s">
        <v>862</v>
      </c>
      <c r="F713" s="1">
        <v>27</v>
      </c>
      <c r="G713" s="16" t="s">
        <v>872</v>
      </c>
      <c r="H713" s="23">
        <v>0.73472222222222217</v>
      </c>
      <c r="I713" s="23">
        <v>0.78541666666666676</v>
      </c>
      <c r="J713" s="1">
        <f>HOUR(Tabla110[[#This Row],[HORA FIN PICKING]]-Tabla110[[#This Row],[HORA INICIO PICKING]])*60+MINUTE(Tabla110[[#This Row],[HORA FIN PICKING]]-Tabla110[[#This Row],[HORA INICIO PICKING]])</f>
        <v>73</v>
      </c>
      <c r="K713" s="1" t="str">
        <f>VLOOKUP(Tabla110[[#This Row],[COD MATERIAL]],Tabla1345[#All],3,0)</f>
        <v>05 - COLISION</v>
      </c>
      <c r="L713" s="2" t="str">
        <f>VLOOKUP(MONTH(Tabla110[[#This Row],[FECHA PICKING]]),Tabla2[],2,0)</f>
        <v>Abr</v>
      </c>
      <c r="M713" s="1">
        <f>YEAR(Tabla110[[#This Row],[FECHA PICKING]])</f>
        <v>2019</v>
      </c>
    </row>
    <row r="714" spans="1:13" x14ac:dyDescent="0.2">
      <c r="A714" s="2">
        <v>43372</v>
      </c>
      <c r="B714" s="1">
        <v>347730</v>
      </c>
      <c r="C714" s="1" t="s">
        <v>519</v>
      </c>
      <c r="D714" s="1" t="s">
        <v>890</v>
      </c>
      <c r="E714" s="1" t="s">
        <v>863</v>
      </c>
      <c r="F714" s="1">
        <v>47</v>
      </c>
      <c r="G714" s="16" t="s">
        <v>872</v>
      </c>
      <c r="H714" s="23">
        <v>0.57013888888888886</v>
      </c>
      <c r="I714" s="23">
        <v>0.6479166666666667</v>
      </c>
      <c r="J714" s="1">
        <f>HOUR(Tabla110[[#This Row],[HORA FIN PICKING]]-Tabla110[[#This Row],[HORA INICIO PICKING]])*60+MINUTE(Tabla110[[#This Row],[HORA FIN PICKING]]-Tabla110[[#This Row],[HORA INICIO PICKING]])</f>
        <v>112</v>
      </c>
      <c r="K714" s="1" t="str">
        <f>VLOOKUP(Tabla110[[#This Row],[COD MATERIAL]],Tabla1345[#All],3,0)</f>
        <v>09 - PARTES DE MOTOR</v>
      </c>
      <c r="L714" s="2" t="str">
        <f>VLOOKUP(MONTH(Tabla110[[#This Row],[FECHA PICKING]]),Tabla2[],2,0)</f>
        <v>Set</v>
      </c>
      <c r="M714" s="1">
        <f>YEAR(Tabla110[[#This Row],[FECHA PICKING]])</f>
        <v>2018</v>
      </c>
    </row>
    <row r="715" spans="1:13" x14ac:dyDescent="0.2">
      <c r="A715" s="2">
        <v>43340</v>
      </c>
      <c r="B715" s="1">
        <v>362806</v>
      </c>
      <c r="C715" s="1" t="s">
        <v>527</v>
      </c>
      <c r="D715" s="1" t="s">
        <v>891</v>
      </c>
      <c r="E715" s="1" t="s">
        <v>864</v>
      </c>
      <c r="F715" s="1">
        <v>51</v>
      </c>
      <c r="G715" s="16" t="s">
        <v>872</v>
      </c>
      <c r="H715" s="23">
        <v>0.48333333333333334</v>
      </c>
      <c r="I715" s="23">
        <v>0.5131944444444444</v>
      </c>
      <c r="J715" s="1">
        <f>HOUR(Tabla110[[#This Row],[HORA FIN PICKING]]-Tabla110[[#This Row],[HORA INICIO PICKING]])*60+MINUTE(Tabla110[[#This Row],[HORA FIN PICKING]]-Tabla110[[#This Row],[HORA INICIO PICKING]])</f>
        <v>43</v>
      </c>
      <c r="K715" s="1" t="str">
        <f>VLOOKUP(Tabla110[[#This Row],[COD MATERIAL]],Tabla1345[#All],3,0)</f>
        <v>15 - MISCELANEOS</v>
      </c>
      <c r="L715" s="2" t="str">
        <f>VLOOKUP(MONTH(Tabla110[[#This Row],[FECHA PICKING]]),Tabla2[],2,0)</f>
        <v>Ago</v>
      </c>
      <c r="M715" s="1">
        <f>YEAR(Tabla110[[#This Row],[FECHA PICKING]])</f>
        <v>2018</v>
      </c>
    </row>
    <row r="716" spans="1:13" x14ac:dyDescent="0.2">
      <c r="A716" s="2">
        <v>43343</v>
      </c>
      <c r="B716" s="1">
        <v>353560</v>
      </c>
      <c r="C716" s="1" t="s">
        <v>182</v>
      </c>
      <c r="D716" s="1" t="s">
        <v>893</v>
      </c>
      <c r="E716" s="1" t="s">
        <v>864</v>
      </c>
      <c r="F716" s="1">
        <v>42</v>
      </c>
      <c r="G716" s="16" t="s">
        <v>872</v>
      </c>
      <c r="H716" s="23">
        <v>0.71388888888888891</v>
      </c>
      <c r="I716" s="23">
        <v>0.75347222222222221</v>
      </c>
      <c r="J716" s="1">
        <f>HOUR(Tabla110[[#This Row],[HORA FIN PICKING]]-Tabla110[[#This Row],[HORA INICIO PICKING]])*60+MINUTE(Tabla110[[#This Row],[HORA FIN PICKING]]-Tabla110[[#This Row],[HORA INICIO PICKING]])</f>
        <v>57</v>
      </c>
      <c r="K716" s="1" t="str">
        <f>VLOOKUP(Tabla110[[#This Row],[COD MATERIAL]],Tabla1345[#All],3,0)</f>
        <v>08 - ELECTRICO</v>
      </c>
      <c r="L716" s="2" t="str">
        <f>VLOOKUP(MONTH(Tabla110[[#This Row],[FECHA PICKING]]),Tabla2[],2,0)</f>
        <v>Ago</v>
      </c>
      <c r="M716" s="1">
        <f>YEAR(Tabla110[[#This Row],[FECHA PICKING]])</f>
        <v>2018</v>
      </c>
    </row>
    <row r="717" spans="1:13" x14ac:dyDescent="0.2">
      <c r="A717" s="2">
        <v>43423</v>
      </c>
      <c r="B717" s="1">
        <v>347964</v>
      </c>
      <c r="C717" s="1" t="s">
        <v>170</v>
      </c>
      <c r="D717" s="1" t="s">
        <v>890</v>
      </c>
      <c r="E717" s="1" t="s">
        <v>857</v>
      </c>
      <c r="F717" s="1">
        <v>73</v>
      </c>
      <c r="G717" s="16" t="s">
        <v>872</v>
      </c>
      <c r="H717" s="23">
        <v>0.36527777777777781</v>
      </c>
      <c r="I717" s="23">
        <v>0.45347222222222222</v>
      </c>
      <c r="J717" s="1">
        <f>HOUR(Tabla110[[#This Row],[HORA FIN PICKING]]-Tabla110[[#This Row],[HORA INICIO PICKING]])*60+MINUTE(Tabla110[[#This Row],[HORA FIN PICKING]]-Tabla110[[#This Row],[HORA INICIO PICKING]])</f>
        <v>127</v>
      </c>
      <c r="K717" s="1" t="str">
        <f>VLOOKUP(Tabla110[[#This Row],[COD MATERIAL]],Tabla1345[#All],3,0)</f>
        <v>08 - ELECTRICO</v>
      </c>
      <c r="L717" s="2" t="str">
        <f>VLOOKUP(MONTH(Tabla110[[#This Row],[FECHA PICKING]]),Tabla2[],2,0)</f>
        <v>Nov</v>
      </c>
      <c r="M717" s="1">
        <f>YEAR(Tabla110[[#This Row],[FECHA PICKING]])</f>
        <v>2018</v>
      </c>
    </row>
    <row r="718" spans="1:13" x14ac:dyDescent="0.2">
      <c r="A718" s="2">
        <v>43268</v>
      </c>
      <c r="B718" s="1">
        <v>348551</v>
      </c>
      <c r="C718" s="1" t="s">
        <v>321</v>
      </c>
      <c r="D718" s="1" t="s">
        <v>888</v>
      </c>
      <c r="E718" s="1" t="s">
        <v>864</v>
      </c>
      <c r="F718" s="1">
        <v>24</v>
      </c>
      <c r="G718" s="16" t="s">
        <v>872</v>
      </c>
      <c r="H718" s="23">
        <v>0.42222222222222222</v>
      </c>
      <c r="I718" s="23">
        <v>0.48888888888888893</v>
      </c>
      <c r="J718" s="1">
        <f>HOUR(Tabla110[[#This Row],[HORA FIN PICKING]]-Tabla110[[#This Row],[HORA INICIO PICKING]])*60+MINUTE(Tabla110[[#This Row],[HORA FIN PICKING]]-Tabla110[[#This Row],[HORA INICIO PICKING]])</f>
        <v>96</v>
      </c>
      <c r="K718" s="1" t="str">
        <f>VLOOKUP(Tabla110[[#This Row],[COD MATERIAL]],Tabla1345[#All],3,0)</f>
        <v>15 - MISCELANEOS</v>
      </c>
      <c r="L718" s="2" t="str">
        <f>VLOOKUP(MONTH(Tabla110[[#This Row],[FECHA PICKING]]),Tabla2[],2,0)</f>
        <v>Jun</v>
      </c>
      <c r="M718" s="1">
        <f>YEAR(Tabla110[[#This Row],[FECHA PICKING]])</f>
        <v>2018</v>
      </c>
    </row>
    <row r="719" spans="1:13" x14ac:dyDescent="0.2">
      <c r="A719" s="2">
        <v>43229</v>
      </c>
      <c r="B719" s="1">
        <v>348632</v>
      </c>
      <c r="C719" s="1" t="s">
        <v>161</v>
      </c>
      <c r="D719" s="1" t="s">
        <v>886</v>
      </c>
      <c r="E719" s="1" t="s">
        <v>865</v>
      </c>
      <c r="F719" s="1">
        <v>97</v>
      </c>
      <c r="G719" s="16" t="s">
        <v>872</v>
      </c>
      <c r="H719" s="23">
        <v>0.4916666666666667</v>
      </c>
      <c r="I719" s="23">
        <v>0.54652777777777783</v>
      </c>
      <c r="J719" s="1">
        <f>HOUR(Tabla110[[#This Row],[HORA FIN PICKING]]-Tabla110[[#This Row],[HORA INICIO PICKING]])*60+MINUTE(Tabla110[[#This Row],[HORA FIN PICKING]]-Tabla110[[#This Row],[HORA INICIO PICKING]])</f>
        <v>79</v>
      </c>
      <c r="K719" s="1" t="str">
        <f>VLOOKUP(Tabla110[[#This Row],[COD MATERIAL]],Tabla1345[#All],3,0)</f>
        <v>09 - PARTES DE MOTOR</v>
      </c>
      <c r="L719" s="2" t="str">
        <f>VLOOKUP(MONTH(Tabla110[[#This Row],[FECHA PICKING]]),Tabla2[],2,0)</f>
        <v>May</v>
      </c>
      <c r="M719" s="1">
        <f>YEAR(Tabla110[[#This Row],[FECHA PICKING]])</f>
        <v>2018</v>
      </c>
    </row>
    <row r="720" spans="1:13" x14ac:dyDescent="0.2">
      <c r="A720" s="2">
        <v>43199</v>
      </c>
      <c r="B720" s="1">
        <v>348795</v>
      </c>
      <c r="C720" s="1" t="s">
        <v>421</v>
      </c>
      <c r="D720" s="1" t="s">
        <v>888</v>
      </c>
      <c r="E720" s="1" t="s">
        <v>857</v>
      </c>
      <c r="F720" s="1">
        <v>43</v>
      </c>
      <c r="G720" s="16" t="s">
        <v>873</v>
      </c>
      <c r="H720" s="23">
        <v>0.43194444444444446</v>
      </c>
      <c r="I720" s="23">
        <v>0.53125</v>
      </c>
      <c r="J720" s="1">
        <f>HOUR(Tabla110[[#This Row],[HORA FIN PICKING]]-Tabla110[[#This Row],[HORA INICIO PICKING]])*60+MINUTE(Tabla110[[#This Row],[HORA FIN PICKING]]-Tabla110[[#This Row],[HORA INICIO PICKING]])</f>
        <v>143</v>
      </c>
      <c r="K720" s="1" t="str">
        <f>VLOOKUP(Tabla110[[#This Row],[COD MATERIAL]],Tabla1345[#All],3,0)</f>
        <v>13 - TRACCION</v>
      </c>
      <c r="L720" s="2" t="str">
        <f>VLOOKUP(MONTH(Tabla110[[#This Row],[FECHA PICKING]]),Tabla2[],2,0)</f>
        <v>Abr</v>
      </c>
      <c r="M720" s="1">
        <f>YEAR(Tabla110[[#This Row],[FECHA PICKING]])</f>
        <v>2018</v>
      </c>
    </row>
    <row r="721" spans="1:13" x14ac:dyDescent="0.2">
      <c r="A721" s="2">
        <v>43529</v>
      </c>
      <c r="B721" s="1">
        <v>348459</v>
      </c>
      <c r="C721" s="1" t="s">
        <v>154</v>
      </c>
      <c r="D721" s="1" t="s">
        <v>887</v>
      </c>
      <c r="E721" s="1" t="s">
        <v>859</v>
      </c>
      <c r="F721" s="1">
        <v>51</v>
      </c>
      <c r="G721" s="16" t="s">
        <v>872</v>
      </c>
      <c r="H721" s="23">
        <v>0.47083333333333338</v>
      </c>
      <c r="I721" s="23">
        <v>0.5229166666666667</v>
      </c>
      <c r="J721" s="1">
        <f>HOUR(Tabla110[[#This Row],[HORA FIN PICKING]]-Tabla110[[#This Row],[HORA INICIO PICKING]])*60+MINUTE(Tabla110[[#This Row],[HORA FIN PICKING]]-Tabla110[[#This Row],[HORA INICIO PICKING]])</f>
        <v>75</v>
      </c>
      <c r="K721" s="1" t="str">
        <f>VLOOKUP(Tabla110[[#This Row],[COD MATERIAL]],Tabla1345[#All],3,0)</f>
        <v>08 - ELECTRICO</v>
      </c>
      <c r="L721" s="2" t="str">
        <f>VLOOKUP(MONTH(Tabla110[[#This Row],[FECHA PICKING]]),Tabla2[],2,0)</f>
        <v>Mar</v>
      </c>
      <c r="M721" s="1">
        <f>YEAR(Tabla110[[#This Row],[FECHA PICKING]])</f>
        <v>2019</v>
      </c>
    </row>
    <row r="722" spans="1:13" x14ac:dyDescent="0.2">
      <c r="A722" s="2">
        <v>43520</v>
      </c>
      <c r="B722" s="1">
        <v>347997</v>
      </c>
      <c r="C722" s="1" t="s">
        <v>679</v>
      </c>
      <c r="D722" s="1" t="s">
        <v>890</v>
      </c>
      <c r="E722" s="1" t="s">
        <v>862</v>
      </c>
      <c r="F722" s="1">
        <v>96</v>
      </c>
      <c r="G722" s="16" t="s">
        <v>872</v>
      </c>
      <c r="H722" s="23">
        <v>0.65416666666666667</v>
      </c>
      <c r="I722" s="23">
        <v>0.75416666666666676</v>
      </c>
      <c r="J722" s="1">
        <f>HOUR(Tabla110[[#This Row],[HORA FIN PICKING]]-Tabla110[[#This Row],[HORA INICIO PICKING]])*60+MINUTE(Tabla110[[#This Row],[HORA FIN PICKING]]-Tabla110[[#This Row],[HORA INICIO PICKING]])</f>
        <v>144</v>
      </c>
      <c r="K722" s="1" t="str">
        <f>VLOOKUP(Tabla110[[#This Row],[COD MATERIAL]],Tabla1345[#All],3,0)</f>
        <v>10 - PALANCAS Y CHICOTES</v>
      </c>
      <c r="L722" s="2" t="str">
        <f>VLOOKUP(MONTH(Tabla110[[#This Row],[FECHA PICKING]]),Tabla2[],2,0)</f>
        <v>Feb</v>
      </c>
      <c r="M722" s="1">
        <f>YEAR(Tabla110[[#This Row],[FECHA PICKING]])</f>
        <v>2019</v>
      </c>
    </row>
    <row r="723" spans="1:13" x14ac:dyDescent="0.2">
      <c r="A723" s="2">
        <v>43276</v>
      </c>
      <c r="B723" s="1">
        <v>348230</v>
      </c>
      <c r="C723" s="1" t="s">
        <v>341</v>
      </c>
      <c r="D723" s="1" t="s">
        <v>887</v>
      </c>
      <c r="E723" s="1" t="s">
        <v>866</v>
      </c>
      <c r="F723" s="1">
        <v>64</v>
      </c>
      <c r="G723" s="16" t="s">
        <v>873</v>
      </c>
      <c r="H723" s="23">
        <v>0.73611111111111116</v>
      </c>
      <c r="I723" s="23">
        <v>0.76180555555555562</v>
      </c>
      <c r="J723" s="1">
        <f>HOUR(Tabla110[[#This Row],[HORA FIN PICKING]]-Tabla110[[#This Row],[HORA INICIO PICKING]])*60+MINUTE(Tabla110[[#This Row],[HORA FIN PICKING]]-Tabla110[[#This Row],[HORA INICIO PICKING]])</f>
        <v>37</v>
      </c>
      <c r="K723" s="1" t="str">
        <f>VLOOKUP(Tabla110[[#This Row],[COD MATERIAL]],Tabla1345[#All],3,0)</f>
        <v>06 - AMORTIGUADORES</v>
      </c>
      <c r="L723" s="2" t="str">
        <f>VLOOKUP(MONTH(Tabla110[[#This Row],[FECHA PICKING]]),Tabla2[],2,0)</f>
        <v>Jun</v>
      </c>
      <c r="M723" s="1">
        <f>YEAR(Tabla110[[#This Row],[FECHA PICKING]])</f>
        <v>2018</v>
      </c>
    </row>
    <row r="724" spans="1:13" x14ac:dyDescent="0.2">
      <c r="A724" s="2">
        <v>43418</v>
      </c>
      <c r="B724" s="1">
        <v>348683</v>
      </c>
      <c r="C724" s="1" t="s">
        <v>632</v>
      </c>
      <c r="D724" s="1" t="s">
        <v>884</v>
      </c>
      <c r="E724" s="1" t="s">
        <v>863</v>
      </c>
      <c r="F724" s="1">
        <v>69</v>
      </c>
      <c r="G724" s="16" t="s">
        <v>872</v>
      </c>
      <c r="H724" s="23">
        <v>0.7270833333333333</v>
      </c>
      <c r="I724" s="23">
        <v>0.79583333333333339</v>
      </c>
      <c r="J724" s="1">
        <f>HOUR(Tabla110[[#This Row],[HORA FIN PICKING]]-Tabla110[[#This Row],[HORA INICIO PICKING]])*60+MINUTE(Tabla110[[#This Row],[HORA FIN PICKING]]-Tabla110[[#This Row],[HORA INICIO PICKING]])</f>
        <v>99</v>
      </c>
      <c r="K724" s="1" t="str">
        <f>VLOOKUP(Tabla110[[#This Row],[COD MATERIAL]],Tabla1345[#All],3,0)</f>
        <v>09 - PARTES DE MOTOR</v>
      </c>
      <c r="L724" s="2" t="str">
        <f>VLOOKUP(MONTH(Tabla110[[#This Row],[FECHA PICKING]]),Tabla2[],2,0)</f>
        <v>Nov</v>
      </c>
      <c r="M724" s="1">
        <f>YEAR(Tabla110[[#This Row],[FECHA PICKING]])</f>
        <v>2018</v>
      </c>
    </row>
    <row r="725" spans="1:13" x14ac:dyDescent="0.2">
      <c r="A725" s="2">
        <v>43398</v>
      </c>
      <c r="B725" s="1">
        <v>348057</v>
      </c>
      <c r="C725" s="1" t="s">
        <v>339</v>
      </c>
      <c r="D725" s="1" t="s">
        <v>890</v>
      </c>
      <c r="E725" s="1" t="s">
        <v>863</v>
      </c>
      <c r="F725" s="1">
        <v>14</v>
      </c>
      <c r="G725" s="16" t="s">
        <v>873</v>
      </c>
      <c r="H725" s="23">
        <v>0.51944444444444449</v>
      </c>
      <c r="I725" s="23">
        <v>0.56736111111111109</v>
      </c>
      <c r="J725" s="1">
        <f>HOUR(Tabla110[[#This Row],[HORA FIN PICKING]]-Tabla110[[#This Row],[HORA INICIO PICKING]])*60+MINUTE(Tabla110[[#This Row],[HORA FIN PICKING]]-Tabla110[[#This Row],[HORA INICIO PICKING]])</f>
        <v>69</v>
      </c>
      <c r="K725" s="1" t="str">
        <f>VLOOKUP(Tabla110[[#This Row],[COD MATERIAL]],Tabla1345[#All],3,0)</f>
        <v>13 - TRACCION</v>
      </c>
      <c r="L725" s="2" t="str">
        <f>VLOOKUP(MONTH(Tabla110[[#This Row],[FECHA PICKING]]),Tabla2[],2,0)</f>
        <v>Oct</v>
      </c>
      <c r="M725" s="1">
        <f>YEAR(Tabla110[[#This Row],[FECHA PICKING]])</f>
        <v>2018</v>
      </c>
    </row>
    <row r="726" spans="1:13" x14ac:dyDescent="0.2">
      <c r="A726" s="2">
        <v>43574</v>
      </c>
      <c r="B726" s="1">
        <v>367772</v>
      </c>
      <c r="C726" s="1" t="s">
        <v>342</v>
      </c>
      <c r="D726" s="1" t="s">
        <v>887</v>
      </c>
      <c r="E726" s="1" t="s">
        <v>860</v>
      </c>
      <c r="F726" s="1">
        <v>96</v>
      </c>
      <c r="G726" s="16" t="s">
        <v>872</v>
      </c>
      <c r="H726" s="23">
        <v>0.7319444444444444</v>
      </c>
      <c r="I726" s="23">
        <v>0.74375000000000002</v>
      </c>
      <c r="J726" s="1">
        <f>HOUR(Tabla110[[#This Row],[HORA FIN PICKING]]-Tabla110[[#This Row],[HORA INICIO PICKING]])*60+MINUTE(Tabla110[[#This Row],[HORA FIN PICKING]]-Tabla110[[#This Row],[HORA INICIO PICKING]])</f>
        <v>17</v>
      </c>
      <c r="K726" s="1" t="str">
        <f>VLOOKUP(Tabla110[[#This Row],[COD MATERIAL]],Tabla1345[#All],3,0)</f>
        <v>07 - PEDALES Y POSAPIES</v>
      </c>
      <c r="L726" s="2" t="str">
        <f>VLOOKUP(MONTH(Tabla110[[#This Row],[FECHA PICKING]]),Tabla2[],2,0)</f>
        <v>Abr</v>
      </c>
      <c r="M726" s="1">
        <f>YEAR(Tabla110[[#This Row],[FECHA PICKING]])</f>
        <v>2019</v>
      </c>
    </row>
    <row r="727" spans="1:13" x14ac:dyDescent="0.2">
      <c r="A727" s="2">
        <v>43581</v>
      </c>
      <c r="B727" s="1">
        <v>365549</v>
      </c>
      <c r="C727" s="1" t="s">
        <v>573</v>
      </c>
      <c r="D727" s="1" t="s">
        <v>890</v>
      </c>
      <c r="E727" s="1" t="s">
        <v>867</v>
      </c>
      <c r="F727" s="1">
        <v>79</v>
      </c>
      <c r="G727" s="16" t="s">
        <v>872</v>
      </c>
      <c r="H727" s="23">
        <v>0.69166666666666676</v>
      </c>
      <c r="I727" s="23">
        <v>0.76250000000000007</v>
      </c>
      <c r="J727" s="1">
        <f>HOUR(Tabla110[[#This Row],[HORA FIN PICKING]]-Tabla110[[#This Row],[HORA INICIO PICKING]])*60+MINUTE(Tabla110[[#This Row],[HORA FIN PICKING]]-Tabla110[[#This Row],[HORA INICIO PICKING]])</f>
        <v>102</v>
      </c>
      <c r="K727" s="1" t="str">
        <f>VLOOKUP(Tabla110[[#This Row],[COD MATERIAL]],Tabla1345[#All],3,0)</f>
        <v>05 - COLISION</v>
      </c>
      <c r="L727" s="2" t="str">
        <f>VLOOKUP(MONTH(Tabla110[[#This Row],[FECHA PICKING]]),Tabla2[],2,0)</f>
        <v>Abr</v>
      </c>
      <c r="M727" s="1">
        <f>YEAR(Tabla110[[#This Row],[FECHA PICKING]])</f>
        <v>2019</v>
      </c>
    </row>
    <row r="728" spans="1:13" x14ac:dyDescent="0.2">
      <c r="A728" s="2">
        <v>43579</v>
      </c>
      <c r="B728" s="1">
        <v>367779</v>
      </c>
      <c r="C728" s="1" t="s">
        <v>62</v>
      </c>
      <c r="D728" s="1" t="s">
        <v>893</v>
      </c>
      <c r="E728" s="1" t="s">
        <v>867</v>
      </c>
      <c r="F728" s="1">
        <v>53</v>
      </c>
      <c r="G728" s="16" t="s">
        <v>872</v>
      </c>
      <c r="H728" s="23">
        <v>0.63263888888888886</v>
      </c>
      <c r="I728" s="23">
        <v>0.67986111111111114</v>
      </c>
      <c r="J728" s="1">
        <f>HOUR(Tabla110[[#This Row],[HORA FIN PICKING]]-Tabla110[[#This Row],[HORA INICIO PICKING]])*60+MINUTE(Tabla110[[#This Row],[HORA FIN PICKING]]-Tabla110[[#This Row],[HORA INICIO PICKING]])</f>
        <v>68</v>
      </c>
      <c r="K728" s="1" t="str">
        <f>VLOOKUP(Tabla110[[#This Row],[COD MATERIAL]],Tabla1345[#All],3,0)</f>
        <v>07 - PEDALES Y POSAPIES</v>
      </c>
      <c r="L728" s="2" t="str">
        <f>VLOOKUP(MONTH(Tabla110[[#This Row],[FECHA PICKING]]),Tabla2[],2,0)</f>
        <v>Abr</v>
      </c>
      <c r="M728" s="1">
        <f>YEAR(Tabla110[[#This Row],[FECHA PICKING]])</f>
        <v>2019</v>
      </c>
    </row>
    <row r="729" spans="1:13" x14ac:dyDescent="0.2">
      <c r="A729" s="2">
        <v>43442</v>
      </c>
      <c r="B729" s="1">
        <v>348868</v>
      </c>
      <c r="C729" s="1" t="s">
        <v>314</v>
      </c>
      <c r="D729" s="1" t="s">
        <v>891</v>
      </c>
      <c r="E729" s="1" t="s">
        <v>866</v>
      </c>
      <c r="F729" s="1">
        <v>55</v>
      </c>
      <c r="G729" s="16" t="s">
        <v>872</v>
      </c>
      <c r="H729" s="23">
        <v>0.53194444444444444</v>
      </c>
      <c r="I729" s="23">
        <v>0.54305555555555551</v>
      </c>
      <c r="J729" s="1">
        <f>HOUR(Tabla110[[#This Row],[HORA FIN PICKING]]-Tabla110[[#This Row],[HORA INICIO PICKING]])*60+MINUTE(Tabla110[[#This Row],[HORA FIN PICKING]]-Tabla110[[#This Row],[HORA INICIO PICKING]])</f>
        <v>16</v>
      </c>
      <c r="K729" s="1" t="str">
        <f>VLOOKUP(Tabla110[[#This Row],[COD MATERIAL]],Tabla1345[#All],3,0)</f>
        <v>05 - COLISION</v>
      </c>
      <c r="L729" s="2" t="str">
        <f>VLOOKUP(MONTH(Tabla110[[#This Row],[FECHA PICKING]]),Tabla2[],2,0)</f>
        <v>Dic</v>
      </c>
      <c r="M729" s="1">
        <f>YEAR(Tabla110[[#This Row],[FECHA PICKING]])</f>
        <v>2018</v>
      </c>
    </row>
    <row r="730" spans="1:13" x14ac:dyDescent="0.2">
      <c r="A730" s="2">
        <v>43118</v>
      </c>
      <c r="B730" s="1">
        <v>347835</v>
      </c>
      <c r="C730" s="1" t="s">
        <v>86</v>
      </c>
      <c r="D730" s="1" t="s">
        <v>884</v>
      </c>
      <c r="E730" s="1" t="s">
        <v>868</v>
      </c>
      <c r="F730" s="1">
        <v>21</v>
      </c>
      <c r="G730" s="16" t="s">
        <v>872</v>
      </c>
      <c r="H730" s="23">
        <v>0.55138888888888882</v>
      </c>
      <c r="I730" s="23">
        <v>0.58611111111111114</v>
      </c>
      <c r="J730" s="1">
        <f>HOUR(Tabla110[[#This Row],[HORA FIN PICKING]]-Tabla110[[#This Row],[HORA INICIO PICKING]])*60+MINUTE(Tabla110[[#This Row],[HORA FIN PICKING]]-Tabla110[[#This Row],[HORA INICIO PICKING]])</f>
        <v>50</v>
      </c>
      <c r="K730" s="1" t="str">
        <f>VLOOKUP(Tabla110[[#This Row],[COD MATERIAL]],Tabla1345[#All],3,0)</f>
        <v>15 - MISCELANEOS</v>
      </c>
      <c r="L730" s="2" t="str">
        <f>VLOOKUP(MONTH(Tabla110[[#This Row],[FECHA PICKING]]),Tabla2[],2,0)</f>
        <v>Ene</v>
      </c>
      <c r="M730" s="1">
        <f>YEAR(Tabla110[[#This Row],[FECHA PICKING]])</f>
        <v>2018</v>
      </c>
    </row>
    <row r="731" spans="1:13" x14ac:dyDescent="0.2">
      <c r="A731" s="2">
        <v>43219</v>
      </c>
      <c r="B731" s="1">
        <v>348139</v>
      </c>
      <c r="C731" s="1" t="s">
        <v>272</v>
      </c>
      <c r="D731" s="1" t="s">
        <v>889</v>
      </c>
      <c r="E731" s="1" t="s">
        <v>859</v>
      </c>
      <c r="F731" s="1">
        <v>20</v>
      </c>
      <c r="G731" s="16" t="s">
        <v>873</v>
      </c>
      <c r="H731" s="23">
        <v>0.46666666666666662</v>
      </c>
      <c r="I731" s="23">
        <v>0.53333333333333333</v>
      </c>
      <c r="J731" s="1">
        <f>HOUR(Tabla110[[#This Row],[HORA FIN PICKING]]-Tabla110[[#This Row],[HORA INICIO PICKING]])*60+MINUTE(Tabla110[[#This Row],[HORA FIN PICKING]]-Tabla110[[#This Row],[HORA INICIO PICKING]])</f>
        <v>96</v>
      </c>
      <c r="K731" s="1" t="str">
        <f>VLOOKUP(Tabla110[[#This Row],[COD MATERIAL]],Tabla1345[#All],3,0)</f>
        <v>04 - FRENOS Y EMBRAGUES</v>
      </c>
      <c r="L731" s="2" t="str">
        <f>VLOOKUP(MONTH(Tabla110[[#This Row],[FECHA PICKING]]),Tabla2[],2,0)</f>
        <v>Abr</v>
      </c>
      <c r="M731" s="1">
        <f>YEAR(Tabla110[[#This Row],[FECHA PICKING]])</f>
        <v>2018</v>
      </c>
    </row>
    <row r="732" spans="1:13" x14ac:dyDescent="0.2">
      <c r="A732" s="2">
        <v>43397</v>
      </c>
      <c r="B732" s="1">
        <v>362658</v>
      </c>
      <c r="C732" s="1" t="s">
        <v>692</v>
      </c>
      <c r="D732" s="1" t="s">
        <v>892</v>
      </c>
      <c r="E732" s="1" t="s">
        <v>865</v>
      </c>
      <c r="F732" s="1">
        <v>11</v>
      </c>
      <c r="G732" s="16" t="s">
        <v>873</v>
      </c>
      <c r="H732" s="23">
        <v>0.55833333333333335</v>
      </c>
      <c r="I732" s="23">
        <v>0.62152777777777779</v>
      </c>
      <c r="J732" s="1">
        <f>HOUR(Tabla110[[#This Row],[HORA FIN PICKING]]-Tabla110[[#This Row],[HORA INICIO PICKING]])*60+MINUTE(Tabla110[[#This Row],[HORA FIN PICKING]]-Tabla110[[#This Row],[HORA INICIO PICKING]])</f>
        <v>91</v>
      </c>
      <c r="K732" s="1" t="str">
        <f>VLOOKUP(Tabla110[[#This Row],[COD MATERIAL]],Tabla1345[#All],3,0)</f>
        <v>15 - MISCELANEOS</v>
      </c>
      <c r="L732" s="2" t="str">
        <f>VLOOKUP(MONTH(Tabla110[[#This Row],[FECHA PICKING]]),Tabla2[],2,0)</f>
        <v>Oct</v>
      </c>
      <c r="M732" s="1">
        <f>YEAR(Tabla110[[#This Row],[FECHA PICKING]])</f>
        <v>2018</v>
      </c>
    </row>
    <row r="733" spans="1:13" x14ac:dyDescent="0.2">
      <c r="A733" s="2">
        <v>43513</v>
      </c>
      <c r="B733" s="1">
        <v>348143</v>
      </c>
      <c r="C733" s="1" t="s">
        <v>95</v>
      </c>
      <c r="D733" s="1" t="s">
        <v>887</v>
      </c>
      <c r="E733" s="1" t="s">
        <v>860</v>
      </c>
      <c r="F733" s="1">
        <v>85</v>
      </c>
      <c r="G733" s="16" t="s">
        <v>872</v>
      </c>
      <c r="H733" s="23">
        <v>0.60972222222222217</v>
      </c>
      <c r="I733" s="23">
        <v>0.6743055555555556</v>
      </c>
      <c r="J733" s="1">
        <f>HOUR(Tabla110[[#This Row],[HORA FIN PICKING]]-Tabla110[[#This Row],[HORA INICIO PICKING]])*60+MINUTE(Tabla110[[#This Row],[HORA FIN PICKING]]-Tabla110[[#This Row],[HORA INICIO PICKING]])</f>
        <v>93</v>
      </c>
      <c r="K733" s="1" t="str">
        <f>VLOOKUP(Tabla110[[#This Row],[COD MATERIAL]],Tabla1345[#All],3,0)</f>
        <v>04 - FRENOS Y EMBRAGUES</v>
      </c>
      <c r="L733" s="2" t="str">
        <f>VLOOKUP(MONTH(Tabla110[[#This Row],[FECHA PICKING]]),Tabla2[],2,0)</f>
        <v>Feb</v>
      </c>
      <c r="M733" s="1">
        <f>YEAR(Tabla110[[#This Row],[FECHA PICKING]])</f>
        <v>2019</v>
      </c>
    </row>
    <row r="734" spans="1:13" x14ac:dyDescent="0.2">
      <c r="A734" s="2">
        <v>43445</v>
      </c>
      <c r="B734" s="1">
        <v>348760</v>
      </c>
      <c r="C734" s="1" t="s">
        <v>460</v>
      </c>
      <c r="D734" s="1" t="s">
        <v>888</v>
      </c>
      <c r="E734" s="1" t="s">
        <v>869</v>
      </c>
      <c r="F734" s="1">
        <v>83</v>
      </c>
      <c r="G734" s="16" t="s">
        <v>872</v>
      </c>
      <c r="H734" s="23">
        <v>0.3659722222222222</v>
      </c>
      <c r="I734" s="23">
        <v>0.45694444444444443</v>
      </c>
      <c r="J734" s="1">
        <f>HOUR(Tabla110[[#This Row],[HORA FIN PICKING]]-Tabla110[[#This Row],[HORA INICIO PICKING]])*60+MINUTE(Tabla110[[#This Row],[HORA FIN PICKING]]-Tabla110[[#This Row],[HORA INICIO PICKING]])</f>
        <v>131</v>
      </c>
      <c r="K734" s="1" t="str">
        <f>VLOOKUP(Tabla110[[#This Row],[COD MATERIAL]],Tabla1345[#All],3,0)</f>
        <v>05 - COLISION</v>
      </c>
      <c r="L734" s="2" t="str">
        <f>VLOOKUP(MONTH(Tabla110[[#This Row],[FECHA PICKING]]),Tabla2[],2,0)</f>
        <v>Dic</v>
      </c>
      <c r="M734" s="1">
        <f>YEAR(Tabla110[[#This Row],[FECHA PICKING]])</f>
        <v>2018</v>
      </c>
    </row>
    <row r="735" spans="1:13" x14ac:dyDescent="0.2">
      <c r="A735" s="2">
        <v>43594</v>
      </c>
      <c r="B735" s="1">
        <v>348271</v>
      </c>
      <c r="C735" s="1" t="s">
        <v>286</v>
      </c>
      <c r="D735" s="1" t="s">
        <v>892</v>
      </c>
      <c r="E735" s="1" t="s">
        <v>868</v>
      </c>
      <c r="F735" s="1">
        <v>100</v>
      </c>
      <c r="G735" s="16" t="s">
        <v>873</v>
      </c>
      <c r="H735" s="23">
        <v>0.60833333333333328</v>
      </c>
      <c r="I735" s="23">
        <v>0.6465277777777777</v>
      </c>
      <c r="J735" s="1">
        <f>HOUR(Tabla110[[#This Row],[HORA FIN PICKING]]-Tabla110[[#This Row],[HORA INICIO PICKING]])*60+MINUTE(Tabla110[[#This Row],[HORA FIN PICKING]]-Tabla110[[#This Row],[HORA INICIO PICKING]])</f>
        <v>55</v>
      </c>
      <c r="K735" s="1" t="str">
        <f>VLOOKUP(Tabla110[[#This Row],[COD MATERIAL]],Tabla1345[#All],3,0)</f>
        <v>07 - PEDALES Y POSAPIES</v>
      </c>
      <c r="L735" s="2" t="str">
        <f>VLOOKUP(MONTH(Tabla110[[#This Row],[FECHA PICKING]]),Tabla2[],2,0)</f>
        <v>May</v>
      </c>
      <c r="M735" s="1">
        <f>YEAR(Tabla110[[#This Row],[FECHA PICKING]])</f>
        <v>2019</v>
      </c>
    </row>
    <row r="736" spans="1:13" x14ac:dyDescent="0.2">
      <c r="A736" s="2">
        <v>43218</v>
      </c>
      <c r="B736" s="1">
        <v>348428</v>
      </c>
      <c r="C736" s="1" t="s">
        <v>104</v>
      </c>
      <c r="D736" s="1" t="s">
        <v>885</v>
      </c>
      <c r="E736" s="1" t="s">
        <v>864</v>
      </c>
      <c r="F736" s="1">
        <v>63</v>
      </c>
      <c r="G736" s="16" t="s">
        <v>872</v>
      </c>
      <c r="H736" s="23">
        <v>0.59930555555555554</v>
      </c>
      <c r="I736" s="23">
        <v>0.70347222222222217</v>
      </c>
      <c r="J736" s="1">
        <f>HOUR(Tabla110[[#This Row],[HORA FIN PICKING]]-Tabla110[[#This Row],[HORA INICIO PICKING]])*60+MINUTE(Tabla110[[#This Row],[HORA FIN PICKING]]-Tabla110[[#This Row],[HORA INICIO PICKING]])</f>
        <v>150</v>
      </c>
      <c r="K736" s="1" t="str">
        <f>VLOOKUP(Tabla110[[#This Row],[COD MATERIAL]],Tabla1345[#All],3,0)</f>
        <v>05 - COLISION</v>
      </c>
      <c r="L736" s="2" t="str">
        <f>VLOOKUP(MONTH(Tabla110[[#This Row],[FECHA PICKING]]),Tabla2[],2,0)</f>
        <v>Abr</v>
      </c>
      <c r="M736" s="1">
        <f>YEAR(Tabla110[[#This Row],[FECHA PICKING]])</f>
        <v>2018</v>
      </c>
    </row>
    <row r="737" spans="1:13" x14ac:dyDescent="0.2">
      <c r="A737" s="2">
        <v>43237</v>
      </c>
      <c r="B737" s="1">
        <v>347640</v>
      </c>
      <c r="C737" s="1" t="s">
        <v>201</v>
      </c>
      <c r="D737" s="1" t="s">
        <v>886</v>
      </c>
      <c r="E737" s="1" t="s">
        <v>859</v>
      </c>
      <c r="F737" s="1">
        <v>99</v>
      </c>
      <c r="G737" s="16" t="s">
        <v>872</v>
      </c>
      <c r="H737" s="23">
        <v>0.64861111111111114</v>
      </c>
      <c r="I737" s="23">
        <v>0.68958333333333333</v>
      </c>
      <c r="J737" s="1">
        <f>HOUR(Tabla110[[#This Row],[HORA FIN PICKING]]-Tabla110[[#This Row],[HORA INICIO PICKING]])*60+MINUTE(Tabla110[[#This Row],[HORA FIN PICKING]]-Tabla110[[#This Row],[HORA INICIO PICKING]])</f>
        <v>59</v>
      </c>
      <c r="K737" s="1" t="str">
        <f>VLOOKUP(Tabla110[[#This Row],[COD MATERIAL]],Tabla1345[#All],3,0)</f>
        <v>09 - PARTES DE MOTOR</v>
      </c>
      <c r="L737" s="2" t="str">
        <f>VLOOKUP(MONTH(Tabla110[[#This Row],[FECHA PICKING]]),Tabla2[],2,0)</f>
        <v>May</v>
      </c>
      <c r="M737" s="1">
        <f>YEAR(Tabla110[[#This Row],[FECHA PICKING]])</f>
        <v>2018</v>
      </c>
    </row>
    <row r="738" spans="1:13" x14ac:dyDescent="0.2">
      <c r="A738" s="2">
        <v>43585</v>
      </c>
      <c r="B738" s="1">
        <v>364299</v>
      </c>
      <c r="C738" s="1" t="s">
        <v>537</v>
      </c>
      <c r="D738" s="1" t="s">
        <v>892</v>
      </c>
      <c r="E738" s="1" t="s">
        <v>870</v>
      </c>
      <c r="F738" s="1">
        <v>24</v>
      </c>
      <c r="G738" s="16" t="s">
        <v>872</v>
      </c>
      <c r="H738" s="23">
        <v>0.37847222222222227</v>
      </c>
      <c r="I738" s="23">
        <v>0.40277777777777773</v>
      </c>
      <c r="J738" s="1">
        <f>HOUR(Tabla110[[#This Row],[HORA FIN PICKING]]-Tabla110[[#This Row],[HORA INICIO PICKING]])*60+MINUTE(Tabla110[[#This Row],[HORA FIN PICKING]]-Tabla110[[#This Row],[HORA INICIO PICKING]])</f>
        <v>35</v>
      </c>
      <c r="K738" s="1" t="str">
        <f>VLOOKUP(Tabla110[[#This Row],[COD MATERIAL]],Tabla1345[#All],3,0)</f>
        <v>11 - LLANTAS Y HULES</v>
      </c>
      <c r="L738" s="2" t="str">
        <f>VLOOKUP(MONTH(Tabla110[[#This Row],[FECHA PICKING]]),Tabla2[],2,0)</f>
        <v>Abr</v>
      </c>
      <c r="M738" s="1">
        <f>YEAR(Tabla110[[#This Row],[FECHA PICKING]])</f>
        <v>2019</v>
      </c>
    </row>
    <row r="739" spans="1:13" x14ac:dyDescent="0.2">
      <c r="A739" s="2">
        <v>43378</v>
      </c>
      <c r="B739" s="1">
        <v>367776</v>
      </c>
      <c r="C739" s="1" t="s">
        <v>658</v>
      </c>
      <c r="D739" s="1" t="s">
        <v>892</v>
      </c>
      <c r="E739" s="1" t="s">
        <v>865</v>
      </c>
      <c r="F739" s="1">
        <v>61</v>
      </c>
      <c r="G739" s="16" t="s">
        <v>873</v>
      </c>
      <c r="H739" s="23">
        <v>0.39583333333333331</v>
      </c>
      <c r="I739" s="23">
        <v>0.45833333333333331</v>
      </c>
      <c r="J739" s="1">
        <f>HOUR(Tabla110[[#This Row],[HORA FIN PICKING]]-Tabla110[[#This Row],[HORA INICIO PICKING]])*60+MINUTE(Tabla110[[#This Row],[HORA FIN PICKING]]-Tabla110[[#This Row],[HORA INICIO PICKING]])</f>
        <v>90</v>
      </c>
      <c r="K739" s="1" t="str">
        <f>VLOOKUP(Tabla110[[#This Row],[COD MATERIAL]],Tabla1345[#All],3,0)</f>
        <v>11 - LLANTAS Y HULES</v>
      </c>
      <c r="L739" s="2" t="str">
        <f>VLOOKUP(MONTH(Tabla110[[#This Row],[FECHA PICKING]]),Tabla2[],2,0)</f>
        <v>Oct</v>
      </c>
      <c r="M739" s="1">
        <f>YEAR(Tabla110[[#This Row],[FECHA PICKING]])</f>
        <v>2018</v>
      </c>
    </row>
    <row r="740" spans="1:13" x14ac:dyDescent="0.2">
      <c r="A740" s="2">
        <v>43574</v>
      </c>
      <c r="B740" s="1">
        <v>367826</v>
      </c>
      <c r="C740" s="1" t="s">
        <v>774</v>
      </c>
      <c r="D740" s="1" t="s">
        <v>892</v>
      </c>
      <c r="E740" s="1" t="s">
        <v>866</v>
      </c>
      <c r="F740" s="1">
        <v>22</v>
      </c>
      <c r="G740" s="16" t="s">
        <v>872</v>
      </c>
      <c r="H740" s="23">
        <v>0.62847222222222221</v>
      </c>
      <c r="I740" s="23">
        <v>0.66875000000000007</v>
      </c>
      <c r="J740" s="1">
        <f>HOUR(Tabla110[[#This Row],[HORA FIN PICKING]]-Tabla110[[#This Row],[HORA INICIO PICKING]])*60+MINUTE(Tabla110[[#This Row],[HORA FIN PICKING]]-Tabla110[[#This Row],[HORA INICIO PICKING]])</f>
        <v>58</v>
      </c>
      <c r="K740" s="1" t="str">
        <f>VLOOKUP(Tabla110[[#This Row],[COD MATERIAL]],Tabla1345[#All],3,0)</f>
        <v>05 - COLISION</v>
      </c>
      <c r="L740" s="2" t="str">
        <f>VLOOKUP(MONTH(Tabla110[[#This Row],[FECHA PICKING]]),Tabla2[],2,0)</f>
        <v>Abr</v>
      </c>
      <c r="M740" s="1">
        <f>YEAR(Tabla110[[#This Row],[FECHA PICKING]])</f>
        <v>2019</v>
      </c>
    </row>
    <row r="741" spans="1:13" x14ac:dyDescent="0.2">
      <c r="A741" s="2">
        <v>43299</v>
      </c>
      <c r="B741" s="1">
        <v>348470</v>
      </c>
      <c r="C741" s="1" t="s">
        <v>347</v>
      </c>
      <c r="D741" s="1" t="s">
        <v>892</v>
      </c>
      <c r="E741" s="1" t="s">
        <v>865</v>
      </c>
      <c r="F741" s="1">
        <v>12</v>
      </c>
      <c r="G741" s="16" t="s">
        <v>872</v>
      </c>
      <c r="H741" s="23">
        <v>0.5708333333333333</v>
      </c>
      <c r="I741" s="23">
        <v>0.59027777777777779</v>
      </c>
      <c r="J741" s="1">
        <f>HOUR(Tabla110[[#This Row],[HORA FIN PICKING]]-Tabla110[[#This Row],[HORA INICIO PICKING]])*60+MINUTE(Tabla110[[#This Row],[HORA FIN PICKING]]-Tabla110[[#This Row],[HORA INICIO PICKING]])</f>
        <v>28</v>
      </c>
      <c r="K741" s="1" t="str">
        <f>VLOOKUP(Tabla110[[#This Row],[COD MATERIAL]],Tabla1345[#All],3,0)</f>
        <v>13 - TRACCION</v>
      </c>
      <c r="L741" s="2" t="str">
        <f>VLOOKUP(MONTH(Tabla110[[#This Row],[FECHA PICKING]]),Tabla2[],2,0)</f>
        <v>Jul</v>
      </c>
      <c r="M741" s="1">
        <f>YEAR(Tabla110[[#This Row],[FECHA PICKING]])</f>
        <v>2018</v>
      </c>
    </row>
    <row r="742" spans="1:13" x14ac:dyDescent="0.2">
      <c r="A742" s="2">
        <v>43471</v>
      </c>
      <c r="B742" s="1">
        <v>348768</v>
      </c>
      <c r="C742" s="1" t="s">
        <v>310</v>
      </c>
      <c r="D742" s="1" t="s">
        <v>891</v>
      </c>
      <c r="E742" s="1" t="s">
        <v>858</v>
      </c>
      <c r="F742" s="1">
        <v>84</v>
      </c>
      <c r="G742" s="16" t="s">
        <v>872</v>
      </c>
      <c r="H742" s="23">
        <v>0.6777777777777777</v>
      </c>
      <c r="I742" s="23">
        <v>0.74583333333333324</v>
      </c>
      <c r="J742" s="1">
        <f>HOUR(Tabla110[[#This Row],[HORA FIN PICKING]]-Tabla110[[#This Row],[HORA INICIO PICKING]])*60+MINUTE(Tabla110[[#This Row],[HORA FIN PICKING]]-Tabla110[[#This Row],[HORA INICIO PICKING]])</f>
        <v>98</v>
      </c>
      <c r="K742" s="1" t="str">
        <f>VLOOKUP(Tabla110[[#This Row],[COD MATERIAL]],Tabla1345[#All],3,0)</f>
        <v>05 - COLISION</v>
      </c>
      <c r="L742" s="2" t="str">
        <f>VLOOKUP(MONTH(Tabla110[[#This Row],[FECHA PICKING]]),Tabla2[],2,0)</f>
        <v>Ene</v>
      </c>
      <c r="M742" s="1">
        <f>YEAR(Tabla110[[#This Row],[FECHA PICKING]])</f>
        <v>2019</v>
      </c>
    </row>
    <row r="743" spans="1:13" x14ac:dyDescent="0.2">
      <c r="A743" s="2">
        <v>43485</v>
      </c>
      <c r="B743" s="1">
        <v>348145</v>
      </c>
      <c r="C743" s="1" t="s">
        <v>356</v>
      </c>
      <c r="D743" s="1" t="s">
        <v>888</v>
      </c>
      <c r="E743" s="1" t="s">
        <v>871</v>
      </c>
      <c r="F743" s="1">
        <v>20</v>
      </c>
      <c r="G743" s="16" t="s">
        <v>873</v>
      </c>
      <c r="H743" s="23">
        <v>0.51874999999999993</v>
      </c>
      <c r="I743" s="23">
        <v>0.54999999999999993</v>
      </c>
      <c r="J743" s="1">
        <f>HOUR(Tabla110[[#This Row],[HORA FIN PICKING]]-Tabla110[[#This Row],[HORA INICIO PICKING]])*60+MINUTE(Tabla110[[#This Row],[HORA FIN PICKING]]-Tabla110[[#This Row],[HORA INICIO PICKING]])</f>
        <v>45</v>
      </c>
      <c r="K743" s="1" t="str">
        <f>VLOOKUP(Tabla110[[#This Row],[COD MATERIAL]],Tabla1345[#All],3,0)</f>
        <v>11 - LLANTAS Y HULES</v>
      </c>
      <c r="L743" s="2" t="str">
        <f>VLOOKUP(MONTH(Tabla110[[#This Row],[FECHA PICKING]]),Tabla2[],2,0)</f>
        <v>Ene</v>
      </c>
      <c r="M743" s="1">
        <f>YEAR(Tabla110[[#This Row],[FECHA PICKING]])</f>
        <v>2019</v>
      </c>
    </row>
    <row r="744" spans="1:13" x14ac:dyDescent="0.2">
      <c r="A744" s="2">
        <v>43616</v>
      </c>
      <c r="B744" s="1">
        <v>348498</v>
      </c>
      <c r="C744" s="1" t="s">
        <v>485</v>
      </c>
      <c r="D744" s="1" t="s">
        <v>889</v>
      </c>
      <c r="E744" s="1" t="s">
        <v>865</v>
      </c>
      <c r="F744" s="1">
        <v>80</v>
      </c>
      <c r="G744" s="16" t="s">
        <v>872</v>
      </c>
      <c r="H744" s="23">
        <v>0.51527777777777783</v>
      </c>
      <c r="I744" s="23">
        <v>0.5840277777777777</v>
      </c>
      <c r="J744" s="1">
        <f>HOUR(Tabla110[[#This Row],[HORA FIN PICKING]]-Tabla110[[#This Row],[HORA INICIO PICKING]])*60+MINUTE(Tabla110[[#This Row],[HORA FIN PICKING]]-Tabla110[[#This Row],[HORA INICIO PICKING]])</f>
        <v>99</v>
      </c>
      <c r="K744" s="1" t="str">
        <f>VLOOKUP(Tabla110[[#This Row],[COD MATERIAL]],Tabla1345[#All],3,0)</f>
        <v>11 - LLANTAS Y HULES</v>
      </c>
      <c r="L744" s="2" t="str">
        <f>VLOOKUP(MONTH(Tabla110[[#This Row],[FECHA PICKING]]),Tabla2[],2,0)</f>
        <v>May</v>
      </c>
      <c r="M744" s="1">
        <f>YEAR(Tabla110[[#This Row],[FECHA PICKING]])</f>
        <v>2019</v>
      </c>
    </row>
    <row r="745" spans="1:13" x14ac:dyDescent="0.2">
      <c r="A745" s="2">
        <v>43587</v>
      </c>
      <c r="B745" s="1">
        <v>348838</v>
      </c>
      <c r="C745" s="1" t="s">
        <v>261</v>
      </c>
      <c r="D745" s="1" t="s">
        <v>887</v>
      </c>
      <c r="E745" s="1" t="s">
        <v>858</v>
      </c>
      <c r="F745" s="1">
        <v>77</v>
      </c>
      <c r="G745" s="16" t="s">
        <v>872</v>
      </c>
      <c r="H745" s="23">
        <v>0.7416666666666667</v>
      </c>
      <c r="I745" s="23">
        <v>0.77569444444444446</v>
      </c>
      <c r="J745" s="1">
        <f>HOUR(Tabla110[[#This Row],[HORA FIN PICKING]]-Tabla110[[#This Row],[HORA INICIO PICKING]])*60+MINUTE(Tabla110[[#This Row],[HORA FIN PICKING]]-Tabla110[[#This Row],[HORA INICIO PICKING]])</f>
        <v>49</v>
      </c>
      <c r="K745" s="1" t="str">
        <f>VLOOKUP(Tabla110[[#This Row],[COD MATERIAL]],Tabla1345[#All],3,0)</f>
        <v>05 - COLISION</v>
      </c>
      <c r="L745" s="2" t="str">
        <f>VLOOKUP(MONTH(Tabla110[[#This Row],[FECHA PICKING]]),Tabla2[],2,0)</f>
        <v>May</v>
      </c>
      <c r="M745" s="1">
        <f>YEAR(Tabla110[[#This Row],[FECHA PICKING]])</f>
        <v>2019</v>
      </c>
    </row>
    <row r="746" spans="1:13" x14ac:dyDescent="0.2">
      <c r="A746" s="2">
        <v>43583</v>
      </c>
      <c r="B746" s="1">
        <v>348280</v>
      </c>
      <c r="C746" s="1" t="s">
        <v>152</v>
      </c>
      <c r="D746" s="1" t="s">
        <v>889</v>
      </c>
      <c r="E746" s="1" t="s">
        <v>857</v>
      </c>
      <c r="F746" s="1">
        <v>66</v>
      </c>
      <c r="G746" s="16" t="s">
        <v>873</v>
      </c>
      <c r="H746" s="23">
        <v>0.73402777777777783</v>
      </c>
      <c r="I746" s="23">
        <v>0.8256944444444444</v>
      </c>
      <c r="J746" s="1">
        <f>HOUR(Tabla110[[#This Row],[HORA FIN PICKING]]-Tabla110[[#This Row],[HORA INICIO PICKING]])*60+MINUTE(Tabla110[[#This Row],[HORA FIN PICKING]]-Tabla110[[#This Row],[HORA INICIO PICKING]])</f>
        <v>132</v>
      </c>
      <c r="K746" s="1" t="str">
        <f>VLOOKUP(Tabla110[[#This Row],[COD MATERIAL]],Tabla1345[#All],3,0)</f>
        <v>11 - LLANTAS Y HULES</v>
      </c>
      <c r="L746" s="2" t="str">
        <f>VLOOKUP(MONTH(Tabla110[[#This Row],[FECHA PICKING]]),Tabla2[],2,0)</f>
        <v>Abr</v>
      </c>
      <c r="M746" s="1">
        <f>YEAR(Tabla110[[#This Row],[FECHA PICKING]])</f>
        <v>2019</v>
      </c>
    </row>
    <row r="747" spans="1:13" x14ac:dyDescent="0.2">
      <c r="A747" s="2">
        <v>43459</v>
      </c>
      <c r="B747" s="1">
        <v>348760</v>
      </c>
      <c r="C747" s="1" t="s">
        <v>460</v>
      </c>
      <c r="D747" s="1" t="s">
        <v>886</v>
      </c>
      <c r="E747" s="1" t="s">
        <v>862</v>
      </c>
      <c r="F747" s="1">
        <v>95</v>
      </c>
      <c r="G747" s="16" t="s">
        <v>872</v>
      </c>
      <c r="H747" s="23">
        <v>0.40277777777777773</v>
      </c>
      <c r="I747" s="23">
        <v>0.43541666666666662</v>
      </c>
      <c r="J747" s="1">
        <f>HOUR(Tabla110[[#This Row],[HORA FIN PICKING]]-Tabla110[[#This Row],[HORA INICIO PICKING]])*60+MINUTE(Tabla110[[#This Row],[HORA FIN PICKING]]-Tabla110[[#This Row],[HORA INICIO PICKING]])</f>
        <v>47</v>
      </c>
      <c r="K747" s="1" t="str">
        <f>VLOOKUP(Tabla110[[#This Row],[COD MATERIAL]],Tabla1345[#All],3,0)</f>
        <v>05 - COLISION</v>
      </c>
      <c r="L747" s="2" t="str">
        <f>VLOOKUP(MONTH(Tabla110[[#This Row],[FECHA PICKING]]),Tabla2[],2,0)</f>
        <v>Dic</v>
      </c>
      <c r="M747" s="1">
        <f>YEAR(Tabla110[[#This Row],[FECHA PICKING]])</f>
        <v>2018</v>
      </c>
    </row>
    <row r="748" spans="1:13" x14ac:dyDescent="0.2">
      <c r="A748" s="2">
        <v>43113</v>
      </c>
      <c r="B748" s="1">
        <v>348776</v>
      </c>
      <c r="C748" s="1" t="s">
        <v>392</v>
      </c>
      <c r="D748" s="1" t="s">
        <v>884</v>
      </c>
      <c r="E748" s="1" t="s">
        <v>857</v>
      </c>
      <c r="F748" s="1">
        <v>60</v>
      </c>
      <c r="G748" s="16" t="s">
        <v>873</v>
      </c>
      <c r="H748" s="23">
        <v>0.51458333333333328</v>
      </c>
      <c r="I748" s="23">
        <v>0.59652777777777777</v>
      </c>
      <c r="J748" s="1">
        <f>HOUR(Tabla110[[#This Row],[HORA FIN PICKING]]-Tabla110[[#This Row],[HORA INICIO PICKING]])*60+MINUTE(Tabla110[[#This Row],[HORA FIN PICKING]]-Tabla110[[#This Row],[HORA INICIO PICKING]])</f>
        <v>118</v>
      </c>
      <c r="K748" s="1" t="str">
        <f>VLOOKUP(Tabla110[[#This Row],[COD MATERIAL]],Tabla1345[#All],3,0)</f>
        <v>05 - COLISION</v>
      </c>
      <c r="L748" s="2" t="str">
        <f>VLOOKUP(MONTH(Tabla110[[#This Row],[FECHA PICKING]]),Tabla2[],2,0)</f>
        <v>Ene</v>
      </c>
      <c r="M748" s="1">
        <f>YEAR(Tabla110[[#This Row],[FECHA PICKING]])</f>
        <v>2018</v>
      </c>
    </row>
    <row r="749" spans="1:13" x14ac:dyDescent="0.2">
      <c r="A749" s="2">
        <v>43128</v>
      </c>
      <c r="B749" s="1">
        <v>348251</v>
      </c>
      <c r="C749" s="1" t="s">
        <v>62</v>
      </c>
      <c r="D749" s="1" t="s">
        <v>886</v>
      </c>
      <c r="E749" s="1" t="s">
        <v>867</v>
      </c>
      <c r="F749" s="1">
        <v>50</v>
      </c>
      <c r="G749" s="16" t="s">
        <v>872</v>
      </c>
      <c r="H749" s="23">
        <v>0.70000000000000007</v>
      </c>
      <c r="I749" s="23">
        <v>0.74236111111111114</v>
      </c>
      <c r="J749" s="1">
        <f>HOUR(Tabla110[[#This Row],[HORA FIN PICKING]]-Tabla110[[#This Row],[HORA INICIO PICKING]])*60+MINUTE(Tabla110[[#This Row],[HORA FIN PICKING]]-Tabla110[[#This Row],[HORA INICIO PICKING]])</f>
        <v>61</v>
      </c>
      <c r="K749" s="1" t="str">
        <f>VLOOKUP(Tabla110[[#This Row],[COD MATERIAL]],Tabla1345[#All],3,0)</f>
        <v>07 - PEDALES Y POSAPIES</v>
      </c>
      <c r="L749" s="2" t="str">
        <f>VLOOKUP(MONTH(Tabla110[[#This Row],[FECHA PICKING]]),Tabla2[],2,0)</f>
        <v>Ene</v>
      </c>
      <c r="M749" s="1">
        <f>YEAR(Tabla110[[#This Row],[FECHA PICKING]])</f>
        <v>2018</v>
      </c>
    </row>
    <row r="750" spans="1:13" x14ac:dyDescent="0.2">
      <c r="A750" s="2">
        <v>43218</v>
      </c>
      <c r="B750" s="1">
        <v>348234</v>
      </c>
      <c r="C750" s="1" t="s">
        <v>580</v>
      </c>
      <c r="D750" s="1" t="s">
        <v>885</v>
      </c>
      <c r="E750" s="1" t="s">
        <v>857</v>
      </c>
      <c r="F750" s="1">
        <v>12</v>
      </c>
      <c r="G750" s="16" t="s">
        <v>872</v>
      </c>
      <c r="H750" s="23">
        <v>0.51388888888888895</v>
      </c>
      <c r="I750" s="23">
        <v>0.60138888888888886</v>
      </c>
      <c r="J750" s="1">
        <f>HOUR(Tabla110[[#This Row],[HORA FIN PICKING]]-Tabla110[[#This Row],[HORA INICIO PICKING]])*60+MINUTE(Tabla110[[#This Row],[HORA FIN PICKING]]-Tabla110[[#This Row],[HORA INICIO PICKING]])</f>
        <v>126</v>
      </c>
      <c r="K750" s="1" t="str">
        <f>VLOOKUP(Tabla110[[#This Row],[COD MATERIAL]],Tabla1345[#All],3,0)</f>
        <v>13 - TRACCION</v>
      </c>
      <c r="L750" s="2" t="str">
        <f>VLOOKUP(MONTH(Tabla110[[#This Row],[FECHA PICKING]]),Tabla2[],2,0)</f>
        <v>Abr</v>
      </c>
      <c r="M750" s="1">
        <f>YEAR(Tabla110[[#This Row],[FECHA PICKING]])</f>
        <v>2018</v>
      </c>
    </row>
    <row r="751" spans="1:13" x14ac:dyDescent="0.2">
      <c r="A751" s="2">
        <v>43517</v>
      </c>
      <c r="B751" s="1">
        <v>348509</v>
      </c>
      <c r="C751" s="1" t="s">
        <v>412</v>
      </c>
      <c r="D751" s="1" t="s">
        <v>890</v>
      </c>
      <c r="E751" s="1" t="s">
        <v>860</v>
      </c>
      <c r="F751" s="1">
        <v>36</v>
      </c>
      <c r="G751" s="16" t="s">
        <v>872</v>
      </c>
      <c r="H751" s="23">
        <v>0.58958333333333335</v>
      </c>
      <c r="I751" s="23">
        <v>0.60138888888888886</v>
      </c>
      <c r="J751" s="1">
        <f>HOUR(Tabla110[[#This Row],[HORA FIN PICKING]]-Tabla110[[#This Row],[HORA INICIO PICKING]])*60+MINUTE(Tabla110[[#This Row],[HORA FIN PICKING]]-Tabla110[[#This Row],[HORA INICIO PICKING]])</f>
        <v>17</v>
      </c>
      <c r="K751" s="1" t="str">
        <f>VLOOKUP(Tabla110[[#This Row],[COD MATERIAL]],Tabla1345[#All],3,0)</f>
        <v>09 - PARTES DE MOTOR</v>
      </c>
      <c r="L751" s="2" t="str">
        <f>VLOOKUP(MONTH(Tabla110[[#This Row],[FECHA PICKING]]),Tabla2[],2,0)</f>
        <v>Feb</v>
      </c>
      <c r="M751" s="1">
        <f>YEAR(Tabla110[[#This Row],[FECHA PICKING]])</f>
        <v>2019</v>
      </c>
    </row>
    <row r="752" spans="1:13" x14ac:dyDescent="0.2">
      <c r="A752" s="2">
        <v>43217</v>
      </c>
      <c r="B752" s="1">
        <v>348398</v>
      </c>
      <c r="C752" s="1" t="s">
        <v>233</v>
      </c>
      <c r="D752" s="1" t="s">
        <v>892</v>
      </c>
      <c r="E752" s="1" t="s">
        <v>865</v>
      </c>
      <c r="F752" s="1">
        <v>56</v>
      </c>
      <c r="G752" s="16" t="s">
        <v>872</v>
      </c>
      <c r="H752" s="23">
        <v>0.54999999999999993</v>
      </c>
      <c r="I752" s="23">
        <v>0.5708333333333333</v>
      </c>
      <c r="J752" s="1">
        <f>HOUR(Tabla110[[#This Row],[HORA FIN PICKING]]-Tabla110[[#This Row],[HORA INICIO PICKING]])*60+MINUTE(Tabla110[[#This Row],[HORA FIN PICKING]]-Tabla110[[#This Row],[HORA INICIO PICKING]])</f>
        <v>30</v>
      </c>
      <c r="K752" s="1" t="str">
        <f>VLOOKUP(Tabla110[[#This Row],[COD MATERIAL]],Tabla1345[#All],3,0)</f>
        <v>05 - COLISION</v>
      </c>
      <c r="L752" s="2" t="str">
        <f>VLOOKUP(MONTH(Tabla110[[#This Row],[FECHA PICKING]]),Tabla2[],2,0)</f>
        <v>Abr</v>
      </c>
      <c r="M752" s="1">
        <f>YEAR(Tabla110[[#This Row],[FECHA PICKING]])</f>
        <v>2018</v>
      </c>
    </row>
    <row r="753" spans="1:13" x14ac:dyDescent="0.2">
      <c r="A753" s="2">
        <v>43159</v>
      </c>
      <c r="B753" s="1">
        <v>348424</v>
      </c>
      <c r="C753" s="1" t="s">
        <v>668</v>
      </c>
      <c r="D753" s="1" t="s">
        <v>889</v>
      </c>
      <c r="E753" s="1" t="s">
        <v>863</v>
      </c>
      <c r="F753" s="1">
        <v>34</v>
      </c>
      <c r="G753" s="16" t="s">
        <v>872</v>
      </c>
      <c r="H753" s="23">
        <v>0.68125000000000002</v>
      </c>
      <c r="I753" s="23">
        <v>0.75902777777777786</v>
      </c>
      <c r="J753" s="1">
        <f>HOUR(Tabla110[[#This Row],[HORA FIN PICKING]]-Tabla110[[#This Row],[HORA INICIO PICKING]])*60+MINUTE(Tabla110[[#This Row],[HORA FIN PICKING]]-Tabla110[[#This Row],[HORA INICIO PICKING]])</f>
        <v>112</v>
      </c>
      <c r="K753" s="1" t="str">
        <f>VLOOKUP(Tabla110[[#This Row],[COD MATERIAL]],Tabla1345[#All],3,0)</f>
        <v>07 - PEDALES Y POSAPIES</v>
      </c>
      <c r="L753" s="2" t="str">
        <f>VLOOKUP(MONTH(Tabla110[[#This Row],[FECHA PICKING]]),Tabla2[],2,0)</f>
        <v>Feb</v>
      </c>
      <c r="M753" s="1">
        <f>YEAR(Tabla110[[#This Row],[FECHA PICKING]])</f>
        <v>2018</v>
      </c>
    </row>
    <row r="754" spans="1:13" x14ac:dyDescent="0.2">
      <c r="A754" s="2">
        <v>43610</v>
      </c>
      <c r="B754" s="1">
        <v>362659</v>
      </c>
      <c r="C754" s="1" t="s">
        <v>561</v>
      </c>
      <c r="D754" s="1" t="s">
        <v>891</v>
      </c>
      <c r="E754" s="1" t="s">
        <v>856</v>
      </c>
      <c r="F754" s="1">
        <v>74</v>
      </c>
      <c r="G754" s="16" t="s">
        <v>872</v>
      </c>
      <c r="H754" s="23">
        <v>0.63888888888888895</v>
      </c>
      <c r="I754" s="23">
        <v>0.72222222222222221</v>
      </c>
      <c r="J754" s="1">
        <f>HOUR(Tabla110[[#This Row],[HORA FIN PICKING]]-Tabla110[[#This Row],[HORA INICIO PICKING]])*60+MINUTE(Tabla110[[#This Row],[HORA FIN PICKING]]-Tabla110[[#This Row],[HORA INICIO PICKING]])</f>
        <v>120</v>
      </c>
      <c r="K754" s="1" t="str">
        <f>VLOOKUP(Tabla110[[#This Row],[COD MATERIAL]],Tabla1345[#All],3,0)</f>
        <v>15 - MISCELANEOS</v>
      </c>
      <c r="L754" s="2" t="str">
        <f>VLOOKUP(MONTH(Tabla110[[#This Row],[FECHA PICKING]]),Tabla2[],2,0)</f>
        <v>May</v>
      </c>
      <c r="M754" s="1">
        <f>YEAR(Tabla110[[#This Row],[FECHA PICKING]])</f>
        <v>2019</v>
      </c>
    </row>
    <row r="755" spans="1:13" x14ac:dyDescent="0.2">
      <c r="A755" s="2">
        <v>43129</v>
      </c>
      <c r="B755" s="1">
        <v>348408</v>
      </c>
      <c r="C755" s="1" t="s">
        <v>408</v>
      </c>
      <c r="D755" s="1" t="s">
        <v>884</v>
      </c>
      <c r="E755" s="1" t="s">
        <v>857</v>
      </c>
      <c r="F755" s="1">
        <v>17</v>
      </c>
      <c r="G755" s="16" t="s">
        <v>872</v>
      </c>
      <c r="H755" s="23">
        <v>0.63750000000000007</v>
      </c>
      <c r="I755" s="23">
        <v>0.74097222222222214</v>
      </c>
      <c r="J755" s="1">
        <f>HOUR(Tabla110[[#This Row],[HORA FIN PICKING]]-Tabla110[[#This Row],[HORA INICIO PICKING]])*60+MINUTE(Tabla110[[#This Row],[HORA FIN PICKING]]-Tabla110[[#This Row],[HORA INICIO PICKING]])</f>
        <v>149</v>
      </c>
      <c r="K755" s="1" t="str">
        <f>VLOOKUP(Tabla110[[#This Row],[COD MATERIAL]],Tabla1345[#All],3,0)</f>
        <v>05 - COLISION</v>
      </c>
      <c r="L755" s="2" t="str">
        <f>VLOOKUP(MONTH(Tabla110[[#This Row],[FECHA PICKING]]),Tabla2[],2,0)</f>
        <v>Ene</v>
      </c>
      <c r="M755" s="1">
        <f>YEAR(Tabla110[[#This Row],[FECHA PICKING]])</f>
        <v>2018</v>
      </c>
    </row>
    <row r="756" spans="1:13" x14ac:dyDescent="0.2">
      <c r="A756" s="2">
        <v>43543</v>
      </c>
      <c r="B756" s="1">
        <v>348499</v>
      </c>
      <c r="C756" s="1" t="s">
        <v>410</v>
      </c>
      <c r="D756" s="1" t="s">
        <v>885</v>
      </c>
      <c r="E756" s="1" t="s">
        <v>858</v>
      </c>
      <c r="F756" s="1">
        <v>16</v>
      </c>
      <c r="G756" s="16" t="s">
        <v>873</v>
      </c>
      <c r="H756" s="23">
        <v>0.68263888888888891</v>
      </c>
      <c r="I756" s="23">
        <v>0.77847222222222223</v>
      </c>
      <c r="J756" s="1">
        <f>HOUR(Tabla110[[#This Row],[HORA FIN PICKING]]-Tabla110[[#This Row],[HORA INICIO PICKING]])*60+MINUTE(Tabla110[[#This Row],[HORA FIN PICKING]]-Tabla110[[#This Row],[HORA INICIO PICKING]])</f>
        <v>138</v>
      </c>
      <c r="K756" s="1" t="str">
        <f>VLOOKUP(Tabla110[[#This Row],[COD MATERIAL]],Tabla1345[#All],3,0)</f>
        <v>09 - PARTES DE MOTOR</v>
      </c>
      <c r="L756" s="2" t="str">
        <f>VLOOKUP(MONTH(Tabla110[[#This Row],[FECHA PICKING]]),Tabla2[],2,0)</f>
        <v>Mar</v>
      </c>
      <c r="M756" s="1">
        <f>YEAR(Tabla110[[#This Row],[FECHA PICKING]])</f>
        <v>2019</v>
      </c>
    </row>
    <row r="757" spans="1:13" x14ac:dyDescent="0.2">
      <c r="A757" s="2">
        <v>43565</v>
      </c>
      <c r="B757" s="1">
        <v>367859</v>
      </c>
      <c r="C757" s="1" t="s">
        <v>724</v>
      </c>
      <c r="D757" s="1" t="s">
        <v>893</v>
      </c>
      <c r="E757" s="1" t="s">
        <v>859</v>
      </c>
      <c r="F757" s="1">
        <v>82</v>
      </c>
      <c r="G757" s="16" t="s">
        <v>872</v>
      </c>
      <c r="H757" s="23">
        <v>0.37986111111111115</v>
      </c>
      <c r="I757" s="23">
        <v>0.39444444444444443</v>
      </c>
      <c r="J757" s="1">
        <f>HOUR(Tabla110[[#This Row],[HORA FIN PICKING]]-Tabla110[[#This Row],[HORA INICIO PICKING]])*60+MINUTE(Tabla110[[#This Row],[HORA FIN PICKING]]-Tabla110[[#This Row],[HORA INICIO PICKING]])</f>
        <v>21</v>
      </c>
      <c r="K757" s="1" t="str">
        <f>VLOOKUP(Tabla110[[#This Row],[COD MATERIAL]],Tabla1345[#All],3,0)</f>
        <v>05 - COLISION</v>
      </c>
      <c r="L757" s="2" t="str">
        <f>VLOOKUP(MONTH(Tabla110[[#This Row],[FECHA PICKING]]),Tabla2[],2,0)</f>
        <v>Abr</v>
      </c>
      <c r="M757" s="1">
        <f>YEAR(Tabla110[[#This Row],[FECHA PICKING]])</f>
        <v>2019</v>
      </c>
    </row>
    <row r="758" spans="1:13" x14ac:dyDescent="0.2">
      <c r="A758" s="2">
        <v>43572</v>
      </c>
      <c r="B758" s="1">
        <v>366819</v>
      </c>
      <c r="C758" s="1" t="s">
        <v>187</v>
      </c>
      <c r="D758" s="1" t="s">
        <v>884</v>
      </c>
      <c r="E758" s="1" t="s">
        <v>860</v>
      </c>
      <c r="F758" s="1">
        <v>48</v>
      </c>
      <c r="G758" s="16" t="s">
        <v>872</v>
      </c>
      <c r="H758" s="23">
        <v>0.46736111111111112</v>
      </c>
      <c r="I758" s="23">
        <v>0.49861111111111112</v>
      </c>
      <c r="J758" s="1">
        <f>HOUR(Tabla110[[#This Row],[HORA FIN PICKING]]-Tabla110[[#This Row],[HORA INICIO PICKING]])*60+MINUTE(Tabla110[[#This Row],[HORA FIN PICKING]]-Tabla110[[#This Row],[HORA INICIO PICKING]])</f>
        <v>45</v>
      </c>
      <c r="K758" s="1" t="str">
        <f>VLOOKUP(Tabla110[[#This Row],[COD MATERIAL]],Tabla1345[#All],3,0)</f>
        <v>10 - PALANCAS Y CHICOTES</v>
      </c>
      <c r="L758" s="2" t="str">
        <f>VLOOKUP(MONTH(Tabla110[[#This Row],[FECHA PICKING]]),Tabla2[],2,0)</f>
        <v>Abr</v>
      </c>
      <c r="M758" s="1">
        <f>YEAR(Tabla110[[#This Row],[FECHA PICKING]])</f>
        <v>2019</v>
      </c>
    </row>
    <row r="759" spans="1:13" x14ac:dyDescent="0.2">
      <c r="A759" s="2">
        <v>43383</v>
      </c>
      <c r="B759" s="1">
        <v>347809</v>
      </c>
      <c r="C759" s="1" t="s">
        <v>620</v>
      </c>
      <c r="D759" s="1" t="s">
        <v>884</v>
      </c>
      <c r="E759" s="1" t="s">
        <v>861</v>
      </c>
      <c r="F759" s="1">
        <v>84</v>
      </c>
      <c r="G759" s="16" t="s">
        <v>872</v>
      </c>
      <c r="H759" s="23">
        <v>0.64166666666666672</v>
      </c>
      <c r="I759" s="23">
        <v>0.65694444444444444</v>
      </c>
      <c r="J759" s="1">
        <f>HOUR(Tabla110[[#This Row],[HORA FIN PICKING]]-Tabla110[[#This Row],[HORA INICIO PICKING]])*60+MINUTE(Tabla110[[#This Row],[HORA FIN PICKING]]-Tabla110[[#This Row],[HORA INICIO PICKING]])</f>
        <v>22</v>
      </c>
      <c r="K759" s="1" t="str">
        <f>VLOOKUP(Tabla110[[#This Row],[COD MATERIAL]],Tabla1345[#All],3,0)</f>
        <v>09 - PARTES DE MOTOR</v>
      </c>
      <c r="L759" s="2" t="str">
        <f>VLOOKUP(MONTH(Tabla110[[#This Row],[FECHA PICKING]]),Tabla2[],2,0)</f>
        <v>Oct</v>
      </c>
      <c r="M759" s="1">
        <f>YEAR(Tabla110[[#This Row],[FECHA PICKING]])</f>
        <v>2018</v>
      </c>
    </row>
    <row r="760" spans="1:13" x14ac:dyDescent="0.2">
      <c r="A760" s="2">
        <v>43147</v>
      </c>
      <c r="B760" s="1">
        <v>348867</v>
      </c>
      <c r="C760" s="1" t="s">
        <v>578</v>
      </c>
      <c r="D760" s="1" t="s">
        <v>893</v>
      </c>
      <c r="E760" s="1" t="s">
        <v>862</v>
      </c>
      <c r="F760" s="1">
        <v>82</v>
      </c>
      <c r="G760" s="16" t="s">
        <v>873</v>
      </c>
      <c r="H760" s="23">
        <v>0.73472222222222217</v>
      </c>
      <c r="I760" s="23">
        <v>0.78541666666666676</v>
      </c>
      <c r="J760" s="1">
        <f>HOUR(Tabla110[[#This Row],[HORA FIN PICKING]]-Tabla110[[#This Row],[HORA INICIO PICKING]])*60+MINUTE(Tabla110[[#This Row],[HORA FIN PICKING]]-Tabla110[[#This Row],[HORA INICIO PICKING]])</f>
        <v>73</v>
      </c>
      <c r="K760" s="1" t="str">
        <f>VLOOKUP(Tabla110[[#This Row],[COD MATERIAL]],Tabla1345[#All],3,0)</f>
        <v>05 - COLISION</v>
      </c>
      <c r="L760" s="2" t="str">
        <f>VLOOKUP(MONTH(Tabla110[[#This Row],[FECHA PICKING]]),Tabla2[],2,0)</f>
        <v>Feb</v>
      </c>
      <c r="M760" s="1">
        <f>YEAR(Tabla110[[#This Row],[FECHA PICKING]])</f>
        <v>2018</v>
      </c>
    </row>
    <row r="761" spans="1:13" x14ac:dyDescent="0.2">
      <c r="A761" s="2">
        <v>43299</v>
      </c>
      <c r="B761" s="1">
        <v>362797</v>
      </c>
      <c r="C761" s="1" t="s">
        <v>427</v>
      </c>
      <c r="D761" s="1" t="s">
        <v>893</v>
      </c>
      <c r="E761" s="1" t="s">
        <v>863</v>
      </c>
      <c r="F761" s="1">
        <v>41</v>
      </c>
      <c r="G761" s="16" t="s">
        <v>873</v>
      </c>
      <c r="H761" s="23">
        <v>0.57013888888888886</v>
      </c>
      <c r="I761" s="23">
        <v>0.6479166666666667</v>
      </c>
      <c r="J761" s="1">
        <f>HOUR(Tabla110[[#This Row],[HORA FIN PICKING]]-Tabla110[[#This Row],[HORA INICIO PICKING]])*60+MINUTE(Tabla110[[#This Row],[HORA FIN PICKING]]-Tabla110[[#This Row],[HORA INICIO PICKING]])</f>
        <v>112</v>
      </c>
      <c r="K761" s="1" t="str">
        <f>VLOOKUP(Tabla110[[#This Row],[COD MATERIAL]],Tabla1345[#All],3,0)</f>
        <v>05 - COLISION</v>
      </c>
      <c r="L761" s="2" t="str">
        <f>VLOOKUP(MONTH(Tabla110[[#This Row],[FECHA PICKING]]),Tabla2[],2,0)</f>
        <v>Jul</v>
      </c>
      <c r="M761" s="1">
        <f>YEAR(Tabla110[[#This Row],[FECHA PICKING]])</f>
        <v>2018</v>
      </c>
    </row>
    <row r="762" spans="1:13" x14ac:dyDescent="0.2">
      <c r="A762" s="2">
        <v>43164</v>
      </c>
      <c r="B762" s="1">
        <v>353716</v>
      </c>
      <c r="C762" s="1" t="s">
        <v>250</v>
      </c>
      <c r="D762" s="1" t="s">
        <v>893</v>
      </c>
      <c r="E762" s="1" t="s">
        <v>864</v>
      </c>
      <c r="F762" s="1">
        <v>52</v>
      </c>
      <c r="G762" s="16" t="s">
        <v>872</v>
      </c>
      <c r="H762" s="23">
        <v>0.48333333333333334</v>
      </c>
      <c r="I762" s="23">
        <v>0.5131944444444444</v>
      </c>
      <c r="J762" s="1">
        <f>HOUR(Tabla110[[#This Row],[HORA FIN PICKING]]-Tabla110[[#This Row],[HORA INICIO PICKING]])*60+MINUTE(Tabla110[[#This Row],[HORA FIN PICKING]]-Tabla110[[#This Row],[HORA INICIO PICKING]])</f>
        <v>43</v>
      </c>
      <c r="K762" s="1" t="str">
        <f>VLOOKUP(Tabla110[[#This Row],[COD MATERIAL]],Tabla1345[#All],3,0)</f>
        <v>05 - COLISION</v>
      </c>
      <c r="L762" s="2" t="str">
        <f>VLOOKUP(MONTH(Tabla110[[#This Row],[FECHA PICKING]]),Tabla2[],2,0)</f>
        <v>Mar</v>
      </c>
      <c r="M762" s="1">
        <f>YEAR(Tabla110[[#This Row],[FECHA PICKING]])</f>
        <v>2018</v>
      </c>
    </row>
    <row r="763" spans="1:13" x14ac:dyDescent="0.2">
      <c r="A763" s="2">
        <v>43453</v>
      </c>
      <c r="B763" s="1">
        <v>348398</v>
      </c>
      <c r="C763" s="1" t="s">
        <v>233</v>
      </c>
      <c r="D763" s="1" t="s">
        <v>887</v>
      </c>
      <c r="E763" s="1" t="s">
        <v>864</v>
      </c>
      <c r="F763" s="1">
        <v>87</v>
      </c>
      <c r="G763" s="16" t="s">
        <v>872</v>
      </c>
      <c r="H763" s="23">
        <v>0.71388888888888891</v>
      </c>
      <c r="I763" s="23">
        <v>0.75347222222222221</v>
      </c>
      <c r="J763" s="1">
        <f>HOUR(Tabla110[[#This Row],[HORA FIN PICKING]]-Tabla110[[#This Row],[HORA INICIO PICKING]])*60+MINUTE(Tabla110[[#This Row],[HORA FIN PICKING]]-Tabla110[[#This Row],[HORA INICIO PICKING]])</f>
        <v>57</v>
      </c>
      <c r="K763" s="1" t="str">
        <f>VLOOKUP(Tabla110[[#This Row],[COD MATERIAL]],Tabla1345[#All],3,0)</f>
        <v>05 - COLISION</v>
      </c>
      <c r="L763" s="2" t="str">
        <f>VLOOKUP(MONTH(Tabla110[[#This Row],[FECHA PICKING]]),Tabla2[],2,0)</f>
        <v>Dic</v>
      </c>
      <c r="M763" s="1">
        <f>YEAR(Tabla110[[#This Row],[FECHA PICKING]])</f>
        <v>2018</v>
      </c>
    </row>
    <row r="764" spans="1:13" x14ac:dyDescent="0.2">
      <c r="A764" s="2">
        <v>43245</v>
      </c>
      <c r="B764" s="1">
        <v>348174</v>
      </c>
      <c r="C764" s="1" t="s">
        <v>442</v>
      </c>
      <c r="D764" s="1" t="s">
        <v>889</v>
      </c>
      <c r="E764" s="1" t="s">
        <v>857</v>
      </c>
      <c r="F764" s="1">
        <v>58</v>
      </c>
      <c r="G764" s="16" t="s">
        <v>873</v>
      </c>
      <c r="H764" s="23">
        <v>0.36527777777777781</v>
      </c>
      <c r="I764" s="23">
        <v>0.45347222222222222</v>
      </c>
      <c r="J764" s="1">
        <f>HOUR(Tabla110[[#This Row],[HORA FIN PICKING]]-Tabla110[[#This Row],[HORA INICIO PICKING]])*60+MINUTE(Tabla110[[#This Row],[HORA FIN PICKING]]-Tabla110[[#This Row],[HORA INICIO PICKING]])</f>
        <v>127</v>
      </c>
      <c r="K764" s="1" t="str">
        <f>VLOOKUP(Tabla110[[#This Row],[COD MATERIAL]],Tabla1345[#All],3,0)</f>
        <v>06 - AMORTIGUADORES</v>
      </c>
      <c r="L764" s="2" t="str">
        <f>VLOOKUP(MONTH(Tabla110[[#This Row],[FECHA PICKING]]),Tabla2[],2,0)</f>
        <v>May</v>
      </c>
      <c r="M764" s="1">
        <f>YEAR(Tabla110[[#This Row],[FECHA PICKING]])</f>
        <v>2018</v>
      </c>
    </row>
    <row r="765" spans="1:13" x14ac:dyDescent="0.2">
      <c r="A765" s="2">
        <v>43602</v>
      </c>
      <c r="B765" s="1">
        <v>348579</v>
      </c>
      <c r="C765" s="1" t="s">
        <v>370</v>
      </c>
      <c r="D765" s="1" t="s">
        <v>889</v>
      </c>
      <c r="E765" s="1" t="s">
        <v>864</v>
      </c>
      <c r="F765" s="1">
        <v>47</v>
      </c>
      <c r="G765" s="16" t="s">
        <v>872</v>
      </c>
      <c r="H765" s="23">
        <v>0.42222222222222222</v>
      </c>
      <c r="I765" s="23">
        <v>0.48888888888888893</v>
      </c>
      <c r="J765" s="1">
        <f>HOUR(Tabla110[[#This Row],[HORA FIN PICKING]]-Tabla110[[#This Row],[HORA INICIO PICKING]])*60+MINUTE(Tabla110[[#This Row],[HORA FIN PICKING]]-Tabla110[[#This Row],[HORA INICIO PICKING]])</f>
        <v>96</v>
      </c>
      <c r="K765" s="1" t="str">
        <f>VLOOKUP(Tabla110[[#This Row],[COD MATERIAL]],Tabla1345[#All],3,0)</f>
        <v>09 - PARTES DE MOTOR</v>
      </c>
      <c r="L765" s="2" t="str">
        <f>VLOOKUP(MONTH(Tabla110[[#This Row],[FECHA PICKING]]),Tabla2[],2,0)</f>
        <v>May</v>
      </c>
      <c r="M765" s="1">
        <f>YEAR(Tabla110[[#This Row],[FECHA PICKING]])</f>
        <v>2019</v>
      </c>
    </row>
    <row r="766" spans="1:13" x14ac:dyDescent="0.2">
      <c r="A766" s="2">
        <v>43432</v>
      </c>
      <c r="B766" s="1">
        <v>348194</v>
      </c>
      <c r="C766" s="1" t="s">
        <v>423</v>
      </c>
      <c r="D766" s="1" t="s">
        <v>892</v>
      </c>
      <c r="E766" s="1" t="s">
        <v>865</v>
      </c>
      <c r="F766" s="1">
        <v>16</v>
      </c>
      <c r="G766" s="16" t="s">
        <v>872</v>
      </c>
      <c r="H766" s="23">
        <v>0.4916666666666667</v>
      </c>
      <c r="I766" s="23">
        <v>0.54652777777777783</v>
      </c>
      <c r="J766" s="1">
        <f>HOUR(Tabla110[[#This Row],[HORA FIN PICKING]]-Tabla110[[#This Row],[HORA INICIO PICKING]])*60+MINUTE(Tabla110[[#This Row],[HORA FIN PICKING]]-Tabla110[[#This Row],[HORA INICIO PICKING]])</f>
        <v>79</v>
      </c>
      <c r="K766" s="1" t="str">
        <f>VLOOKUP(Tabla110[[#This Row],[COD MATERIAL]],Tabla1345[#All],3,0)</f>
        <v>06 - AMORTIGUADORES</v>
      </c>
      <c r="L766" s="2" t="str">
        <f>VLOOKUP(MONTH(Tabla110[[#This Row],[FECHA PICKING]]),Tabla2[],2,0)</f>
        <v>Nov</v>
      </c>
      <c r="M766" s="1">
        <f>YEAR(Tabla110[[#This Row],[FECHA PICKING]])</f>
        <v>2018</v>
      </c>
    </row>
    <row r="767" spans="1:13" x14ac:dyDescent="0.2">
      <c r="A767" s="2">
        <v>43425</v>
      </c>
      <c r="B767" s="1">
        <v>348301</v>
      </c>
      <c r="C767" s="1" t="s">
        <v>331</v>
      </c>
      <c r="D767" s="1" t="s">
        <v>888</v>
      </c>
      <c r="E767" s="1" t="s">
        <v>857</v>
      </c>
      <c r="F767" s="1">
        <v>42</v>
      </c>
      <c r="G767" s="16" t="s">
        <v>873</v>
      </c>
      <c r="H767" s="23">
        <v>0.43194444444444446</v>
      </c>
      <c r="I767" s="23">
        <v>0.53125</v>
      </c>
      <c r="J767" s="1">
        <f>HOUR(Tabla110[[#This Row],[HORA FIN PICKING]]-Tabla110[[#This Row],[HORA INICIO PICKING]])*60+MINUTE(Tabla110[[#This Row],[HORA FIN PICKING]]-Tabla110[[#This Row],[HORA INICIO PICKING]])</f>
        <v>143</v>
      </c>
      <c r="K767" s="1" t="str">
        <f>VLOOKUP(Tabla110[[#This Row],[COD MATERIAL]],Tabla1345[#All],3,0)</f>
        <v>10 - PALANCAS Y CHICOTES</v>
      </c>
      <c r="L767" s="2" t="str">
        <f>VLOOKUP(MONTH(Tabla110[[#This Row],[FECHA PICKING]]),Tabla2[],2,0)</f>
        <v>Nov</v>
      </c>
      <c r="M767" s="1">
        <f>YEAR(Tabla110[[#This Row],[FECHA PICKING]])</f>
        <v>2018</v>
      </c>
    </row>
    <row r="768" spans="1:13" x14ac:dyDescent="0.2">
      <c r="A768" s="2">
        <v>43176</v>
      </c>
      <c r="B768" s="1">
        <v>348153</v>
      </c>
      <c r="C768" s="1" t="s">
        <v>157</v>
      </c>
      <c r="D768" s="1" t="s">
        <v>890</v>
      </c>
      <c r="E768" s="1" t="s">
        <v>859</v>
      </c>
      <c r="F768" s="1">
        <v>60</v>
      </c>
      <c r="G768" s="16" t="s">
        <v>872</v>
      </c>
      <c r="H768" s="23">
        <v>0.47083333333333338</v>
      </c>
      <c r="I768" s="23">
        <v>0.5229166666666667</v>
      </c>
      <c r="J768" s="1">
        <f>HOUR(Tabla110[[#This Row],[HORA FIN PICKING]]-Tabla110[[#This Row],[HORA INICIO PICKING]])*60+MINUTE(Tabla110[[#This Row],[HORA FIN PICKING]]-Tabla110[[#This Row],[HORA INICIO PICKING]])</f>
        <v>75</v>
      </c>
      <c r="K768" s="1" t="str">
        <f>VLOOKUP(Tabla110[[#This Row],[COD MATERIAL]],Tabla1345[#All],3,0)</f>
        <v>13 - TRACCION</v>
      </c>
      <c r="L768" s="2" t="str">
        <f>VLOOKUP(MONTH(Tabla110[[#This Row],[FECHA PICKING]]),Tabla2[],2,0)</f>
        <v>Mar</v>
      </c>
      <c r="M768" s="1">
        <f>YEAR(Tabla110[[#This Row],[FECHA PICKING]])</f>
        <v>2018</v>
      </c>
    </row>
    <row r="769" spans="1:13" x14ac:dyDescent="0.2">
      <c r="A769" s="2">
        <v>43583</v>
      </c>
      <c r="B769" s="1">
        <v>348411</v>
      </c>
      <c r="C769" s="1" t="s">
        <v>242</v>
      </c>
      <c r="D769" s="1" t="s">
        <v>886</v>
      </c>
      <c r="E769" s="1" t="s">
        <v>862</v>
      </c>
      <c r="F769" s="1">
        <v>31</v>
      </c>
      <c r="G769" s="16" t="s">
        <v>872</v>
      </c>
      <c r="H769" s="23">
        <v>0.65416666666666667</v>
      </c>
      <c r="I769" s="23">
        <v>0.75416666666666676</v>
      </c>
      <c r="J769" s="1">
        <f>HOUR(Tabla110[[#This Row],[HORA FIN PICKING]]-Tabla110[[#This Row],[HORA INICIO PICKING]])*60+MINUTE(Tabla110[[#This Row],[HORA FIN PICKING]]-Tabla110[[#This Row],[HORA INICIO PICKING]])</f>
        <v>144</v>
      </c>
      <c r="K769" s="1" t="str">
        <f>VLOOKUP(Tabla110[[#This Row],[COD MATERIAL]],Tabla1345[#All],3,0)</f>
        <v>05 - COLISION</v>
      </c>
      <c r="L769" s="2" t="str">
        <f>VLOOKUP(MONTH(Tabla110[[#This Row],[FECHA PICKING]]),Tabla2[],2,0)</f>
        <v>Abr</v>
      </c>
      <c r="M769" s="1">
        <f>YEAR(Tabla110[[#This Row],[FECHA PICKING]])</f>
        <v>2019</v>
      </c>
    </row>
    <row r="770" spans="1:13" x14ac:dyDescent="0.2">
      <c r="A770" s="2">
        <v>43473</v>
      </c>
      <c r="B770" s="1">
        <v>348145</v>
      </c>
      <c r="C770" s="1" t="s">
        <v>356</v>
      </c>
      <c r="D770" s="1" t="s">
        <v>889</v>
      </c>
      <c r="E770" s="1" t="s">
        <v>866</v>
      </c>
      <c r="F770" s="1">
        <v>88</v>
      </c>
      <c r="G770" s="16" t="s">
        <v>872</v>
      </c>
      <c r="H770" s="23">
        <v>0.73611111111111116</v>
      </c>
      <c r="I770" s="23">
        <v>0.76180555555555562</v>
      </c>
      <c r="J770" s="1">
        <f>HOUR(Tabla110[[#This Row],[HORA FIN PICKING]]-Tabla110[[#This Row],[HORA INICIO PICKING]])*60+MINUTE(Tabla110[[#This Row],[HORA FIN PICKING]]-Tabla110[[#This Row],[HORA INICIO PICKING]])</f>
        <v>37</v>
      </c>
      <c r="K770" s="1" t="str">
        <f>VLOOKUP(Tabla110[[#This Row],[COD MATERIAL]],Tabla1345[#All],3,0)</f>
        <v>11 - LLANTAS Y HULES</v>
      </c>
      <c r="L770" s="2" t="str">
        <f>VLOOKUP(MONTH(Tabla110[[#This Row],[FECHA PICKING]]),Tabla2[],2,0)</f>
        <v>Ene</v>
      </c>
      <c r="M770" s="1">
        <f>YEAR(Tabla110[[#This Row],[FECHA PICKING]])</f>
        <v>2019</v>
      </c>
    </row>
    <row r="771" spans="1:13" x14ac:dyDescent="0.2">
      <c r="A771" s="2">
        <v>43581</v>
      </c>
      <c r="B771" s="1">
        <v>362660</v>
      </c>
      <c r="C771" s="1" t="s">
        <v>128</v>
      </c>
      <c r="D771" s="1" t="s">
        <v>889</v>
      </c>
      <c r="E771" s="1" t="s">
        <v>863</v>
      </c>
      <c r="F771" s="1">
        <v>73</v>
      </c>
      <c r="G771" s="16" t="s">
        <v>872</v>
      </c>
      <c r="H771" s="23">
        <v>0.7270833333333333</v>
      </c>
      <c r="I771" s="23">
        <v>0.79583333333333339</v>
      </c>
      <c r="J771" s="1">
        <f>HOUR(Tabla110[[#This Row],[HORA FIN PICKING]]-Tabla110[[#This Row],[HORA INICIO PICKING]])*60+MINUTE(Tabla110[[#This Row],[HORA FIN PICKING]]-Tabla110[[#This Row],[HORA INICIO PICKING]])</f>
        <v>99</v>
      </c>
      <c r="K771" s="1" t="str">
        <f>VLOOKUP(Tabla110[[#This Row],[COD MATERIAL]],Tabla1345[#All],3,0)</f>
        <v>05 - COLISION</v>
      </c>
      <c r="L771" s="2" t="str">
        <f>VLOOKUP(MONTH(Tabla110[[#This Row],[FECHA PICKING]]),Tabla2[],2,0)</f>
        <v>Abr</v>
      </c>
      <c r="M771" s="1">
        <f>YEAR(Tabla110[[#This Row],[FECHA PICKING]])</f>
        <v>2019</v>
      </c>
    </row>
    <row r="772" spans="1:13" x14ac:dyDescent="0.2">
      <c r="A772" s="2">
        <v>43612</v>
      </c>
      <c r="B772" s="1">
        <v>364239</v>
      </c>
      <c r="C772" s="1" t="s">
        <v>641</v>
      </c>
      <c r="D772" s="1" t="s">
        <v>886</v>
      </c>
      <c r="E772" s="1" t="s">
        <v>863</v>
      </c>
      <c r="F772" s="1">
        <v>19</v>
      </c>
      <c r="G772" s="16" t="s">
        <v>872</v>
      </c>
      <c r="H772" s="23">
        <v>0.51944444444444449</v>
      </c>
      <c r="I772" s="23">
        <v>0.56736111111111109</v>
      </c>
      <c r="J772" s="1">
        <f>HOUR(Tabla110[[#This Row],[HORA FIN PICKING]]-Tabla110[[#This Row],[HORA INICIO PICKING]])*60+MINUTE(Tabla110[[#This Row],[HORA FIN PICKING]]-Tabla110[[#This Row],[HORA INICIO PICKING]])</f>
        <v>69</v>
      </c>
      <c r="K772" s="1" t="str">
        <f>VLOOKUP(Tabla110[[#This Row],[COD MATERIAL]],Tabla1345[#All],3,0)</f>
        <v>06 - AMORTIGUADORES</v>
      </c>
      <c r="L772" s="2" t="str">
        <f>VLOOKUP(MONTH(Tabla110[[#This Row],[FECHA PICKING]]),Tabla2[],2,0)</f>
        <v>May</v>
      </c>
      <c r="M772" s="1">
        <f>YEAR(Tabla110[[#This Row],[FECHA PICKING]])</f>
        <v>2019</v>
      </c>
    </row>
    <row r="773" spans="1:13" x14ac:dyDescent="0.2">
      <c r="A773" s="2">
        <v>43296</v>
      </c>
      <c r="B773" s="1">
        <v>348073</v>
      </c>
      <c r="C773" s="1" t="s">
        <v>265</v>
      </c>
      <c r="D773" s="1" t="s">
        <v>884</v>
      </c>
      <c r="E773" s="1" t="s">
        <v>860</v>
      </c>
      <c r="F773" s="1">
        <v>84</v>
      </c>
      <c r="G773" s="16" t="s">
        <v>872</v>
      </c>
      <c r="H773" s="23">
        <v>0.7319444444444444</v>
      </c>
      <c r="I773" s="23">
        <v>0.74375000000000002</v>
      </c>
      <c r="J773" s="1">
        <f>HOUR(Tabla110[[#This Row],[HORA FIN PICKING]]-Tabla110[[#This Row],[HORA INICIO PICKING]])*60+MINUTE(Tabla110[[#This Row],[HORA FIN PICKING]]-Tabla110[[#This Row],[HORA INICIO PICKING]])</f>
        <v>17</v>
      </c>
      <c r="K773" s="1" t="str">
        <f>VLOOKUP(Tabla110[[#This Row],[COD MATERIAL]],Tabla1345[#All],3,0)</f>
        <v>13 - TRACCION</v>
      </c>
      <c r="L773" s="2" t="str">
        <f>VLOOKUP(MONTH(Tabla110[[#This Row],[FECHA PICKING]]),Tabla2[],2,0)</f>
        <v>Jul</v>
      </c>
      <c r="M773" s="1">
        <f>YEAR(Tabla110[[#This Row],[FECHA PICKING]])</f>
        <v>2018</v>
      </c>
    </row>
    <row r="774" spans="1:13" x14ac:dyDescent="0.2">
      <c r="A774" s="2">
        <v>43326</v>
      </c>
      <c r="B774" s="1">
        <v>348507</v>
      </c>
      <c r="C774" s="1" t="s">
        <v>478</v>
      </c>
      <c r="D774" s="1" t="s">
        <v>893</v>
      </c>
      <c r="E774" s="1" t="s">
        <v>867</v>
      </c>
      <c r="F774" s="1">
        <v>98</v>
      </c>
      <c r="G774" s="16" t="s">
        <v>872</v>
      </c>
      <c r="H774" s="23">
        <v>0.69166666666666676</v>
      </c>
      <c r="I774" s="23">
        <v>0.76250000000000007</v>
      </c>
      <c r="J774" s="1">
        <f>HOUR(Tabla110[[#This Row],[HORA FIN PICKING]]-Tabla110[[#This Row],[HORA INICIO PICKING]])*60+MINUTE(Tabla110[[#This Row],[HORA FIN PICKING]]-Tabla110[[#This Row],[HORA INICIO PICKING]])</f>
        <v>102</v>
      </c>
      <c r="K774" s="1" t="str">
        <f>VLOOKUP(Tabla110[[#This Row],[COD MATERIAL]],Tabla1345[#All],3,0)</f>
        <v>09 - PARTES DE MOTOR</v>
      </c>
      <c r="L774" s="2" t="str">
        <f>VLOOKUP(MONTH(Tabla110[[#This Row],[FECHA PICKING]]),Tabla2[],2,0)</f>
        <v>Ago</v>
      </c>
      <c r="M774" s="1">
        <f>YEAR(Tabla110[[#This Row],[FECHA PICKING]])</f>
        <v>2018</v>
      </c>
    </row>
    <row r="775" spans="1:13" x14ac:dyDescent="0.2">
      <c r="A775" s="2">
        <v>43615</v>
      </c>
      <c r="B775" s="1">
        <v>348303</v>
      </c>
      <c r="C775" s="1" t="s">
        <v>418</v>
      </c>
      <c r="D775" s="1" t="s">
        <v>887</v>
      </c>
      <c r="E775" s="1" t="s">
        <v>867</v>
      </c>
      <c r="F775" s="1">
        <v>94</v>
      </c>
      <c r="G775" s="16" t="s">
        <v>872</v>
      </c>
      <c r="H775" s="23">
        <v>0.63263888888888886</v>
      </c>
      <c r="I775" s="23">
        <v>0.67986111111111114</v>
      </c>
      <c r="J775" s="1">
        <f>HOUR(Tabla110[[#This Row],[HORA FIN PICKING]]-Tabla110[[#This Row],[HORA INICIO PICKING]])*60+MINUTE(Tabla110[[#This Row],[HORA FIN PICKING]]-Tabla110[[#This Row],[HORA INICIO PICKING]])</f>
        <v>68</v>
      </c>
      <c r="K775" s="1" t="str">
        <f>VLOOKUP(Tabla110[[#This Row],[COD MATERIAL]],Tabla1345[#All],3,0)</f>
        <v>10 - PALANCAS Y CHICOTES</v>
      </c>
      <c r="L775" s="2" t="str">
        <f>VLOOKUP(MONTH(Tabla110[[#This Row],[FECHA PICKING]]),Tabla2[],2,0)</f>
        <v>May</v>
      </c>
      <c r="M775" s="1">
        <f>YEAR(Tabla110[[#This Row],[FECHA PICKING]])</f>
        <v>2019</v>
      </c>
    </row>
    <row r="776" spans="1:13" x14ac:dyDescent="0.2">
      <c r="A776" s="2">
        <v>43204</v>
      </c>
      <c r="B776" s="1">
        <v>348282</v>
      </c>
      <c r="C776" s="1" t="s">
        <v>152</v>
      </c>
      <c r="D776" s="1" t="s">
        <v>884</v>
      </c>
      <c r="E776" s="1" t="s">
        <v>866</v>
      </c>
      <c r="F776" s="1">
        <v>90</v>
      </c>
      <c r="G776" s="16" t="s">
        <v>872</v>
      </c>
      <c r="H776" s="23">
        <v>0.53194444444444444</v>
      </c>
      <c r="I776" s="23">
        <v>0.54305555555555551</v>
      </c>
      <c r="J776" s="1">
        <f>HOUR(Tabla110[[#This Row],[HORA FIN PICKING]]-Tabla110[[#This Row],[HORA INICIO PICKING]])*60+MINUTE(Tabla110[[#This Row],[HORA FIN PICKING]]-Tabla110[[#This Row],[HORA INICIO PICKING]])</f>
        <v>16</v>
      </c>
      <c r="K776" s="1" t="str">
        <f>VLOOKUP(Tabla110[[#This Row],[COD MATERIAL]],Tabla1345[#All],3,0)</f>
        <v>11 - LLANTAS Y HULES</v>
      </c>
      <c r="L776" s="2" t="str">
        <f>VLOOKUP(MONTH(Tabla110[[#This Row],[FECHA PICKING]]),Tabla2[],2,0)</f>
        <v>Abr</v>
      </c>
      <c r="M776" s="1">
        <f>YEAR(Tabla110[[#This Row],[FECHA PICKING]])</f>
        <v>2018</v>
      </c>
    </row>
    <row r="777" spans="1:13" x14ac:dyDescent="0.2">
      <c r="A777" s="2">
        <v>43351</v>
      </c>
      <c r="B777" s="1">
        <v>353548</v>
      </c>
      <c r="C777" s="1" t="s">
        <v>161</v>
      </c>
      <c r="D777" s="1" t="s">
        <v>884</v>
      </c>
      <c r="E777" s="1" t="s">
        <v>868</v>
      </c>
      <c r="F777" s="1">
        <v>80</v>
      </c>
      <c r="G777" s="16" t="s">
        <v>872</v>
      </c>
      <c r="H777" s="23">
        <v>0.55138888888888882</v>
      </c>
      <c r="I777" s="23">
        <v>0.58611111111111114</v>
      </c>
      <c r="J777" s="1">
        <f>HOUR(Tabla110[[#This Row],[HORA FIN PICKING]]-Tabla110[[#This Row],[HORA INICIO PICKING]])*60+MINUTE(Tabla110[[#This Row],[HORA FIN PICKING]]-Tabla110[[#This Row],[HORA INICIO PICKING]])</f>
        <v>50</v>
      </c>
      <c r="K777" s="1" t="str">
        <f>VLOOKUP(Tabla110[[#This Row],[COD MATERIAL]],Tabla1345[#All],3,0)</f>
        <v>09 - PARTES DE MOTOR</v>
      </c>
      <c r="L777" s="2" t="str">
        <f>VLOOKUP(MONTH(Tabla110[[#This Row],[FECHA PICKING]]),Tabla2[],2,0)</f>
        <v>Set</v>
      </c>
      <c r="M777" s="1">
        <f>YEAR(Tabla110[[#This Row],[FECHA PICKING]])</f>
        <v>2018</v>
      </c>
    </row>
    <row r="778" spans="1:13" x14ac:dyDescent="0.2">
      <c r="A778" s="2">
        <v>43260</v>
      </c>
      <c r="B778" s="1">
        <v>348589</v>
      </c>
      <c r="C778" s="1" t="s">
        <v>381</v>
      </c>
      <c r="D778" s="1" t="s">
        <v>886</v>
      </c>
      <c r="E778" s="1" t="s">
        <v>859</v>
      </c>
      <c r="F778" s="1">
        <v>25</v>
      </c>
      <c r="G778" s="16" t="s">
        <v>872</v>
      </c>
      <c r="H778" s="23">
        <v>0.46666666666666662</v>
      </c>
      <c r="I778" s="23">
        <v>0.53333333333333333</v>
      </c>
      <c r="J778" s="1">
        <f>HOUR(Tabla110[[#This Row],[HORA FIN PICKING]]-Tabla110[[#This Row],[HORA INICIO PICKING]])*60+MINUTE(Tabla110[[#This Row],[HORA FIN PICKING]]-Tabla110[[#This Row],[HORA INICIO PICKING]])</f>
        <v>96</v>
      </c>
      <c r="K778" s="1" t="str">
        <f>VLOOKUP(Tabla110[[#This Row],[COD MATERIAL]],Tabla1345[#All],3,0)</f>
        <v>11 - LLANTAS Y HULES</v>
      </c>
      <c r="L778" s="2" t="str">
        <f>VLOOKUP(MONTH(Tabla110[[#This Row],[FECHA PICKING]]),Tabla2[],2,0)</f>
        <v>Jun</v>
      </c>
      <c r="M778" s="1">
        <f>YEAR(Tabla110[[#This Row],[FECHA PICKING]])</f>
        <v>2018</v>
      </c>
    </row>
    <row r="779" spans="1:13" x14ac:dyDescent="0.2">
      <c r="A779" s="2">
        <v>43125</v>
      </c>
      <c r="B779" s="1">
        <v>348040</v>
      </c>
      <c r="C779" s="1" t="s">
        <v>90</v>
      </c>
      <c r="D779" s="1" t="s">
        <v>888</v>
      </c>
      <c r="E779" s="1" t="s">
        <v>865</v>
      </c>
      <c r="F779" s="1">
        <v>37</v>
      </c>
      <c r="G779" s="16" t="s">
        <v>873</v>
      </c>
      <c r="H779" s="23">
        <v>0.55833333333333335</v>
      </c>
      <c r="I779" s="23">
        <v>0.62152777777777779</v>
      </c>
      <c r="J779" s="1">
        <f>HOUR(Tabla110[[#This Row],[HORA FIN PICKING]]-Tabla110[[#This Row],[HORA INICIO PICKING]])*60+MINUTE(Tabla110[[#This Row],[HORA FIN PICKING]]-Tabla110[[#This Row],[HORA INICIO PICKING]])</f>
        <v>91</v>
      </c>
      <c r="K779" s="1" t="str">
        <f>VLOOKUP(Tabla110[[#This Row],[COD MATERIAL]],Tabla1345[#All],3,0)</f>
        <v>11 - LLANTAS Y HULES</v>
      </c>
      <c r="L779" s="2" t="str">
        <f>VLOOKUP(MONTH(Tabla110[[#This Row],[FECHA PICKING]]),Tabla2[],2,0)</f>
        <v>Ene</v>
      </c>
      <c r="M779" s="1">
        <f>YEAR(Tabla110[[#This Row],[FECHA PICKING]])</f>
        <v>2018</v>
      </c>
    </row>
    <row r="780" spans="1:13" x14ac:dyDescent="0.2">
      <c r="A780" s="2">
        <v>43210</v>
      </c>
      <c r="B780" s="1">
        <v>347928</v>
      </c>
      <c r="C780" s="1" t="s">
        <v>136</v>
      </c>
      <c r="D780" s="1" t="s">
        <v>890</v>
      </c>
      <c r="E780" s="1" t="s">
        <v>860</v>
      </c>
      <c r="F780" s="1">
        <v>58</v>
      </c>
      <c r="G780" s="16" t="s">
        <v>872</v>
      </c>
      <c r="H780" s="23">
        <v>0.60972222222222217</v>
      </c>
      <c r="I780" s="23">
        <v>0.6743055555555556</v>
      </c>
      <c r="J780" s="1">
        <f>HOUR(Tabla110[[#This Row],[HORA FIN PICKING]]-Tabla110[[#This Row],[HORA INICIO PICKING]])*60+MINUTE(Tabla110[[#This Row],[HORA FIN PICKING]]-Tabla110[[#This Row],[HORA INICIO PICKING]])</f>
        <v>93</v>
      </c>
      <c r="K780" s="1" t="str">
        <f>VLOOKUP(Tabla110[[#This Row],[COD MATERIAL]],Tabla1345[#All],3,0)</f>
        <v>14 - LUCES</v>
      </c>
      <c r="L780" s="2" t="str">
        <f>VLOOKUP(MONTH(Tabla110[[#This Row],[FECHA PICKING]]),Tabla2[],2,0)</f>
        <v>Abr</v>
      </c>
      <c r="M780" s="1">
        <f>YEAR(Tabla110[[#This Row],[FECHA PICKING]])</f>
        <v>2018</v>
      </c>
    </row>
    <row r="781" spans="1:13" x14ac:dyDescent="0.2">
      <c r="A781" s="2">
        <v>43140</v>
      </c>
      <c r="B781" s="1">
        <v>364411</v>
      </c>
      <c r="C781" s="1" t="s">
        <v>608</v>
      </c>
      <c r="D781" s="1" t="s">
        <v>891</v>
      </c>
      <c r="E781" s="1" t="s">
        <v>869</v>
      </c>
      <c r="F781" s="1">
        <v>61</v>
      </c>
      <c r="G781" s="16" t="s">
        <v>872</v>
      </c>
      <c r="H781" s="23">
        <v>0.3659722222222222</v>
      </c>
      <c r="I781" s="23">
        <v>0.45694444444444443</v>
      </c>
      <c r="J781" s="1">
        <f>HOUR(Tabla110[[#This Row],[HORA FIN PICKING]]-Tabla110[[#This Row],[HORA INICIO PICKING]])*60+MINUTE(Tabla110[[#This Row],[HORA FIN PICKING]]-Tabla110[[#This Row],[HORA INICIO PICKING]])</f>
        <v>131</v>
      </c>
      <c r="K781" s="1" t="str">
        <f>VLOOKUP(Tabla110[[#This Row],[COD MATERIAL]],Tabla1345[#All],3,0)</f>
        <v>09 - PARTES DE MOTOR</v>
      </c>
      <c r="L781" s="2" t="str">
        <f>VLOOKUP(MONTH(Tabla110[[#This Row],[FECHA PICKING]]),Tabla2[],2,0)</f>
        <v>Feb</v>
      </c>
      <c r="M781" s="1">
        <f>YEAR(Tabla110[[#This Row],[FECHA PICKING]])</f>
        <v>2018</v>
      </c>
    </row>
    <row r="782" spans="1:13" x14ac:dyDescent="0.2">
      <c r="A782" s="2">
        <v>43359</v>
      </c>
      <c r="B782" s="1">
        <v>347665</v>
      </c>
      <c r="C782" s="1" t="s">
        <v>734</v>
      </c>
      <c r="D782" s="1" t="s">
        <v>892</v>
      </c>
      <c r="E782" s="1" t="s">
        <v>868</v>
      </c>
      <c r="F782" s="1">
        <v>56</v>
      </c>
      <c r="G782" s="16" t="s">
        <v>872</v>
      </c>
      <c r="H782" s="23">
        <v>0.60833333333333328</v>
      </c>
      <c r="I782" s="23">
        <v>0.6465277777777777</v>
      </c>
      <c r="J782" s="1">
        <f>HOUR(Tabla110[[#This Row],[HORA FIN PICKING]]-Tabla110[[#This Row],[HORA INICIO PICKING]])*60+MINUTE(Tabla110[[#This Row],[HORA FIN PICKING]]-Tabla110[[#This Row],[HORA INICIO PICKING]])</f>
        <v>55</v>
      </c>
      <c r="K782" s="1" t="str">
        <f>VLOOKUP(Tabla110[[#This Row],[COD MATERIAL]],Tabla1345[#All],3,0)</f>
        <v>09 - PARTES DE MOTOR</v>
      </c>
      <c r="L782" s="2" t="str">
        <f>VLOOKUP(MONTH(Tabla110[[#This Row],[FECHA PICKING]]),Tabla2[],2,0)</f>
        <v>Set</v>
      </c>
      <c r="M782" s="1">
        <f>YEAR(Tabla110[[#This Row],[FECHA PICKING]])</f>
        <v>2018</v>
      </c>
    </row>
    <row r="783" spans="1:13" x14ac:dyDescent="0.2">
      <c r="A783" s="2">
        <v>43442</v>
      </c>
      <c r="B783" s="1">
        <v>348567</v>
      </c>
      <c r="C783" s="1" t="s">
        <v>479</v>
      </c>
      <c r="D783" s="1" t="s">
        <v>888</v>
      </c>
      <c r="E783" s="1" t="s">
        <v>864</v>
      </c>
      <c r="F783" s="1">
        <v>80</v>
      </c>
      <c r="G783" s="16" t="s">
        <v>872</v>
      </c>
      <c r="H783" s="23">
        <v>0.59930555555555554</v>
      </c>
      <c r="I783" s="23">
        <v>0.70347222222222217</v>
      </c>
      <c r="J783" s="1">
        <f>HOUR(Tabla110[[#This Row],[HORA FIN PICKING]]-Tabla110[[#This Row],[HORA INICIO PICKING]])*60+MINUTE(Tabla110[[#This Row],[HORA FIN PICKING]]-Tabla110[[#This Row],[HORA INICIO PICKING]])</f>
        <v>150</v>
      </c>
      <c r="K783" s="1" t="str">
        <f>VLOOKUP(Tabla110[[#This Row],[COD MATERIAL]],Tabla1345[#All],3,0)</f>
        <v>04 - FRENOS Y EMBRAGUES</v>
      </c>
      <c r="L783" s="2" t="str">
        <f>VLOOKUP(MONTH(Tabla110[[#This Row],[FECHA PICKING]]),Tabla2[],2,0)</f>
        <v>Dic</v>
      </c>
      <c r="M783" s="1">
        <f>YEAR(Tabla110[[#This Row],[FECHA PICKING]])</f>
        <v>2018</v>
      </c>
    </row>
    <row r="784" spans="1:13" x14ac:dyDescent="0.2">
      <c r="A784" s="2">
        <v>43491</v>
      </c>
      <c r="B784" s="1">
        <v>367710</v>
      </c>
      <c r="C784" s="1" t="s">
        <v>555</v>
      </c>
      <c r="D784" s="1" t="s">
        <v>888</v>
      </c>
      <c r="E784" s="1" t="s">
        <v>859</v>
      </c>
      <c r="F784" s="1">
        <v>86</v>
      </c>
      <c r="G784" s="16" t="s">
        <v>872</v>
      </c>
      <c r="H784" s="23">
        <v>0.64861111111111114</v>
      </c>
      <c r="I784" s="23">
        <v>0.68958333333333333</v>
      </c>
      <c r="J784" s="1">
        <f>HOUR(Tabla110[[#This Row],[HORA FIN PICKING]]-Tabla110[[#This Row],[HORA INICIO PICKING]])*60+MINUTE(Tabla110[[#This Row],[HORA FIN PICKING]]-Tabla110[[#This Row],[HORA INICIO PICKING]])</f>
        <v>59</v>
      </c>
      <c r="K784" s="1" t="str">
        <f>VLOOKUP(Tabla110[[#This Row],[COD MATERIAL]],Tabla1345[#All],3,0)</f>
        <v>07 - PEDALES Y POSAPIES</v>
      </c>
      <c r="L784" s="2" t="str">
        <f>VLOOKUP(MONTH(Tabla110[[#This Row],[FECHA PICKING]]),Tabla2[],2,0)</f>
        <v>Ene</v>
      </c>
      <c r="M784" s="1">
        <f>YEAR(Tabla110[[#This Row],[FECHA PICKING]])</f>
        <v>2019</v>
      </c>
    </row>
    <row r="785" spans="1:13" x14ac:dyDescent="0.2">
      <c r="A785" s="2">
        <v>43207</v>
      </c>
      <c r="B785" s="1">
        <v>348881</v>
      </c>
      <c r="C785" s="1" t="s">
        <v>63</v>
      </c>
      <c r="D785" s="1" t="s">
        <v>892</v>
      </c>
      <c r="E785" s="1" t="s">
        <v>870</v>
      </c>
      <c r="F785" s="1">
        <v>25</v>
      </c>
      <c r="G785" s="16" t="s">
        <v>872</v>
      </c>
      <c r="H785" s="23">
        <v>0.37847222222222227</v>
      </c>
      <c r="I785" s="23">
        <v>0.40277777777777773</v>
      </c>
      <c r="J785" s="1">
        <f>HOUR(Tabla110[[#This Row],[HORA FIN PICKING]]-Tabla110[[#This Row],[HORA INICIO PICKING]])*60+MINUTE(Tabla110[[#This Row],[HORA FIN PICKING]]-Tabla110[[#This Row],[HORA INICIO PICKING]])</f>
        <v>35</v>
      </c>
      <c r="K785" s="1" t="str">
        <f>VLOOKUP(Tabla110[[#This Row],[COD MATERIAL]],Tabla1345[#All],3,0)</f>
        <v>05 - COLISION</v>
      </c>
      <c r="L785" s="2" t="str">
        <f>VLOOKUP(MONTH(Tabla110[[#This Row],[FECHA PICKING]]),Tabla2[],2,0)</f>
        <v>Abr</v>
      </c>
      <c r="M785" s="1">
        <f>YEAR(Tabla110[[#This Row],[FECHA PICKING]])</f>
        <v>2018</v>
      </c>
    </row>
    <row r="786" spans="1:13" x14ac:dyDescent="0.2">
      <c r="A786" s="2">
        <v>43176</v>
      </c>
      <c r="B786" s="1">
        <v>348370</v>
      </c>
      <c r="C786" s="1" t="s">
        <v>60</v>
      </c>
      <c r="D786" s="1" t="s">
        <v>885</v>
      </c>
      <c r="E786" s="1" t="s">
        <v>865</v>
      </c>
      <c r="F786" s="1">
        <v>17</v>
      </c>
      <c r="G786" s="16" t="s">
        <v>872</v>
      </c>
      <c r="H786" s="23">
        <v>0.39583333333333331</v>
      </c>
      <c r="I786" s="23">
        <v>0.45833333333333331</v>
      </c>
      <c r="J786" s="1">
        <f>HOUR(Tabla110[[#This Row],[HORA FIN PICKING]]-Tabla110[[#This Row],[HORA INICIO PICKING]])*60+MINUTE(Tabla110[[#This Row],[HORA FIN PICKING]]-Tabla110[[#This Row],[HORA INICIO PICKING]])</f>
        <v>90</v>
      </c>
      <c r="K786" s="1" t="str">
        <f>VLOOKUP(Tabla110[[#This Row],[COD MATERIAL]],Tabla1345[#All],3,0)</f>
        <v>03 - FILTROS</v>
      </c>
      <c r="L786" s="2" t="str">
        <f>VLOOKUP(MONTH(Tabla110[[#This Row],[FECHA PICKING]]),Tabla2[],2,0)</f>
        <v>Mar</v>
      </c>
      <c r="M786" s="1">
        <f>YEAR(Tabla110[[#This Row],[FECHA PICKING]])</f>
        <v>2018</v>
      </c>
    </row>
    <row r="787" spans="1:13" x14ac:dyDescent="0.2">
      <c r="A787" s="2">
        <v>43375</v>
      </c>
      <c r="B787" s="1">
        <v>348416</v>
      </c>
      <c r="C787" s="1" t="s">
        <v>244</v>
      </c>
      <c r="D787" s="1" t="s">
        <v>891</v>
      </c>
      <c r="E787" s="1" t="s">
        <v>866</v>
      </c>
      <c r="F787" s="1">
        <v>13</v>
      </c>
      <c r="G787" s="16" t="s">
        <v>872</v>
      </c>
      <c r="H787" s="23">
        <v>0.62847222222222221</v>
      </c>
      <c r="I787" s="23">
        <v>0.66875000000000007</v>
      </c>
      <c r="J787" s="1">
        <f>HOUR(Tabla110[[#This Row],[HORA FIN PICKING]]-Tabla110[[#This Row],[HORA INICIO PICKING]])*60+MINUTE(Tabla110[[#This Row],[HORA FIN PICKING]]-Tabla110[[#This Row],[HORA INICIO PICKING]])</f>
        <v>58</v>
      </c>
      <c r="K787" s="1" t="str">
        <f>VLOOKUP(Tabla110[[#This Row],[COD MATERIAL]],Tabla1345[#All],3,0)</f>
        <v>05 - COLISION</v>
      </c>
      <c r="L787" s="2" t="str">
        <f>VLOOKUP(MONTH(Tabla110[[#This Row],[FECHA PICKING]]),Tabla2[],2,0)</f>
        <v>Oct</v>
      </c>
      <c r="M787" s="1">
        <f>YEAR(Tabla110[[#This Row],[FECHA PICKING]])</f>
        <v>2018</v>
      </c>
    </row>
    <row r="788" spans="1:13" x14ac:dyDescent="0.2">
      <c r="A788" s="2">
        <v>43520</v>
      </c>
      <c r="B788" s="1">
        <v>348143</v>
      </c>
      <c r="C788" s="1" t="s">
        <v>95</v>
      </c>
      <c r="D788" s="1" t="s">
        <v>892</v>
      </c>
      <c r="E788" s="1" t="s">
        <v>865</v>
      </c>
      <c r="F788" s="1">
        <v>93</v>
      </c>
      <c r="G788" s="16" t="s">
        <v>872</v>
      </c>
      <c r="H788" s="23">
        <v>0.5708333333333333</v>
      </c>
      <c r="I788" s="23">
        <v>0.59027777777777779</v>
      </c>
      <c r="J788" s="1">
        <f>HOUR(Tabla110[[#This Row],[HORA FIN PICKING]]-Tabla110[[#This Row],[HORA INICIO PICKING]])*60+MINUTE(Tabla110[[#This Row],[HORA FIN PICKING]]-Tabla110[[#This Row],[HORA INICIO PICKING]])</f>
        <v>28</v>
      </c>
      <c r="K788" s="1" t="str">
        <f>VLOOKUP(Tabla110[[#This Row],[COD MATERIAL]],Tabla1345[#All],3,0)</f>
        <v>04 - FRENOS Y EMBRAGUES</v>
      </c>
      <c r="L788" s="2" t="str">
        <f>VLOOKUP(MONTH(Tabla110[[#This Row],[FECHA PICKING]]),Tabla2[],2,0)</f>
        <v>Feb</v>
      </c>
      <c r="M788" s="1">
        <f>YEAR(Tabla110[[#This Row],[FECHA PICKING]])</f>
        <v>2019</v>
      </c>
    </row>
    <row r="789" spans="1:13" x14ac:dyDescent="0.2">
      <c r="A789" s="2">
        <v>43203</v>
      </c>
      <c r="B789" s="1">
        <v>347860</v>
      </c>
      <c r="C789" s="1" t="s">
        <v>48</v>
      </c>
      <c r="D789" s="1" t="s">
        <v>885</v>
      </c>
      <c r="E789" s="1" t="s">
        <v>858</v>
      </c>
      <c r="F789" s="1">
        <v>22</v>
      </c>
      <c r="G789" s="16" t="s">
        <v>872</v>
      </c>
      <c r="H789" s="23">
        <v>0.6777777777777777</v>
      </c>
      <c r="I789" s="23">
        <v>0.74583333333333324</v>
      </c>
      <c r="J789" s="1">
        <f>HOUR(Tabla110[[#This Row],[HORA FIN PICKING]]-Tabla110[[#This Row],[HORA INICIO PICKING]])*60+MINUTE(Tabla110[[#This Row],[HORA FIN PICKING]]-Tabla110[[#This Row],[HORA INICIO PICKING]])</f>
        <v>98</v>
      </c>
      <c r="K789" s="1" t="str">
        <f>VLOOKUP(Tabla110[[#This Row],[COD MATERIAL]],Tabla1345[#All],3,0)</f>
        <v>08 - ELECTRICO</v>
      </c>
      <c r="L789" s="2" t="str">
        <f>VLOOKUP(MONTH(Tabla110[[#This Row],[FECHA PICKING]]),Tabla2[],2,0)</f>
        <v>Abr</v>
      </c>
      <c r="M789" s="1">
        <f>YEAR(Tabla110[[#This Row],[FECHA PICKING]])</f>
        <v>2018</v>
      </c>
    </row>
    <row r="790" spans="1:13" x14ac:dyDescent="0.2">
      <c r="A790" s="2">
        <v>43205</v>
      </c>
      <c r="B790" s="1">
        <v>367776</v>
      </c>
      <c r="C790" s="1" t="s">
        <v>658</v>
      </c>
      <c r="D790" s="1" t="s">
        <v>886</v>
      </c>
      <c r="E790" s="1" t="s">
        <v>871</v>
      </c>
      <c r="F790" s="1">
        <v>34</v>
      </c>
      <c r="G790" s="16" t="s">
        <v>872</v>
      </c>
      <c r="H790" s="23">
        <v>0.51874999999999993</v>
      </c>
      <c r="I790" s="23">
        <v>0.54999999999999993</v>
      </c>
      <c r="J790" s="1">
        <f>HOUR(Tabla110[[#This Row],[HORA FIN PICKING]]-Tabla110[[#This Row],[HORA INICIO PICKING]])*60+MINUTE(Tabla110[[#This Row],[HORA FIN PICKING]]-Tabla110[[#This Row],[HORA INICIO PICKING]])</f>
        <v>45</v>
      </c>
      <c r="K790" s="1" t="str">
        <f>VLOOKUP(Tabla110[[#This Row],[COD MATERIAL]],Tabla1345[#All],3,0)</f>
        <v>11 - LLANTAS Y HULES</v>
      </c>
      <c r="L790" s="2" t="str">
        <f>VLOOKUP(MONTH(Tabla110[[#This Row],[FECHA PICKING]]),Tabla2[],2,0)</f>
        <v>Abr</v>
      </c>
      <c r="M790" s="1">
        <f>YEAR(Tabla110[[#This Row],[FECHA PICKING]])</f>
        <v>2018</v>
      </c>
    </row>
    <row r="791" spans="1:13" x14ac:dyDescent="0.2">
      <c r="A791" s="2">
        <v>43614</v>
      </c>
      <c r="B791" s="1">
        <v>362806</v>
      </c>
      <c r="C791" s="1" t="s">
        <v>527</v>
      </c>
      <c r="D791" s="1" t="s">
        <v>889</v>
      </c>
      <c r="E791" s="1" t="s">
        <v>865</v>
      </c>
      <c r="F791" s="1">
        <v>25</v>
      </c>
      <c r="G791" s="16" t="s">
        <v>872</v>
      </c>
      <c r="H791" s="23">
        <v>0.51527777777777783</v>
      </c>
      <c r="I791" s="23">
        <v>0.5840277777777777</v>
      </c>
      <c r="J791" s="1">
        <f>HOUR(Tabla110[[#This Row],[HORA FIN PICKING]]-Tabla110[[#This Row],[HORA INICIO PICKING]])*60+MINUTE(Tabla110[[#This Row],[HORA FIN PICKING]]-Tabla110[[#This Row],[HORA INICIO PICKING]])</f>
        <v>99</v>
      </c>
      <c r="K791" s="1" t="str">
        <f>VLOOKUP(Tabla110[[#This Row],[COD MATERIAL]],Tabla1345[#All],3,0)</f>
        <v>15 - MISCELANEOS</v>
      </c>
      <c r="L791" s="2" t="str">
        <f>VLOOKUP(MONTH(Tabla110[[#This Row],[FECHA PICKING]]),Tabla2[],2,0)</f>
        <v>May</v>
      </c>
      <c r="M791" s="1">
        <f>YEAR(Tabla110[[#This Row],[FECHA PICKING]])</f>
        <v>2019</v>
      </c>
    </row>
    <row r="792" spans="1:13" x14ac:dyDescent="0.2">
      <c r="A792" s="2">
        <v>43447</v>
      </c>
      <c r="B792" s="1">
        <v>347809</v>
      </c>
      <c r="C792" s="1" t="s">
        <v>620</v>
      </c>
      <c r="D792" s="1" t="s">
        <v>890</v>
      </c>
      <c r="E792" s="1" t="s">
        <v>858</v>
      </c>
      <c r="F792" s="1">
        <v>49</v>
      </c>
      <c r="G792" s="16" t="s">
        <v>872</v>
      </c>
      <c r="H792" s="23">
        <v>0.7416666666666667</v>
      </c>
      <c r="I792" s="23">
        <v>0.77569444444444446</v>
      </c>
      <c r="J792" s="1">
        <f>HOUR(Tabla110[[#This Row],[HORA FIN PICKING]]-Tabla110[[#This Row],[HORA INICIO PICKING]])*60+MINUTE(Tabla110[[#This Row],[HORA FIN PICKING]]-Tabla110[[#This Row],[HORA INICIO PICKING]])</f>
        <v>49</v>
      </c>
      <c r="K792" s="1" t="str">
        <f>VLOOKUP(Tabla110[[#This Row],[COD MATERIAL]],Tabla1345[#All],3,0)</f>
        <v>09 - PARTES DE MOTOR</v>
      </c>
      <c r="L792" s="2" t="str">
        <f>VLOOKUP(MONTH(Tabla110[[#This Row],[FECHA PICKING]]),Tabla2[],2,0)</f>
        <v>Dic</v>
      </c>
      <c r="M792" s="1">
        <f>YEAR(Tabla110[[#This Row],[FECHA PICKING]])</f>
        <v>2018</v>
      </c>
    </row>
    <row r="793" spans="1:13" x14ac:dyDescent="0.2">
      <c r="A793" s="2">
        <v>43174</v>
      </c>
      <c r="B793" s="1">
        <v>348083</v>
      </c>
      <c r="C793" s="1" t="s">
        <v>330</v>
      </c>
      <c r="D793" s="1" t="s">
        <v>892</v>
      </c>
      <c r="E793" s="1" t="s">
        <v>857</v>
      </c>
      <c r="F793" s="1">
        <v>71</v>
      </c>
      <c r="G793" s="16" t="s">
        <v>872</v>
      </c>
      <c r="H793" s="23">
        <v>0.73402777777777783</v>
      </c>
      <c r="I793" s="23">
        <v>0.8256944444444444</v>
      </c>
      <c r="J793" s="1">
        <f>HOUR(Tabla110[[#This Row],[HORA FIN PICKING]]-Tabla110[[#This Row],[HORA INICIO PICKING]])*60+MINUTE(Tabla110[[#This Row],[HORA FIN PICKING]]-Tabla110[[#This Row],[HORA INICIO PICKING]])</f>
        <v>132</v>
      </c>
      <c r="K793" s="1" t="str">
        <f>VLOOKUP(Tabla110[[#This Row],[COD MATERIAL]],Tabla1345[#All],3,0)</f>
        <v>13 - TRACCION</v>
      </c>
      <c r="L793" s="2" t="str">
        <f>VLOOKUP(MONTH(Tabla110[[#This Row],[FECHA PICKING]]),Tabla2[],2,0)</f>
        <v>Mar</v>
      </c>
      <c r="M793" s="1">
        <f>YEAR(Tabla110[[#This Row],[FECHA PICKING]])</f>
        <v>2018</v>
      </c>
    </row>
    <row r="794" spans="1:13" x14ac:dyDescent="0.2">
      <c r="A794" s="2">
        <v>43557</v>
      </c>
      <c r="B794" s="1">
        <v>369610</v>
      </c>
      <c r="C794" s="1" t="s">
        <v>682</v>
      </c>
      <c r="D794" s="1" t="s">
        <v>889</v>
      </c>
      <c r="E794" s="1" t="s">
        <v>862</v>
      </c>
      <c r="F794" s="1">
        <v>70</v>
      </c>
      <c r="G794" s="16" t="s">
        <v>873</v>
      </c>
      <c r="H794" s="23">
        <v>0.40277777777777773</v>
      </c>
      <c r="I794" s="23">
        <v>0.43541666666666662</v>
      </c>
      <c r="J794" s="1">
        <f>HOUR(Tabla110[[#This Row],[HORA FIN PICKING]]-Tabla110[[#This Row],[HORA INICIO PICKING]])*60+MINUTE(Tabla110[[#This Row],[HORA FIN PICKING]]-Tabla110[[#This Row],[HORA INICIO PICKING]])</f>
        <v>47</v>
      </c>
      <c r="K794" s="1" t="str">
        <f>VLOOKUP(Tabla110[[#This Row],[COD MATERIAL]],Tabla1345[#All],3,0)</f>
        <v>01 - BATERIAS</v>
      </c>
      <c r="L794" s="2" t="str">
        <f>VLOOKUP(MONTH(Tabla110[[#This Row],[FECHA PICKING]]),Tabla2[],2,0)</f>
        <v>Abr</v>
      </c>
      <c r="M794" s="1">
        <f>YEAR(Tabla110[[#This Row],[FECHA PICKING]])</f>
        <v>2019</v>
      </c>
    </row>
    <row r="795" spans="1:13" x14ac:dyDescent="0.2">
      <c r="A795" s="2">
        <v>43120</v>
      </c>
      <c r="B795" s="1">
        <v>348856</v>
      </c>
      <c r="C795" s="1" t="s">
        <v>388</v>
      </c>
      <c r="D795" s="1" t="s">
        <v>887</v>
      </c>
      <c r="E795" s="1" t="s">
        <v>857</v>
      </c>
      <c r="F795" s="1">
        <v>39</v>
      </c>
      <c r="G795" s="16" t="s">
        <v>872</v>
      </c>
      <c r="H795" s="23">
        <v>0.51458333333333328</v>
      </c>
      <c r="I795" s="23">
        <v>0.59652777777777777</v>
      </c>
      <c r="J795" s="1">
        <f>HOUR(Tabla110[[#This Row],[HORA FIN PICKING]]-Tabla110[[#This Row],[HORA INICIO PICKING]])*60+MINUTE(Tabla110[[#This Row],[HORA FIN PICKING]]-Tabla110[[#This Row],[HORA INICIO PICKING]])</f>
        <v>118</v>
      </c>
      <c r="K795" s="1" t="str">
        <f>VLOOKUP(Tabla110[[#This Row],[COD MATERIAL]],Tabla1345[#All],3,0)</f>
        <v>05 - COLISION</v>
      </c>
      <c r="L795" s="2" t="str">
        <f>VLOOKUP(MONTH(Tabla110[[#This Row],[FECHA PICKING]]),Tabla2[],2,0)</f>
        <v>Ene</v>
      </c>
      <c r="M795" s="1">
        <f>YEAR(Tabla110[[#This Row],[FECHA PICKING]])</f>
        <v>2018</v>
      </c>
    </row>
    <row r="796" spans="1:13" x14ac:dyDescent="0.2">
      <c r="A796" s="2">
        <v>43544</v>
      </c>
      <c r="B796" s="1">
        <v>348506</v>
      </c>
      <c r="C796" s="1" t="s">
        <v>488</v>
      </c>
      <c r="D796" s="1" t="s">
        <v>884</v>
      </c>
      <c r="E796" s="1" t="s">
        <v>867</v>
      </c>
      <c r="F796" s="1">
        <v>64</v>
      </c>
      <c r="G796" s="16" t="s">
        <v>872</v>
      </c>
      <c r="H796" s="23">
        <v>0.70000000000000007</v>
      </c>
      <c r="I796" s="23">
        <v>0.74236111111111114</v>
      </c>
      <c r="J796" s="1">
        <f>HOUR(Tabla110[[#This Row],[HORA FIN PICKING]]-Tabla110[[#This Row],[HORA INICIO PICKING]])*60+MINUTE(Tabla110[[#This Row],[HORA FIN PICKING]]-Tabla110[[#This Row],[HORA INICIO PICKING]])</f>
        <v>61</v>
      </c>
      <c r="K796" s="1" t="str">
        <f>VLOOKUP(Tabla110[[#This Row],[COD MATERIAL]],Tabla1345[#All],3,0)</f>
        <v>09 - PARTES DE MOTOR</v>
      </c>
      <c r="L796" s="2" t="str">
        <f>VLOOKUP(MONTH(Tabla110[[#This Row],[FECHA PICKING]]),Tabla2[],2,0)</f>
        <v>Mar</v>
      </c>
      <c r="M796" s="1">
        <f>YEAR(Tabla110[[#This Row],[FECHA PICKING]])</f>
        <v>2019</v>
      </c>
    </row>
    <row r="797" spans="1:13" x14ac:dyDescent="0.2">
      <c r="A797" s="2">
        <v>43530</v>
      </c>
      <c r="B797" s="1">
        <v>347779</v>
      </c>
      <c r="C797" s="1" t="s">
        <v>677</v>
      </c>
      <c r="D797" s="1" t="s">
        <v>888</v>
      </c>
      <c r="E797" s="1" t="s">
        <v>857</v>
      </c>
      <c r="F797" s="1">
        <v>33</v>
      </c>
      <c r="G797" s="16" t="s">
        <v>872</v>
      </c>
      <c r="H797" s="23">
        <v>0.51388888888888895</v>
      </c>
      <c r="I797" s="23">
        <v>0.60138888888888886</v>
      </c>
      <c r="J797" s="1">
        <f>HOUR(Tabla110[[#This Row],[HORA FIN PICKING]]-Tabla110[[#This Row],[HORA INICIO PICKING]])*60+MINUTE(Tabla110[[#This Row],[HORA FIN PICKING]]-Tabla110[[#This Row],[HORA INICIO PICKING]])</f>
        <v>126</v>
      </c>
      <c r="K797" s="1" t="str">
        <f>VLOOKUP(Tabla110[[#This Row],[COD MATERIAL]],Tabla1345[#All],3,0)</f>
        <v>15 - MISCELANEOS</v>
      </c>
      <c r="L797" s="2" t="str">
        <f>VLOOKUP(MONTH(Tabla110[[#This Row],[FECHA PICKING]]),Tabla2[],2,0)</f>
        <v>Mar</v>
      </c>
      <c r="M797" s="1">
        <f>YEAR(Tabla110[[#This Row],[FECHA PICKING]])</f>
        <v>2019</v>
      </c>
    </row>
    <row r="798" spans="1:13" x14ac:dyDescent="0.2">
      <c r="A798" s="2">
        <v>43398</v>
      </c>
      <c r="B798" s="1">
        <v>364248</v>
      </c>
      <c r="C798" s="1" t="s">
        <v>712</v>
      </c>
      <c r="D798" s="1" t="s">
        <v>889</v>
      </c>
      <c r="E798" s="1" t="s">
        <v>860</v>
      </c>
      <c r="F798" s="1">
        <v>98</v>
      </c>
      <c r="G798" s="16" t="s">
        <v>872</v>
      </c>
      <c r="H798" s="23">
        <v>0.58958333333333335</v>
      </c>
      <c r="I798" s="23">
        <v>0.60138888888888886</v>
      </c>
      <c r="J798" s="1">
        <f>HOUR(Tabla110[[#This Row],[HORA FIN PICKING]]-Tabla110[[#This Row],[HORA INICIO PICKING]])*60+MINUTE(Tabla110[[#This Row],[HORA FIN PICKING]]-Tabla110[[#This Row],[HORA INICIO PICKING]])</f>
        <v>17</v>
      </c>
      <c r="K798" s="1" t="str">
        <f>VLOOKUP(Tabla110[[#This Row],[COD MATERIAL]],Tabla1345[#All],3,0)</f>
        <v>09 - PARTES DE MOTOR</v>
      </c>
      <c r="L798" s="2" t="str">
        <f>VLOOKUP(MONTH(Tabla110[[#This Row],[FECHA PICKING]]),Tabla2[],2,0)</f>
        <v>Oct</v>
      </c>
      <c r="M798" s="1">
        <f>YEAR(Tabla110[[#This Row],[FECHA PICKING]])</f>
        <v>2018</v>
      </c>
    </row>
    <row r="799" spans="1:13" x14ac:dyDescent="0.2">
      <c r="A799" s="2">
        <v>43506</v>
      </c>
      <c r="B799" s="1">
        <v>347864</v>
      </c>
      <c r="C799" s="1" t="s">
        <v>41</v>
      </c>
      <c r="D799" s="1" t="s">
        <v>892</v>
      </c>
      <c r="E799" s="1" t="s">
        <v>865</v>
      </c>
      <c r="F799" s="1">
        <v>44</v>
      </c>
      <c r="G799" s="16" t="s">
        <v>873</v>
      </c>
      <c r="H799" s="23">
        <v>0.54999999999999993</v>
      </c>
      <c r="I799" s="23">
        <v>0.5708333333333333</v>
      </c>
      <c r="J799" s="1">
        <f>HOUR(Tabla110[[#This Row],[HORA FIN PICKING]]-Tabla110[[#This Row],[HORA INICIO PICKING]])*60+MINUTE(Tabla110[[#This Row],[HORA FIN PICKING]]-Tabla110[[#This Row],[HORA INICIO PICKING]])</f>
        <v>30</v>
      </c>
      <c r="K799" s="1" t="str">
        <f>VLOOKUP(Tabla110[[#This Row],[COD MATERIAL]],Tabla1345[#All],3,0)</f>
        <v>01 - BATERIAS</v>
      </c>
      <c r="L799" s="2" t="str">
        <f>VLOOKUP(MONTH(Tabla110[[#This Row],[FECHA PICKING]]),Tabla2[],2,0)</f>
        <v>Feb</v>
      </c>
      <c r="M799" s="1">
        <f>YEAR(Tabla110[[#This Row],[FECHA PICKING]])</f>
        <v>2019</v>
      </c>
    </row>
    <row r="800" spans="1:13" x14ac:dyDescent="0.2">
      <c r="A800" s="2">
        <v>43447</v>
      </c>
      <c r="B800" s="1">
        <v>348058</v>
      </c>
      <c r="C800" s="1" t="s">
        <v>125</v>
      </c>
      <c r="D800" s="1" t="s">
        <v>890</v>
      </c>
      <c r="E800" s="1" t="s">
        <v>863</v>
      </c>
      <c r="F800" s="1">
        <v>37</v>
      </c>
      <c r="G800" s="16" t="s">
        <v>872</v>
      </c>
      <c r="H800" s="23">
        <v>0.68125000000000002</v>
      </c>
      <c r="I800" s="23">
        <v>0.75902777777777786</v>
      </c>
      <c r="J800" s="1">
        <f>HOUR(Tabla110[[#This Row],[HORA FIN PICKING]]-Tabla110[[#This Row],[HORA INICIO PICKING]])*60+MINUTE(Tabla110[[#This Row],[HORA FIN PICKING]]-Tabla110[[#This Row],[HORA INICIO PICKING]])</f>
        <v>112</v>
      </c>
      <c r="K800" s="1" t="str">
        <f>VLOOKUP(Tabla110[[#This Row],[COD MATERIAL]],Tabla1345[#All],3,0)</f>
        <v>13 - TRACCION</v>
      </c>
      <c r="L800" s="2" t="str">
        <f>VLOOKUP(MONTH(Tabla110[[#This Row],[FECHA PICKING]]),Tabla2[],2,0)</f>
        <v>Dic</v>
      </c>
      <c r="M800" s="1">
        <f>YEAR(Tabla110[[#This Row],[FECHA PICKING]])</f>
        <v>2018</v>
      </c>
    </row>
    <row r="801" spans="1:13" x14ac:dyDescent="0.2">
      <c r="A801" s="2">
        <v>43173</v>
      </c>
      <c r="B801" s="1">
        <v>347626</v>
      </c>
      <c r="C801" s="1" t="s">
        <v>159</v>
      </c>
      <c r="D801" s="1" t="s">
        <v>889</v>
      </c>
      <c r="E801" s="1" t="s">
        <v>856</v>
      </c>
      <c r="F801" s="1">
        <v>46</v>
      </c>
      <c r="G801" s="16" t="s">
        <v>873</v>
      </c>
      <c r="H801" s="23">
        <v>0.63888888888888895</v>
      </c>
      <c r="I801" s="23">
        <v>0.72222222222222221</v>
      </c>
      <c r="J801" s="1">
        <f>HOUR(Tabla110[[#This Row],[HORA FIN PICKING]]-Tabla110[[#This Row],[HORA INICIO PICKING]])*60+MINUTE(Tabla110[[#This Row],[HORA FIN PICKING]]-Tabla110[[#This Row],[HORA INICIO PICKING]])</f>
        <v>120</v>
      </c>
      <c r="K801" s="1" t="str">
        <f>VLOOKUP(Tabla110[[#This Row],[COD MATERIAL]],Tabla1345[#All],3,0)</f>
        <v>09 - PARTES DE MOTOR</v>
      </c>
      <c r="L801" s="2" t="str">
        <f>VLOOKUP(MONTH(Tabla110[[#This Row],[FECHA PICKING]]),Tabla2[],2,0)</f>
        <v>Mar</v>
      </c>
      <c r="M801" s="1">
        <f>YEAR(Tabla110[[#This Row],[FECHA PICKING]])</f>
        <v>2018</v>
      </c>
    </row>
    <row r="802" spans="1:13" x14ac:dyDescent="0.2">
      <c r="A802" s="2">
        <v>43232</v>
      </c>
      <c r="B802" s="1">
        <v>348385</v>
      </c>
      <c r="C802" s="1" t="s">
        <v>334</v>
      </c>
      <c r="D802" s="1" t="s">
        <v>889</v>
      </c>
      <c r="E802" s="1" t="s">
        <v>857</v>
      </c>
      <c r="F802" s="1">
        <v>11</v>
      </c>
      <c r="G802" s="16" t="s">
        <v>872</v>
      </c>
      <c r="H802" s="23">
        <v>0.63750000000000007</v>
      </c>
      <c r="I802" s="23">
        <v>0.74097222222222214</v>
      </c>
      <c r="J802" s="1">
        <f>HOUR(Tabla110[[#This Row],[HORA FIN PICKING]]-Tabla110[[#This Row],[HORA INICIO PICKING]])*60+MINUTE(Tabla110[[#This Row],[HORA FIN PICKING]]-Tabla110[[#This Row],[HORA INICIO PICKING]])</f>
        <v>149</v>
      </c>
      <c r="K802" s="1" t="str">
        <f>VLOOKUP(Tabla110[[#This Row],[COD MATERIAL]],Tabla1345[#All],3,0)</f>
        <v>05 - COLISION</v>
      </c>
      <c r="L802" s="2" t="str">
        <f>VLOOKUP(MONTH(Tabla110[[#This Row],[FECHA PICKING]]),Tabla2[],2,0)</f>
        <v>May</v>
      </c>
      <c r="M802" s="1">
        <f>YEAR(Tabla110[[#This Row],[FECHA PICKING]])</f>
        <v>2018</v>
      </c>
    </row>
    <row r="803" spans="1:13" x14ac:dyDescent="0.2">
      <c r="A803" s="2">
        <v>43304</v>
      </c>
      <c r="B803" s="1">
        <v>348277</v>
      </c>
      <c r="C803" s="1" t="s">
        <v>29</v>
      </c>
      <c r="D803" s="1" t="s">
        <v>889</v>
      </c>
      <c r="E803" s="1" t="s">
        <v>858</v>
      </c>
      <c r="F803" s="1">
        <v>80</v>
      </c>
      <c r="G803" s="16" t="s">
        <v>872</v>
      </c>
      <c r="H803" s="23">
        <v>0.68263888888888891</v>
      </c>
      <c r="I803" s="23">
        <v>0.77847222222222223</v>
      </c>
      <c r="J803" s="1">
        <f>HOUR(Tabla110[[#This Row],[HORA FIN PICKING]]-Tabla110[[#This Row],[HORA INICIO PICKING]])*60+MINUTE(Tabla110[[#This Row],[HORA FIN PICKING]]-Tabla110[[#This Row],[HORA INICIO PICKING]])</f>
        <v>138</v>
      </c>
      <c r="K803" s="1" t="str">
        <f>VLOOKUP(Tabla110[[#This Row],[COD MATERIAL]],Tabla1345[#All],3,0)</f>
        <v>05 - COLISION</v>
      </c>
      <c r="L803" s="2" t="str">
        <f>VLOOKUP(MONTH(Tabla110[[#This Row],[FECHA PICKING]]),Tabla2[],2,0)</f>
        <v>Jul</v>
      </c>
      <c r="M803" s="1">
        <f>YEAR(Tabla110[[#This Row],[FECHA PICKING]])</f>
        <v>2018</v>
      </c>
    </row>
    <row r="804" spans="1:13" x14ac:dyDescent="0.2">
      <c r="A804" s="2">
        <v>43158</v>
      </c>
      <c r="B804" s="1">
        <v>347961</v>
      </c>
      <c r="C804" s="1" t="s">
        <v>715</v>
      </c>
      <c r="D804" s="1" t="s">
        <v>888</v>
      </c>
      <c r="E804" s="1" t="s">
        <v>859</v>
      </c>
      <c r="F804" s="1">
        <v>61</v>
      </c>
      <c r="G804" s="16" t="s">
        <v>873</v>
      </c>
      <c r="H804" s="23">
        <v>0.37986111111111115</v>
      </c>
      <c r="I804" s="23">
        <v>0.39444444444444443</v>
      </c>
      <c r="J804" s="1">
        <f>HOUR(Tabla110[[#This Row],[HORA FIN PICKING]]-Tabla110[[#This Row],[HORA INICIO PICKING]])*60+MINUTE(Tabla110[[#This Row],[HORA FIN PICKING]]-Tabla110[[#This Row],[HORA INICIO PICKING]])</f>
        <v>21</v>
      </c>
      <c r="K804" s="1" t="str">
        <f>VLOOKUP(Tabla110[[#This Row],[COD MATERIAL]],Tabla1345[#All],3,0)</f>
        <v>08 - ELECTRICO</v>
      </c>
      <c r="L804" s="2" t="str">
        <f>VLOOKUP(MONTH(Tabla110[[#This Row],[FECHA PICKING]]),Tabla2[],2,0)</f>
        <v>Feb</v>
      </c>
      <c r="M804" s="1">
        <f>YEAR(Tabla110[[#This Row],[FECHA PICKING]])</f>
        <v>2018</v>
      </c>
    </row>
    <row r="805" spans="1:13" x14ac:dyDescent="0.2">
      <c r="A805" s="2">
        <v>43587</v>
      </c>
      <c r="B805" s="1">
        <v>348459</v>
      </c>
      <c r="C805" s="1" t="s">
        <v>154</v>
      </c>
      <c r="D805" s="1" t="s">
        <v>886</v>
      </c>
      <c r="E805" s="1" t="s">
        <v>860</v>
      </c>
      <c r="F805" s="1">
        <v>48</v>
      </c>
      <c r="G805" s="16" t="s">
        <v>873</v>
      </c>
      <c r="H805" s="23">
        <v>0.46736111111111112</v>
      </c>
      <c r="I805" s="23">
        <v>0.49861111111111112</v>
      </c>
      <c r="J805" s="1">
        <f>HOUR(Tabla110[[#This Row],[HORA FIN PICKING]]-Tabla110[[#This Row],[HORA INICIO PICKING]])*60+MINUTE(Tabla110[[#This Row],[HORA FIN PICKING]]-Tabla110[[#This Row],[HORA INICIO PICKING]])</f>
        <v>45</v>
      </c>
      <c r="K805" s="1" t="str">
        <f>VLOOKUP(Tabla110[[#This Row],[COD MATERIAL]],Tabla1345[#All],3,0)</f>
        <v>08 - ELECTRICO</v>
      </c>
      <c r="L805" s="2" t="str">
        <f>VLOOKUP(MONTH(Tabla110[[#This Row],[FECHA PICKING]]),Tabla2[],2,0)</f>
        <v>May</v>
      </c>
      <c r="M805" s="1">
        <f>YEAR(Tabla110[[#This Row],[FECHA PICKING]])</f>
        <v>2019</v>
      </c>
    </row>
    <row r="806" spans="1:13" x14ac:dyDescent="0.2">
      <c r="A806" s="2">
        <v>43584</v>
      </c>
      <c r="B806" s="1">
        <v>348426</v>
      </c>
      <c r="C806" s="1" t="s">
        <v>245</v>
      </c>
      <c r="D806" s="1" t="s">
        <v>893</v>
      </c>
      <c r="E806" s="1" t="s">
        <v>861</v>
      </c>
      <c r="F806" s="1">
        <v>28</v>
      </c>
      <c r="G806" s="16" t="s">
        <v>872</v>
      </c>
      <c r="H806" s="23">
        <v>0.64166666666666672</v>
      </c>
      <c r="I806" s="23">
        <v>0.65694444444444444</v>
      </c>
      <c r="J806" s="1">
        <f>HOUR(Tabla110[[#This Row],[HORA FIN PICKING]]-Tabla110[[#This Row],[HORA INICIO PICKING]])*60+MINUTE(Tabla110[[#This Row],[HORA FIN PICKING]]-Tabla110[[#This Row],[HORA INICIO PICKING]])</f>
        <v>22</v>
      </c>
      <c r="K806" s="1" t="str">
        <f>VLOOKUP(Tabla110[[#This Row],[COD MATERIAL]],Tabla1345[#All],3,0)</f>
        <v>05 - COLISION</v>
      </c>
      <c r="L806" s="2" t="str">
        <f>VLOOKUP(MONTH(Tabla110[[#This Row],[FECHA PICKING]]),Tabla2[],2,0)</f>
        <v>Abr</v>
      </c>
      <c r="M806" s="1">
        <f>YEAR(Tabla110[[#This Row],[FECHA PICKING]])</f>
        <v>2019</v>
      </c>
    </row>
    <row r="807" spans="1:13" x14ac:dyDescent="0.2">
      <c r="A807" s="2">
        <v>43498</v>
      </c>
      <c r="B807" s="1">
        <v>348438</v>
      </c>
      <c r="C807" s="1" t="s">
        <v>121</v>
      </c>
      <c r="D807" s="1" t="s">
        <v>888</v>
      </c>
      <c r="E807" s="1" t="s">
        <v>862</v>
      </c>
      <c r="F807" s="1">
        <v>12</v>
      </c>
      <c r="G807" s="16" t="s">
        <v>872</v>
      </c>
      <c r="H807" s="23">
        <v>0.73472222222222217</v>
      </c>
      <c r="I807" s="23">
        <v>0.78541666666666676</v>
      </c>
      <c r="J807" s="1">
        <f>HOUR(Tabla110[[#This Row],[HORA FIN PICKING]]-Tabla110[[#This Row],[HORA INICIO PICKING]])*60+MINUTE(Tabla110[[#This Row],[HORA FIN PICKING]]-Tabla110[[#This Row],[HORA INICIO PICKING]])</f>
        <v>73</v>
      </c>
      <c r="K807" s="1" t="str">
        <f>VLOOKUP(Tabla110[[#This Row],[COD MATERIAL]],Tabla1345[#All],3,0)</f>
        <v>05 - COLISION</v>
      </c>
      <c r="L807" s="2" t="str">
        <f>VLOOKUP(MONTH(Tabla110[[#This Row],[FECHA PICKING]]),Tabla2[],2,0)</f>
        <v>Feb</v>
      </c>
      <c r="M807" s="1">
        <f>YEAR(Tabla110[[#This Row],[FECHA PICKING]])</f>
        <v>2019</v>
      </c>
    </row>
    <row r="808" spans="1:13" x14ac:dyDescent="0.2">
      <c r="A808" s="2">
        <v>43351</v>
      </c>
      <c r="B808" s="1">
        <v>364415</v>
      </c>
      <c r="C808" s="1" t="s">
        <v>113</v>
      </c>
      <c r="D808" s="1" t="s">
        <v>888</v>
      </c>
      <c r="E808" s="1" t="s">
        <v>863</v>
      </c>
      <c r="F808" s="1">
        <v>85</v>
      </c>
      <c r="G808" s="16" t="s">
        <v>872</v>
      </c>
      <c r="H808" s="23">
        <v>0.57013888888888886</v>
      </c>
      <c r="I808" s="23">
        <v>0.6479166666666667</v>
      </c>
      <c r="J808" s="1">
        <f>HOUR(Tabla110[[#This Row],[HORA FIN PICKING]]-Tabla110[[#This Row],[HORA INICIO PICKING]])*60+MINUTE(Tabla110[[#This Row],[HORA FIN PICKING]]-Tabla110[[#This Row],[HORA INICIO PICKING]])</f>
        <v>112</v>
      </c>
      <c r="K808" s="1" t="str">
        <f>VLOOKUP(Tabla110[[#This Row],[COD MATERIAL]],Tabla1345[#All],3,0)</f>
        <v>07 - PEDALES Y POSAPIES</v>
      </c>
      <c r="L808" s="2" t="str">
        <f>VLOOKUP(MONTH(Tabla110[[#This Row],[FECHA PICKING]]),Tabla2[],2,0)</f>
        <v>Set</v>
      </c>
      <c r="M808" s="1">
        <f>YEAR(Tabla110[[#This Row],[FECHA PICKING]])</f>
        <v>2018</v>
      </c>
    </row>
    <row r="809" spans="1:13" x14ac:dyDescent="0.2">
      <c r="A809" s="2">
        <v>43121</v>
      </c>
      <c r="B809" s="1">
        <v>348869</v>
      </c>
      <c r="C809" s="1" t="s">
        <v>395</v>
      </c>
      <c r="D809" s="1" t="s">
        <v>890</v>
      </c>
      <c r="E809" s="1" t="s">
        <v>864</v>
      </c>
      <c r="F809" s="1">
        <v>88</v>
      </c>
      <c r="G809" s="16" t="s">
        <v>873</v>
      </c>
      <c r="H809" s="23">
        <v>0.48333333333333334</v>
      </c>
      <c r="I809" s="23">
        <v>0.5131944444444444</v>
      </c>
      <c r="J809" s="1">
        <f>HOUR(Tabla110[[#This Row],[HORA FIN PICKING]]-Tabla110[[#This Row],[HORA INICIO PICKING]])*60+MINUTE(Tabla110[[#This Row],[HORA FIN PICKING]]-Tabla110[[#This Row],[HORA INICIO PICKING]])</f>
        <v>43</v>
      </c>
      <c r="K809" s="1" t="str">
        <f>VLOOKUP(Tabla110[[#This Row],[COD MATERIAL]],Tabla1345[#All],3,0)</f>
        <v>05 - COLISION</v>
      </c>
      <c r="L809" s="2" t="str">
        <f>VLOOKUP(MONTH(Tabla110[[#This Row],[FECHA PICKING]]),Tabla2[],2,0)</f>
        <v>Ene</v>
      </c>
      <c r="M809" s="1">
        <f>YEAR(Tabla110[[#This Row],[FECHA PICKING]])</f>
        <v>2018</v>
      </c>
    </row>
    <row r="810" spans="1:13" x14ac:dyDescent="0.2">
      <c r="A810" s="2">
        <v>43516</v>
      </c>
      <c r="B810" s="1">
        <v>348602</v>
      </c>
      <c r="C810" s="1" t="s">
        <v>458</v>
      </c>
      <c r="D810" s="1" t="s">
        <v>885</v>
      </c>
      <c r="E810" s="1" t="s">
        <v>864</v>
      </c>
      <c r="F810" s="1">
        <v>88</v>
      </c>
      <c r="G810" s="16" t="s">
        <v>872</v>
      </c>
      <c r="H810" s="23">
        <v>0.71388888888888891</v>
      </c>
      <c r="I810" s="23">
        <v>0.75347222222222221</v>
      </c>
      <c r="J810" s="1">
        <f>HOUR(Tabla110[[#This Row],[HORA FIN PICKING]]-Tabla110[[#This Row],[HORA INICIO PICKING]])*60+MINUTE(Tabla110[[#This Row],[HORA FIN PICKING]]-Tabla110[[#This Row],[HORA INICIO PICKING]])</f>
        <v>57</v>
      </c>
      <c r="K810" s="1" t="str">
        <f>VLOOKUP(Tabla110[[#This Row],[COD MATERIAL]],Tabla1345[#All],3,0)</f>
        <v>08 - ELECTRICO</v>
      </c>
      <c r="L810" s="2" t="str">
        <f>VLOOKUP(MONTH(Tabla110[[#This Row],[FECHA PICKING]]),Tabla2[],2,0)</f>
        <v>Feb</v>
      </c>
      <c r="M810" s="1">
        <f>YEAR(Tabla110[[#This Row],[FECHA PICKING]])</f>
        <v>2019</v>
      </c>
    </row>
    <row r="811" spans="1:13" x14ac:dyDescent="0.2">
      <c r="A811" s="2">
        <v>43488</v>
      </c>
      <c r="B811" s="1">
        <v>362715</v>
      </c>
      <c r="C811" s="1" t="s">
        <v>539</v>
      </c>
      <c r="D811" s="1" t="s">
        <v>884</v>
      </c>
      <c r="E811" s="1" t="s">
        <v>857</v>
      </c>
      <c r="F811" s="1">
        <v>93</v>
      </c>
      <c r="G811" s="16" t="s">
        <v>872</v>
      </c>
      <c r="H811" s="23">
        <v>0.36527777777777781</v>
      </c>
      <c r="I811" s="23">
        <v>0.45347222222222222</v>
      </c>
      <c r="J811" s="1">
        <f>HOUR(Tabla110[[#This Row],[HORA FIN PICKING]]-Tabla110[[#This Row],[HORA INICIO PICKING]])*60+MINUTE(Tabla110[[#This Row],[HORA FIN PICKING]]-Tabla110[[#This Row],[HORA INICIO PICKING]])</f>
        <v>127</v>
      </c>
      <c r="K811" s="1" t="str">
        <f>VLOOKUP(Tabla110[[#This Row],[COD MATERIAL]],Tabla1345[#All],3,0)</f>
        <v>05 - COLISION</v>
      </c>
      <c r="L811" s="2" t="str">
        <f>VLOOKUP(MONTH(Tabla110[[#This Row],[FECHA PICKING]]),Tabla2[],2,0)</f>
        <v>Ene</v>
      </c>
      <c r="M811" s="1">
        <f>YEAR(Tabla110[[#This Row],[FECHA PICKING]])</f>
        <v>2019</v>
      </c>
    </row>
    <row r="812" spans="1:13" x14ac:dyDescent="0.2">
      <c r="A812" s="2">
        <v>43605</v>
      </c>
      <c r="B812" s="1">
        <v>348403</v>
      </c>
      <c r="C812" s="1" t="s">
        <v>322</v>
      </c>
      <c r="D812" s="1" t="s">
        <v>889</v>
      </c>
      <c r="E812" s="1" t="s">
        <v>864</v>
      </c>
      <c r="F812" s="1">
        <v>69</v>
      </c>
      <c r="G812" s="16" t="s">
        <v>872</v>
      </c>
      <c r="H812" s="23">
        <v>0.42222222222222222</v>
      </c>
      <c r="I812" s="23">
        <v>0.48888888888888893</v>
      </c>
      <c r="J812" s="1">
        <f>HOUR(Tabla110[[#This Row],[HORA FIN PICKING]]-Tabla110[[#This Row],[HORA INICIO PICKING]])*60+MINUTE(Tabla110[[#This Row],[HORA FIN PICKING]]-Tabla110[[#This Row],[HORA INICIO PICKING]])</f>
        <v>96</v>
      </c>
      <c r="K812" s="1" t="str">
        <f>VLOOKUP(Tabla110[[#This Row],[COD MATERIAL]],Tabla1345[#All],3,0)</f>
        <v>05 - COLISION</v>
      </c>
      <c r="L812" s="2" t="str">
        <f>VLOOKUP(MONTH(Tabla110[[#This Row],[FECHA PICKING]]),Tabla2[],2,0)</f>
        <v>May</v>
      </c>
      <c r="M812" s="1">
        <f>YEAR(Tabla110[[#This Row],[FECHA PICKING]])</f>
        <v>2019</v>
      </c>
    </row>
    <row r="813" spans="1:13" x14ac:dyDescent="0.2">
      <c r="A813" s="2">
        <v>43397</v>
      </c>
      <c r="B813" s="1">
        <v>348803</v>
      </c>
      <c r="C813" s="1" t="s">
        <v>475</v>
      </c>
      <c r="D813" s="1" t="s">
        <v>884</v>
      </c>
      <c r="E813" s="1" t="s">
        <v>865</v>
      </c>
      <c r="F813" s="1">
        <v>14</v>
      </c>
      <c r="G813" s="16" t="s">
        <v>872</v>
      </c>
      <c r="H813" s="23">
        <v>0.4916666666666667</v>
      </c>
      <c r="I813" s="23">
        <v>0.54652777777777783</v>
      </c>
      <c r="J813" s="1">
        <f>HOUR(Tabla110[[#This Row],[HORA FIN PICKING]]-Tabla110[[#This Row],[HORA INICIO PICKING]])*60+MINUTE(Tabla110[[#This Row],[HORA FIN PICKING]]-Tabla110[[#This Row],[HORA INICIO PICKING]])</f>
        <v>79</v>
      </c>
      <c r="K813" s="1" t="str">
        <f>VLOOKUP(Tabla110[[#This Row],[COD MATERIAL]],Tabla1345[#All],3,0)</f>
        <v>05 - COLISION</v>
      </c>
      <c r="L813" s="2" t="str">
        <f>VLOOKUP(MONTH(Tabla110[[#This Row],[FECHA PICKING]]),Tabla2[],2,0)</f>
        <v>Oct</v>
      </c>
      <c r="M813" s="1">
        <f>YEAR(Tabla110[[#This Row],[FECHA PICKING]])</f>
        <v>2018</v>
      </c>
    </row>
    <row r="814" spans="1:13" x14ac:dyDescent="0.2">
      <c r="A814" s="2">
        <v>43293</v>
      </c>
      <c r="B814" s="1">
        <v>348643</v>
      </c>
      <c r="C814" s="1" t="s">
        <v>371</v>
      </c>
      <c r="D814" s="1" t="s">
        <v>887</v>
      </c>
      <c r="E814" s="1" t="s">
        <v>857</v>
      </c>
      <c r="F814" s="1">
        <v>63</v>
      </c>
      <c r="G814" s="16" t="s">
        <v>872</v>
      </c>
      <c r="H814" s="23">
        <v>0.43194444444444446</v>
      </c>
      <c r="I814" s="23">
        <v>0.53125</v>
      </c>
      <c r="J814" s="1">
        <f>HOUR(Tabla110[[#This Row],[HORA FIN PICKING]]-Tabla110[[#This Row],[HORA INICIO PICKING]])*60+MINUTE(Tabla110[[#This Row],[HORA FIN PICKING]]-Tabla110[[#This Row],[HORA INICIO PICKING]])</f>
        <v>143</v>
      </c>
      <c r="K814" s="1" t="str">
        <f>VLOOKUP(Tabla110[[#This Row],[COD MATERIAL]],Tabla1345[#All],3,0)</f>
        <v>09 - PARTES DE MOTOR</v>
      </c>
      <c r="L814" s="2" t="str">
        <f>VLOOKUP(MONTH(Tabla110[[#This Row],[FECHA PICKING]]),Tabla2[],2,0)</f>
        <v>Jul</v>
      </c>
      <c r="M814" s="1">
        <f>YEAR(Tabla110[[#This Row],[FECHA PICKING]])</f>
        <v>2018</v>
      </c>
    </row>
    <row r="815" spans="1:13" x14ac:dyDescent="0.2">
      <c r="A815" s="2">
        <v>43186</v>
      </c>
      <c r="B815" s="1">
        <v>348057</v>
      </c>
      <c r="C815" s="1" t="s">
        <v>339</v>
      </c>
      <c r="D815" s="1" t="s">
        <v>891</v>
      </c>
      <c r="E815" s="1" t="s">
        <v>859</v>
      </c>
      <c r="F815" s="1">
        <v>30</v>
      </c>
      <c r="G815" s="16" t="s">
        <v>872</v>
      </c>
      <c r="H815" s="23">
        <v>0.47083333333333338</v>
      </c>
      <c r="I815" s="23">
        <v>0.5229166666666667</v>
      </c>
      <c r="J815" s="1">
        <f>HOUR(Tabla110[[#This Row],[HORA FIN PICKING]]-Tabla110[[#This Row],[HORA INICIO PICKING]])*60+MINUTE(Tabla110[[#This Row],[HORA FIN PICKING]]-Tabla110[[#This Row],[HORA INICIO PICKING]])</f>
        <v>75</v>
      </c>
      <c r="K815" s="1" t="str">
        <f>VLOOKUP(Tabla110[[#This Row],[COD MATERIAL]],Tabla1345[#All],3,0)</f>
        <v>13 - TRACCION</v>
      </c>
      <c r="L815" s="2" t="str">
        <f>VLOOKUP(MONTH(Tabla110[[#This Row],[FECHA PICKING]]),Tabla2[],2,0)</f>
        <v>Mar</v>
      </c>
      <c r="M815" s="1">
        <f>YEAR(Tabla110[[#This Row],[FECHA PICKING]])</f>
        <v>2018</v>
      </c>
    </row>
    <row r="816" spans="1:13" x14ac:dyDescent="0.2">
      <c r="A816" s="2">
        <v>43568</v>
      </c>
      <c r="B816" s="1">
        <v>353560</v>
      </c>
      <c r="C816" s="1" t="s">
        <v>182</v>
      </c>
      <c r="D816" s="1" t="s">
        <v>890</v>
      </c>
      <c r="E816" s="1" t="s">
        <v>862</v>
      </c>
      <c r="F816" s="1">
        <v>95</v>
      </c>
      <c r="G816" s="16" t="s">
        <v>873</v>
      </c>
      <c r="H816" s="23">
        <v>0.65416666666666667</v>
      </c>
      <c r="I816" s="23">
        <v>0.75416666666666676</v>
      </c>
      <c r="J816" s="1">
        <f>HOUR(Tabla110[[#This Row],[HORA FIN PICKING]]-Tabla110[[#This Row],[HORA INICIO PICKING]])*60+MINUTE(Tabla110[[#This Row],[HORA FIN PICKING]]-Tabla110[[#This Row],[HORA INICIO PICKING]])</f>
        <v>144</v>
      </c>
      <c r="K816" s="1" t="str">
        <f>VLOOKUP(Tabla110[[#This Row],[COD MATERIAL]],Tabla1345[#All],3,0)</f>
        <v>08 - ELECTRICO</v>
      </c>
      <c r="L816" s="2" t="str">
        <f>VLOOKUP(MONTH(Tabla110[[#This Row],[FECHA PICKING]]),Tabla2[],2,0)</f>
        <v>Abr</v>
      </c>
      <c r="M816" s="1">
        <f>YEAR(Tabla110[[#This Row],[FECHA PICKING]])</f>
        <v>2019</v>
      </c>
    </row>
    <row r="817" spans="1:13" x14ac:dyDescent="0.2">
      <c r="A817" s="2">
        <v>43416</v>
      </c>
      <c r="B817" s="1">
        <v>348253</v>
      </c>
      <c r="C817" s="1" t="s">
        <v>62</v>
      </c>
      <c r="D817" s="1" t="s">
        <v>885</v>
      </c>
      <c r="E817" s="1" t="s">
        <v>866</v>
      </c>
      <c r="F817" s="1">
        <v>47</v>
      </c>
      <c r="G817" s="16" t="s">
        <v>872</v>
      </c>
      <c r="H817" s="23">
        <v>0.73611111111111116</v>
      </c>
      <c r="I817" s="23">
        <v>0.76180555555555562</v>
      </c>
      <c r="J817" s="1">
        <f>HOUR(Tabla110[[#This Row],[HORA FIN PICKING]]-Tabla110[[#This Row],[HORA INICIO PICKING]])*60+MINUTE(Tabla110[[#This Row],[HORA FIN PICKING]]-Tabla110[[#This Row],[HORA INICIO PICKING]])</f>
        <v>37</v>
      </c>
      <c r="K817" s="1" t="str">
        <f>VLOOKUP(Tabla110[[#This Row],[COD MATERIAL]],Tabla1345[#All],3,0)</f>
        <v>07 - PEDALES Y POSAPIES</v>
      </c>
      <c r="L817" s="2" t="str">
        <f>VLOOKUP(MONTH(Tabla110[[#This Row],[FECHA PICKING]]),Tabla2[],2,0)</f>
        <v>Nov</v>
      </c>
      <c r="M817" s="1">
        <f>YEAR(Tabla110[[#This Row],[FECHA PICKING]])</f>
        <v>2018</v>
      </c>
    </row>
    <row r="818" spans="1:13" x14ac:dyDescent="0.2">
      <c r="A818" s="2">
        <v>43293</v>
      </c>
      <c r="B818" s="1">
        <v>348519</v>
      </c>
      <c r="C818" s="1" t="s">
        <v>327</v>
      </c>
      <c r="D818" s="1" t="s">
        <v>886</v>
      </c>
      <c r="E818" s="1" t="s">
        <v>863</v>
      </c>
      <c r="F818" s="1">
        <v>31</v>
      </c>
      <c r="G818" s="16" t="s">
        <v>872</v>
      </c>
      <c r="H818" s="23">
        <v>0.7270833333333333</v>
      </c>
      <c r="I818" s="23">
        <v>0.79583333333333339</v>
      </c>
      <c r="J818" s="1">
        <f>HOUR(Tabla110[[#This Row],[HORA FIN PICKING]]-Tabla110[[#This Row],[HORA INICIO PICKING]])*60+MINUTE(Tabla110[[#This Row],[HORA FIN PICKING]]-Tabla110[[#This Row],[HORA INICIO PICKING]])</f>
        <v>99</v>
      </c>
      <c r="K818" s="1" t="str">
        <f>VLOOKUP(Tabla110[[#This Row],[COD MATERIAL]],Tabla1345[#All],3,0)</f>
        <v>09 - PARTES DE MOTOR</v>
      </c>
      <c r="L818" s="2" t="str">
        <f>VLOOKUP(MONTH(Tabla110[[#This Row],[FECHA PICKING]]),Tabla2[],2,0)</f>
        <v>Jul</v>
      </c>
      <c r="M818" s="1">
        <f>YEAR(Tabla110[[#This Row],[FECHA PICKING]])</f>
        <v>2018</v>
      </c>
    </row>
    <row r="819" spans="1:13" x14ac:dyDescent="0.2">
      <c r="A819" s="2">
        <v>43494</v>
      </c>
      <c r="B819" s="1">
        <v>362733</v>
      </c>
      <c r="C819" s="1" t="s">
        <v>784</v>
      </c>
      <c r="D819" s="1" t="s">
        <v>889</v>
      </c>
      <c r="E819" s="1" t="s">
        <v>863</v>
      </c>
      <c r="F819" s="1">
        <v>19</v>
      </c>
      <c r="G819" s="16" t="s">
        <v>872</v>
      </c>
      <c r="H819" s="23">
        <v>0.51944444444444449</v>
      </c>
      <c r="I819" s="23">
        <v>0.56736111111111109</v>
      </c>
      <c r="J819" s="1">
        <f>HOUR(Tabla110[[#This Row],[HORA FIN PICKING]]-Tabla110[[#This Row],[HORA INICIO PICKING]])*60+MINUTE(Tabla110[[#This Row],[HORA FIN PICKING]]-Tabla110[[#This Row],[HORA INICIO PICKING]])</f>
        <v>69</v>
      </c>
      <c r="K819" s="1" t="str">
        <f>VLOOKUP(Tabla110[[#This Row],[COD MATERIAL]],Tabla1345[#All],3,0)</f>
        <v>05 - COLISION</v>
      </c>
      <c r="L819" s="2" t="str">
        <f>VLOOKUP(MONTH(Tabla110[[#This Row],[FECHA PICKING]]),Tabla2[],2,0)</f>
        <v>Ene</v>
      </c>
      <c r="M819" s="1">
        <f>YEAR(Tabla110[[#This Row],[FECHA PICKING]])</f>
        <v>2019</v>
      </c>
    </row>
    <row r="820" spans="1:13" x14ac:dyDescent="0.2">
      <c r="A820" s="2">
        <v>43218</v>
      </c>
      <c r="B820" s="1">
        <v>348388</v>
      </c>
      <c r="C820" s="1" t="s">
        <v>178</v>
      </c>
      <c r="D820" s="1" t="s">
        <v>885</v>
      </c>
      <c r="E820" s="1" t="s">
        <v>860</v>
      </c>
      <c r="F820" s="1">
        <v>96</v>
      </c>
      <c r="G820" s="16" t="s">
        <v>872</v>
      </c>
      <c r="H820" s="23">
        <v>0.7319444444444444</v>
      </c>
      <c r="I820" s="23">
        <v>0.74375000000000002</v>
      </c>
      <c r="J820" s="1">
        <f>HOUR(Tabla110[[#This Row],[HORA FIN PICKING]]-Tabla110[[#This Row],[HORA INICIO PICKING]])*60+MINUTE(Tabla110[[#This Row],[HORA FIN PICKING]]-Tabla110[[#This Row],[HORA INICIO PICKING]])</f>
        <v>17</v>
      </c>
      <c r="K820" s="1" t="str">
        <f>VLOOKUP(Tabla110[[#This Row],[COD MATERIAL]],Tabla1345[#All],3,0)</f>
        <v>05 - COLISION</v>
      </c>
      <c r="L820" s="2" t="str">
        <f>VLOOKUP(MONTH(Tabla110[[#This Row],[FECHA PICKING]]),Tabla2[],2,0)</f>
        <v>Abr</v>
      </c>
      <c r="M820" s="1">
        <f>YEAR(Tabla110[[#This Row],[FECHA PICKING]])</f>
        <v>2018</v>
      </c>
    </row>
    <row r="821" spans="1:13" x14ac:dyDescent="0.2">
      <c r="A821" s="2">
        <v>43258</v>
      </c>
      <c r="B821" s="1">
        <v>362664</v>
      </c>
      <c r="C821" s="1" t="s">
        <v>576</v>
      </c>
      <c r="D821" s="1" t="s">
        <v>889</v>
      </c>
      <c r="E821" s="1" t="s">
        <v>867</v>
      </c>
      <c r="F821" s="1">
        <v>92</v>
      </c>
      <c r="G821" s="16" t="s">
        <v>872</v>
      </c>
      <c r="H821" s="23">
        <v>0.69166666666666676</v>
      </c>
      <c r="I821" s="23">
        <v>0.76250000000000007</v>
      </c>
      <c r="J821" s="1">
        <f>HOUR(Tabla110[[#This Row],[HORA FIN PICKING]]-Tabla110[[#This Row],[HORA INICIO PICKING]])*60+MINUTE(Tabla110[[#This Row],[HORA FIN PICKING]]-Tabla110[[#This Row],[HORA INICIO PICKING]])</f>
        <v>102</v>
      </c>
      <c r="K821" s="1" t="str">
        <f>VLOOKUP(Tabla110[[#This Row],[COD MATERIAL]],Tabla1345[#All],3,0)</f>
        <v>05 - COLISION</v>
      </c>
      <c r="L821" s="2" t="str">
        <f>VLOOKUP(MONTH(Tabla110[[#This Row],[FECHA PICKING]]),Tabla2[],2,0)</f>
        <v>Jun</v>
      </c>
      <c r="M821" s="1">
        <f>YEAR(Tabla110[[#This Row],[FECHA PICKING]])</f>
        <v>2018</v>
      </c>
    </row>
    <row r="822" spans="1:13" x14ac:dyDescent="0.2">
      <c r="A822" s="2">
        <v>43528</v>
      </c>
      <c r="B822" s="1">
        <v>362793</v>
      </c>
      <c r="C822" s="1" t="s">
        <v>521</v>
      </c>
      <c r="D822" s="1" t="s">
        <v>893</v>
      </c>
      <c r="E822" s="1" t="s">
        <v>867</v>
      </c>
      <c r="F822" s="1">
        <v>35</v>
      </c>
      <c r="G822" s="16" t="s">
        <v>872</v>
      </c>
      <c r="H822" s="23">
        <v>0.63263888888888886</v>
      </c>
      <c r="I822" s="23">
        <v>0.67986111111111114</v>
      </c>
      <c r="J822" s="1">
        <f>HOUR(Tabla110[[#This Row],[HORA FIN PICKING]]-Tabla110[[#This Row],[HORA INICIO PICKING]])*60+MINUTE(Tabla110[[#This Row],[HORA FIN PICKING]]-Tabla110[[#This Row],[HORA INICIO PICKING]])</f>
        <v>68</v>
      </c>
      <c r="K822" s="1" t="str">
        <f>VLOOKUP(Tabla110[[#This Row],[COD MATERIAL]],Tabla1345[#All],3,0)</f>
        <v>05 - COLISION</v>
      </c>
      <c r="L822" s="2" t="str">
        <f>VLOOKUP(MONTH(Tabla110[[#This Row],[FECHA PICKING]]),Tabla2[],2,0)</f>
        <v>Mar</v>
      </c>
      <c r="M822" s="1">
        <f>YEAR(Tabla110[[#This Row],[FECHA PICKING]])</f>
        <v>2019</v>
      </c>
    </row>
    <row r="823" spans="1:13" x14ac:dyDescent="0.2">
      <c r="A823" s="2">
        <v>43482</v>
      </c>
      <c r="B823" s="1">
        <v>348808</v>
      </c>
      <c r="C823" s="1" t="s">
        <v>75</v>
      </c>
      <c r="D823" s="1" t="s">
        <v>886</v>
      </c>
      <c r="E823" s="1" t="s">
        <v>866</v>
      </c>
      <c r="F823" s="1">
        <v>54</v>
      </c>
      <c r="G823" s="16" t="s">
        <v>872</v>
      </c>
      <c r="H823" s="23">
        <v>0.53194444444444444</v>
      </c>
      <c r="I823" s="23">
        <v>0.54305555555555551</v>
      </c>
      <c r="J823" s="1">
        <f>HOUR(Tabla110[[#This Row],[HORA FIN PICKING]]-Tabla110[[#This Row],[HORA INICIO PICKING]])*60+MINUTE(Tabla110[[#This Row],[HORA FIN PICKING]]-Tabla110[[#This Row],[HORA INICIO PICKING]])</f>
        <v>16</v>
      </c>
      <c r="K823" s="1" t="str">
        <f>VLOOKUP(Tabla110[[#This Row],[COD MATERIAL]],Tabla1345[#All],3,0)</f>
        <v>05 - COLISION</v>
      </c>
      <c r="L823" s="2" t="str">
        <f>VLOOKUP(MONTH(Tabla110[[#This Row],[FECHA PICKING]]),Tabla2[],2,0)</f>
        <v>Ene</v>
      </c>
      <c r="M823" s="1">
        <f>YEAR(Tabla110[[#This Row],[FECHA PICKING]])</f>
        <v>2019</v>
      </c>
    </row>
    <row r="824" spans="1:13" x14ac:dyDescent="0.2">
      <c r="A824" s="2">
        <v>43531</v>
      </c>
      <c r="B824" s="1">
        <v>347914</v>
      </c>
      <c r="C824" s="1" t="s">
        <v>762</v>
      </c>
      <c r="D824" s="1" t="s">
        <v>892</v>
      </c>
      <c r="E824" s="1" t="s">
        <v>868</v>
      </c>
      <c r="F824" s="1">
        <v>74</v>
      </c>
      <c r="G824" s="16" t="s">
        <v>872</v>
      </c>
      <c r="H824" s="23">
        <v>0.55138888888888882</v>
      </c>
      <c r="I824" s="23">
        <v>0.58611111111111114</v>
      </c>
      <c r="J824" s="1">
        <f>HOUR(Tabla110[[#This Row],[HORA FIN PICKING]]-Tabla110[[#This Row],[HORA INICIO PICKING]])*60+MINUTE(Tabla110[[#This Row],[HORA FIN PICKING]]-Tabla110[[#This Row],[HORA INICIO PICKING]])</f>
        <v>50</v>
      </c>
      <c r="K824" s="1" t="str">
        <f>VLOOKUP(Tabla110[[#This Row],[COD MATERIAL]],Tabla1345[#All],3,0)</f>
        <v>14 - LUCES</v>
      </c>
      <c r="L824" s="2" t="str">
        <f>VLOOKUP(MONTH(Tabla110[[#This Row],[FECHA PICKING]]),Tabla2[],2,0)</f>
        <v>Mar</v>
      </c>
      <c r="M824" s="1">
        <f>YEAR(Tabla110[[#This Row],[FECHA PICKING]])</f>
        <v>2019</v>
      </c>
    </row>
    <row r="825" spans="1:13" x14ac:dyDescent="0.2">
      <c r="A825" s="2">
        <v>43456</v>
      </c>
      <c r="B825" s="1">
        <v>362724</v>
      </c>
      <c r="C825" s="1" t="s">
        <v>470</v>
      </c>
      <c r="D825" s="1" t="s">
        <v>890</v>
      </c>
      <c r="E825" s="1" t="s">
        <v>859</v>
      </c>
      <c r="F825" s="1">
        <v>84</v>
      </c>
      <c r="G825" s="16" t="s">
        <v>873</v>
      </c>
      <c r="H825" s="23">
        <v>0.46666666666666662</v>
      </c>
      <c r="I825" s="23">
        <v>0.53333333333333333</v>
      </c>
      <c r="J825" s="1">
        <f>HOUR(Tabla110[[#This Row],[HORA FIN PICKING]]-Tabla110[[#This Row],[HORA INICIO PICKING]])*60+MINUTE(Tabla110[[#This Row],[HORA FIN PICKING]]-Tabla110[[#This Row],[HORA INICIO PICKING]])</f>
        <v>96</v>
      </c>
      <c r="K825" s="1" t="str">
        <f>VLOOKUP(Tabla110[[#This Row],[COD MATERIAL]],Tabla1345[#All],3,0)</f>
        <v>05 - COLISION</v>
      </c>
      <c r="L825" s="2" t="str">
        <f>VLOOKUP(MONTH(Tabla110[[#This Row],[FECHA PICKING]]),Tabla2[],2,0)</f>
        <v>Dic</v>
      </c>
      <c r="M825" s="1">
        <f>YEAR(Tabla110[[#This Row],[FECHA PICKING]])</f>
        <v>2018</v>
      </c>
    </row>
    <row r="826" spans="1:13" x14ac:dyDescent="0.2">
      <c r="A826" s="2">
        <v>43328</v>
      </c>
      <c r="B826" s="1">
        <v>348204</v>
      </c>
      <c r="C826" s="1" t="s">
        <v>528</v>
      </c>
      <c r="D826" s="1" t="s">
        <v>884</v>
      </c>
      <c r="E826" s="1" t="s">
        <v>865</v>
      </c>
      <c r="F826" s="1">
        <v>53</v>
      </c>
      <c r="G826" s="16" t="s">
        <v>872</v>
      </c>
      <c r="H826" s="23">
        <v>0.55833333333333335</v>
      </c>
      <c r="I826" s="23">
        <v>0.62152777777777779</v>
      </c>
      <c r="J826" s="1">
        <f>HOUR(Tabla110[[#This Row],[HORA FIN PICKING]]-Tabla110[[#This Row],[HORA INICIO PICKING]])*60+MINUTE(Tabla110[[#This Row],[HORA FIN PICKING]]-Tabla110[[#This Row],[HORA INICIO PICKING]])</f>
        <v>91</v>
      </c>
      <c r="K826" s="1" t="str">
        <f>VLOOKUP(Tabla110[[#This Row],[COD MATERIAL]],Tabla1345[#All],3,0)</f>
        <v>06 - AMORTIGUADORES</v>
      </c>
      <c r="L826" s="2" t="str">
        <f>VLOOKUP(MONTH(Tabla110[[#This Row],[FECHA PICKING]]),Tabla2[],2,0)</f>
        <v>Ago</v>
      </c>
      <c r="M826" s="1">
        <f>YEAR(Tabla110[[#This Row],[FECHA PICKING]])</f>
        <v>2018</v>
      </c>
    </row>
    <row r="827" spans="1:13" x14ac:dyDescent="0.2">
      <c r="A827" s="2">
        <v>43493</v>
      </c>
      <c r="B827" s="1">
        <v>347884</v>
      </c>
      <c r="C827" s="1" t="s">
        <v>129</v>
      </c>
      <c r="D827" s="1" t="s">
        <v>891</v>
      </c>
      <c r="E827" s="1" t="s">
        <v>860</v>
      </c>
      <c r="F827" s="1">
        <v>44</v>
      </c>
      <c r="G827" s="16" t="s">
        <v>872</v>
      </c>
      <c r="H827" s="23">
        <v>0.60972222222222217</v>
      </c>
      <c r="I827" s="23">
        <v>0.6743055555555556</v>
      </c>
      <c r="J827" s="1">
        <f>HOUR(Tabla110[[#This Row],[HORA FIN PICKING]]-Tabla110[[#This Row],[HORA INICIO PICKING]])*60+MINUTE(Tabla110[[#This Row],[HORA FIN PICKING]]-Tabla110[[#This Row],[HORA INICIO PICKING]])</f>
        <v>93</v>
      </c>
      <c r="K827" s="1" t="str">
        <f>VLOOKUP(Tabla110[[#This Row],[COD MATERIAL]],Tabla1345[#All],3,0)</f>
        <v>08 - ELECTRICO</v>
      </c>
      <c r="L827" s="2" t="str">
        <f>VLOOKUP(MONTH(Tabla110[[#This Row],[FECHA PICKING]]),Tabla2[],2,0)</f>
        <v>Ene</v>
      </c>
      <c r="M827" s="1">
        <f>YEAR(Tabla110[[#This Row],[FECHA PICKING]])</f>
        <v>2019</v>
      </c>
    </row>
    <row r="828" spans="1:13" x14ac:dyDescent="0.2">
      <c r="A828" s="2">
        <v>43432</v>
      </c>
      <c r="B828" s="1">
        <v>347968</v>
      </c>
      <c r="C828" s="1" t="s">
        <v>158</v>
      </c>
      <c r="D828" s="1" t="s">
        <v>884</v>
      </c>
      <c r="E828" s="1" t="s">
        <v>869</v>
      </c>
      <c r="F828" s="1">
        <v>88</v>
      </c>
      <c r="G828" s="16" t="s">
        <v>872</v>
      </c>
      <c r="H828" s="23">
        <v>0.3659722222222222</v>
      </c>
      <c r="I828" s="23">
        <v>0.45694444444444443</v>
      </c>
      <c r="J828" s="1">
        <f>HOUR(Tabla110[[#This Row],[HORA FIN PICKING]]-Tabla110[[#This Row],[HORA INICIO PICKING]])*60+MINUTE(Tabla110[[#This Row],[HORA FIN PICKING]]-Tabla110[[#This Row],[HORA INICIO PICKING]])</f>
        <v>131</v>
      </c>
      <c r="K828" s="1" t="str">
        <f>VLOOKUP(Tabla110[[#This Row],[COD MATERIAL]],Tabla1345[#All],3,0)</f>
        <v>03 - FILTROS</v>
      </c>
      <c r="L828" s="2" t="str">
        <f>VLOOKUP(MONTH(Tabla110[[#This Row],[FECHA PICKING]]),Tabla2[],2,0)</f>
        <v>Nov</v>
      </c>
      <c r="M828" s="1">
        <f>YEAR(Tabla110[[#This Row],[FECHA PICKING]])</f>
        <v>2018</v>
      </c>
    </row>
    <row r="829" spans="1:13" x14ac:dyDescent="0.2">
      <c r="A829" s="2">
        <v>43171</v>
      </c>
      <c r="B829" s="1">
        <v>348768</v>
      </c>
      <c r="C829" s="1" t="s">
        <v>310</v>
      </c>
      <c r="D829" s="1" t="s">
        <v>893</v>
      </c>
      <c r="E829" s="1" t="s">
        <v>868</v>
      </c>
      <c r="F829" s="1">
        <v>99</v>
      </c>
      <c r="G829" s="16" t="s">
        <v>872</v>
      </c>
      <c r="H829" s="23">
        <v>0.60833333333333328</v>
      </c>
      <c r="I829" s="23">
        <v>0.6465277777777777</v>
      </c>
      <c r="J829" s="1">
        <f>HOUR(Tabla110[[#This Row],[HORA FIN PICKING]]-Tabla110[[#This Row],[HORA INICIO PICKING]])*60+MINUTE(Tabla110[[#This Row],[HORA FIN PICKING]]-Tabla110[[#This Row],[HORA INICIO PICKING]])</f>
        <v>55</v>
      </c>
      <c r="K829" s="1" t="str">
        <f>VLOOKUP(Tabla110[[#This Row],[COD MATERIAL]],Tabla1345[#All],3,0)</f>
        <v>05 - COLISION</v>
      </c>
      <c r="L829" s="2" t="str">
        <f>VLOOKUP(MONTH(Tabla110[[#This Row],[FECHA PICKING]]),Tabla2[],2,0)</f>
        <v>Mar</v>
      </c>
      <c r="M829" s="1">
        <f>YEAR(Tabla110[[#This Row],[FECHA PICKING]])</f>
        <v>2018</v>
      </c>
    </row>
    <row r="830" spans="1:13" x14ac:dyDescent="0.2">
      <c r="A830" s="2">
        <v>43462</v>
      </c>
      <c r="B830" s="1">
        <v>348441</v>
      </c>
      <c r="C830" s="1" t="s">
        <v>642</v>
      </c>
      <c r="D830" s="1" t="s">
        <v>891</v>
      </c>
      <c r="E830" s="1" t="s">
        <v>864</v>
      </c>
      <c r="F830" s="1">
        <v>63</v>
      </c>
      <c r="G830" s="16" t="s">
        <v>872</v>
      </c>
      <c r="H830" s="23">
        <v>0.59930555555555554</v>
      </c>
      <c r="I830" s="23">
        <v>0.70347222222222217</v>
      </c>
      <c r="J830" s="1">
        <f>HOUR(Tabla110[[#This Row],[HORA FIN PICKING]]-Tabla110[[#This Row],[HORA INICIO PICKING]])*60+MINUTE(Tabla110[[#This Row],[HORA FIN PICKING]]-Tabla110[[#This Row],[HORA INICIO PICKING]])</f>
        <v>150</v>
      </c>
      <c r="K830" s="1" t="str">
        <f>VLOOKUP(Tabla110[[#This Row],[COD MATERIAL]],Tabla1345[#All],3,0)</f>
        <v>13 - TRACCION</v>
      </c>
      <c r="L830" s="2" t="str">
        <f>VLOOKUP(MONTH(Tabla110[[#This Row],[FECHA PICKING]]),Tabla2[],2,0)</f>
        <v>Dic</v>
      </c>
      <c r="M830" s="1">
        <f>YEAR(Tabla110[[#This Row],[FECHA PICKING]])</f>
        <v>2018</v>
      </c>
    </row>
    <row r="831" spans="1:13" x14ac:dyDescent="0.2">
      <c r="A831" s="2">
        <v>43430</v>
      </c>
      <c r="B831" s="1">
        <v>347861</v>
      </c>
      <c r="C831" s="1" t="s">
        <v>174</v>
      </c>
      <c r="D831" s="1" t="s">
        <v>891</v>
      </c>
      <c r="E831" s="1" t="s">
        <v>859</v>
      </c>
      <c r="F831" s="1">
        <v>27</v>
      </c>
      <c r="G831" s="16" t="s">
        <v>872</v>
      </c>
      <c r="H831" s="23">
        <v>0.64861111111111114</v>
      </c>
      <c r="I831" s="23">
        <v>0.68958333333333333</v>
      </c>
      <c r="J831" s="1">
        <f>HOUR(Tabla110[[#This Row],[HORA FIN PICKING]]-Tabla110[[#This Row],[HORA INICIO PICKING]])*60+MINUTE(Tabla110[[#This Row],[HORA FIN PICKING]]-Tabla110[[#This Row],[HORA INICIO PICKING]])</f>
        <v>59</v>
      </c>
      <c r="K831" s="1" t="str">
        <f>VLOOKUP(Tabla110[[#This Row],[COD MATERIAL]],Tabla1345[#All],3,0)</f>
        <v>08 - ELECTRICO</v>
      </c>
      <c r="L831" s="2" t="str">
        <f>VLOOKUP(MONTH(Tabla110[[#This Row],[FECHA PICKING]]),Tabla2[],2,0)</f>
        <v>Nov</v>
      </c>
      <c r="M831" s="1">
        <f>YEAR(Tabla110[[#This Row],[FECHA PICKING]])</f>
        <v>2018</v>
      </c>
    </row>
    <row r="832" spans="1:13" x14ac:dyDescent="0.2">
      <c r="A832" s="2">
        <v>43555</v>
      </c>
      <c r="B832" s="1">
        <v>348339</v>
      </c>
      <c r="C832" s="1" t="s">
        <v>362</v>
      </c>
      <c r="D832" s="1" t="s">
        <v>884</v>
      </c>
      <c r="E832" s="1" t="s">
        <v>870</v>
      </c>
      <c r="F832" s="1">
        <v>75</v>
      </c>
      <c r="G832" s="16" t="s">
        <v>872</v>
      </c>
      <c r="H832" s="23">
        <v>0.37847222222222227</v>
      </c>
      <c r="I832" s="23">
        <v>0.40277777777777773</v>
      </c>
      <c r="J832" s="1">
        <f>HOUR(Tabla110[[#This Row],[HORA FIN PICKING]]-Tabla110[[#This Row],[HORA INICIO PICKING]])*60+MINUTE(Tabla110[[#This Row],[HORA FIN PICKING]]-Tabla110[[#This Row],[HORA INICIO PICKING]])</f>
        <v>35</v>
      </c>
      <c r="K832" s="1" t="str">
        <f>VLOOKUP(Tabla110[[#This Row],[COD MATERIAL]],Tabla1345[#All],3,0)</f>
        <v>06 - AMORTIGUADORES</v>
      </c>
      <c r="L832" s="2" t="str">
        <f>VLOOKUP(MONTH(Tabla110[[#This Row],[FECHA PICKING]]),Tabla2[],2,0)</f>
        <v>Mar</v>
      </c>
      <c r="M832" s="1">
        <f>YEAR(Tabla110[[#This Row],[FECHA PICKING]])</f>
        <v>2019</v>
      </c>
    </row>
    <row r="833" spans="1:13" x14ac:dyDescent="0.2">
      <c r="A833" s="2">
        <v>43252</v>
      </c>
      <c r="B833" s="1">
        <v>348306</v>
      </c>
      <c r="C833" s="1" t="s">
        <v>765</v>
      </c>
      <c r="D833" s="1" t="s">
        <v>886</v>
      </c>
      <c r="E833" s="1" t="s">
        <v>865</v>
      </c>
      <c r="F833" s="1">
        <v>74</v>
      </c>
      <c r="G833" s="16" t="s">
        <v>872</v>
      </c>
      <c r="H833" s="23">
        <v>0.39583333333333331</v>
      </c>
      <c r="I833" s="23">
        <v>0.45833333333333331</v>
      </c>
      <c r="J833" s="1">
        <f>HOUR(Tabla110[[#This Row],[HORA FIN PICKING]]-Tabla110[[#This Row],[HORA INICIO PICKING]])*60+MINUTE(Tabla110[[#This Row],[HORA FIN PICKING]]-Tabla110[[#This Row],[HORA INICIO PICKING]])</f>
        <v>90</v>
      </c>
      <c r="K833" s="1" t="str">
        <f>VLOOKUP(Tabla110[[#This Row],[COD MATERIAL]],Tabla1345[#All],3,0)</f>
        <v>10 - PALANCAS Y CHICOTES</v>
      </c>
      <c r="L833" s="2" t="str">
        <f>VLOOKUP(MONTH(Tabla110[[#This Row],[FECHA PICKING]]),Tabla2[],2,0)</f>
        <v>Jun</v>
      </c>
      <c r="M833" s="1">
        <f>YEAR(Tabla110[[#This Row],[FECHA PICKING]])</f>
        <v>2018</v>
      </c>
    </row>
    <row r="834" spans="1:13" x14ac:dyDescent="0.2">
      <c r="A834" s="2">
        <v>43107</v>
      </c>
      <c r="B834" s="1">
        <v>362722</v>
      </c>
      <c r="C834" s="1" t="s">
        <v>469</v>
      </c>
      <c r="D834" s="1" t="s">
        <v>889</v>
      </c>
      <c r="E834" s="1" t="s">
        <v>866</v>
      </c>
      <c r="F834" s="1">
        <v>99</v>
      </c>
      <c r="G834" s="16" t="s">
        <v>872</v>
      </c>
      <c r="H834" s="23">
        <v>0.62847222222222221</v>
      </c>
      <c r="I834" s="23">
        <v>0.66875000000000007</v>
      </c>
      <c r="J834" s="1">
        <f>HOUR(Tabla110[[#This Row],[HORA FIN PICKING]]-Tabla110[[#This Row],[HORA INICIO PICKING]])*60+MINUTE(Tabla110[[#This Row],[HORA FIN PICKING]]-Tabla110[[#This Row],[HORA INICIO PICKING]])</f>
        <v>58</v>
      </c>
      <c r="K834" s="1" t="str">
        <f>VLOOKUP(Tabla110[[#This Row],[COD MATERIAL]],Tabla1345[#All],3,0)</f>
        <v>05 - COLISION</v>
      </c>
      <c r="L834" s="2" t="str">
        <f>VLOOKUP(MONTH(Tabla110[[#This Row],[FECHA PICKING]]),Tabla2[],2,0)</f>
        <v>Ene</v>
      </c>
      <c r="M834" s="1">
        <f>YEAR(Tabla110[[#This Row],[FECHA PICKING]])</f>
        <v>2018</v>
      </c>
    </row>
    <row r="835" spans="1:13" x14ac:dyDescent="0.2">
      <c r="A835" s="2">
        <v>43196</v>
      </c>
      <c r="B835" s="1">
        <v>348589</v>
      </c>
      <c r="C835" s="1" t="s">
        <v>381</v>
      </c>
      <c r="D835" s="1" t="s">
        <v>892</v>
      </c>
      <c r="E835" s="1" t="s">
        <v>865</v>
      </c>
      <c r="F835" s="1">
        <v>30</v>
      </c>
      <c r="G835" s="16" t="s">
        <v>872</v>
      </c>
      <c r="H835" s="23">
        <v>0.5708333333333333</v>
      </c>
      <c r="I835" s="23">
        <v>0.59027777777777779</v>
      </c>
      <c r="J835" s="1">
        <f>HOUR(Tabla110[[#This Row],[HORA FIN PICKING]]-Tabla110[[#This Row],[HORA INICIO PICKING]])*60+MINUTE(Tabla110[[#This Row],[HORA FIN PICKING]]-Tabla110[[#This Row],[HORA INICIO PICKING]])</f>
        <v>28</v>
      </c>
      <c r="K835" s="1" t="str">
        <f>VLOOKUP(Tabla110[[#This Row],[COD MATERIAL]],Tabla1345[#All],3,0)</f>
        <v>11 - LLANTAS Y HULES</v>
      </c>
      <c r="L835" s="2" t="str">
        <f>VLOOKUP(MONTH(Tabla110[[#This Row],[FECHA PICKING]]),Tabla2[],2,0)</f>
        <v>Abr</v>
      </c>
      <c r="M835" s="1">
        <f>YEAR(Tabla110[[#This Row],[FECHA PICKING]])</f>
        <v>2018</v>
      </c>
    </row>
    <row r="836" spans="1:13" x14ac:dyDescent="0.2">
      <c r="A836" s="2">
        <v>43494</v>
      </c>
      <c r="B836" s="1">
        <v>347960</v>
      </c>
      <c r="C836" s="1" t="s">
        <v>683</v>
      </c>
      <c r="D836" s="1" t="s">
        <v>886</v>
      </c>
      <c r="E836" s="1" t="s">
        <v>858</v>
      </c>
      <c r="F836" s="1">
        <v>73</v>
      </c>
      <c r="G836" s="16" t="s">
        <v>872</v>
      </c>
      <c r="H836" s="23">
        <v>0.6777777777777777</v>
      </c>
      <c r="I836" s="23">
        <v>0.74583333333333324</v>
      </c>
      <c r="J836" s="1">
        <f>HOUR(Tabla110[[#This Row],[HORA FIN PICKING]]-Tabla110[[#This Row],[HORA INICIO PICKING]])*60+MINUTE(Tabla110[[#This Row],[HORA FIN PICKING]]-Tabla110[[#This Row],[HORA INICIO PICKING]])</f>
        <v>98</v>
      </c>
      <c r="K836" s="1" t="str">
        <f>VLOOKUP(Tabla110[[#This Row],[COD MATERIAL]],Tabla1345[#All],3,0)</f>
        <v>08 - ELECTRICO</v>
      </c>
      <c r="L836" s="2" t="str">
        <f>VLOOKUP(MONTH(Tabla110[[#This Row],[FECHA PICKING]]),Tabla2[],2,0)</f>
        <v>Ene</v>
      </c>
      <c r="M836" s="1">
        <f>YEAR(Tabla110[[#This Row],[FECHA PICKING]])</f>
        <v>2019</v>
      </c>
    </row>
    <row r="837" spans="1:13" x14ac:dyDescent="0.2">
      <c r="A837" s="2">
        <v>43242</v>
      </c>
      <c r="B837" s="1">
        <v>347945</v>
      </c>
      <c r="C837" s="1" t="s">
        <v>631</v>
      </c>
      <c r="D837" s="1" t="s">
        <v>893</v>
      </c>
      <c r="E837" s="1" t="s">
        <v>871</v>
      </c>
      <c r="F837" s="1">
        <v>19</v>
      </c>
      <c r="G837" s="16" t="s">
        <v>872</v>
      </c>
      <c r="H837" s="23">
        <v>0.51874999999999993</v>
      </c>
      <c r="I837" s="23">
        <v>0.54999999999999993</v>
      </c>
      <c r="J837" s="1">
        <f>HOUR(Tabla110[[#This Row],[HORA FIN PICKING]]-Tabla110[[#This Row],[HORA INICIO PICKING]])*60+MINUTE(Tabla110[[#This Row],[HORA FIN PICKING]]-Tabla110[[#This Row],[HORA INICIO PICKING]])</f>
        <v>45</v>
      </c>
      <c r="K837" s="1" t="str">
        <f>VLOOKUP(Tabla110[[#This Row],[COD MATERIAL]],Tabla1345[#All],3,0)</f>
        <v>14 - LUCES</v>
      </c>
      <c r="L837" s="2" t="str">
        <f>VLOOKUP(MONTH(Tabla110[[#This Row],[FECHA PICKING]]),Tabla2[],2,0)</f>
        <v>May</v>
      </c>
      <c r="M837" s="1">
        <f>YEAR(Tabla110[[#This Row],[FECHA PICKING]])</f>
        <v>2018</v>
      </c>
    </row>
    <row r="838" spans="1:13" x14ac:dyDescent="0.2">
      <c r="A838" s="2">
        <v>43406</v>
      </c>
      <c r="B838" s="1">
        <v>348289</v>
      </c>
      <c r="C838" s="1" t="s">
        <v>187</v>
      </c>
      <c r="D838" s="1" t="s">
        <v>884</v>
      </c>
      <c r="E838" s="1" t="s">
        <v>865</v>
      </c>
      <c r="F838" s="1">
        <v>52</v>
      </c>
      <c r="G838" s="16" t="s">
        <v>872</v>
      </c>
      <c r="H838" s="23">
        <v>0.51527777777777783</v>
      </c>
      <c r="I838" s="23">
        <v>0.5840277777777777</v>
      </c>
      <c r="J838" s="1">
        <f>HOUR(Tabla110[[#This Row],[HORA FIN PICKING]]-Tabla110[[#This Row],[HORA INICIO PICKING]])*60+MINUTE(Tabla110[[#This Row],[HORA FIN PICKING]]-Tabla110[[#This Row],[HORA INICIO PICKING]])</f>
        <v>99</v>
      </c>
      <c r="K838" s="1" t="str">
        <f>VLOOKUP(Tabla110[[#This Row],[COD MATERIAL]],Tabla1345[#All],3,0)</f>
        <v>10 - PALANCAS Y CHICOTES</v>
      </c>
      <c r="L838" s="2" t="str">
        <f>VLOOKUP(MONTH(Tabla110[[#This Row],[FECHA PICKING]]),Tabla2[],2,0)</f>
        <v>Nov</v>
      </c>
      <c r="M838" s="1">
        <f>YEAR(Tabla110[[#This Row],[FECHA PICKING]])</f>
        <v>2018</v>
      </c>
    </row>
    <row r="839" spans="1:13" x14ac:dyDescent="0.2">
      <c r="A839" s="2">
        <v>43133</v>
      </c>
      <c r="B839" s="1">
        <v>347582</v>
      </c>
      <c r="C839" s="1" t="s">
        <v>611</v>
      </c>
      <c r="D839" s="1" t="s">
        <v>887</v>
      </c>
      <c r="E839" s="1" t="s">
        <v>858</v>
      </c>
      <c r="F839" s="1">
        <v>66</v>
      </c>
      <c r="G839" s="16" t="s">
        <v>872</v>
      </c>
      <c r="H839" s="23">
        <v>0.7416666666666667</v>
      </c>
      <c r="I839" s="23">
        <v>0.77569444444444446</v>
      </c>
      <c r="J839" s="1">
        <f>HOUR(Tabla110[[#This Row],[HORA FIN PICKING]]-Tabla110[[#This Row],[HORA INICIO PICKING]])*60+MINUTE(Tabla110[[#This Row],[HORA FIN PICKING]]-Tabla110[[#This Row],[HORA INICIO PICKING]])</f>
        <v>49</v>
      </c>
      <c r="K839" s="1" t="str">
        <f>VLOOKUP(Tabla110[[#This Row],[COD MATERIAL]],Tabla1345[#All],3,0)</f>
        <v>09 - PARTES DE MOTOR</v>
      </c>
      <c r="L839" s="2" t="str">
        <f>VLOOKUP(MONTH(Tabla110[[#This Row],[FECHA PICKING]]),Tabla2[],2,0)</f>
        <v>Feb</v>
      </c>
      <c r="M839" s="1">
        <f>YEAR(Tabla110[[#This Row],[FECHA PICKING]])</f>
        <v>2018</v>
      </c>
    </row>
    <row r="840" spans="1:13" x14ac:dyDescent="0.2">
      <c r="A840" s="2">
        <v>43483</v>
      </c>
      <c r="B840" s="1">
        <v>348497</v>
      </c>
      <c r="C840" s="1" t="s">
        <v>484</v>
      </c>
      <c r="D840" s="1" t="s">
        <v>888</v>
      </c>
      <c r="E840" s="1" t="s">
        <v>857</v>
      </c>
      <c r="F840" s="1">
        <v>22</v>
      </c>
      <c r="G840" s="16" t="s">
        <v>873</v>
      </c>
      <c r="H840" s="23">
        <v>0.73402777777777783</v>
      </c>
      <c r="I840" s="23">
        <v>0.8256944444444444</v>
      </c>
      <c r="J840" s="1">
        <f>HOUR(Tabla110[[#This Row],[HORA FIN PICKING]]-Tabla110[[#This Row],[HORA INICIO PICKING]])*60+MINUTE(Tabla110[[#This Row],[HORA FIN PICKING]]-Tabla110[[#This Row],[HORA INICIO PICKING]])</f>
        <v>132</v>
      </c>
      <c r="K840" s="1" t="str">
        <f>VLOOKUP(Tabla110[[#This Row],[COD MATERIAL]],Tabla1345[#All],3,0)</f>
        <v>09 - PARTES DE MOTOR</v>
      </c>
      <c r="L840" s="2" t="str">
        <f>VLOOKUP(MONTH(Tabla110[[#This Row],[FECHA PICKING]]),Tabla2[],2,0)</f>
        <v>Ene</v>
      </c>
      <c r="M840" s="1">
        <f>YEAR(Tabla110[[#This Row],[FECHA PICKING]])</f>
        <v>2019</v>
      </c>
    </row>
    <row r="841" spans="1:13" x14ac:dyDescent="0.2">
      <c r="A841" s="2">
        <v>43278</v>
      </c>
      <c r="B841" s="1">
        <v>348642</v>
      </c>
      <c r="C841" s="1" t="s">
        <v>370</v>
      </c>
      <c r="D841" s="1" t="s">
        <v>891</v>
      </c>
      <c r="E841" s="1" t="s">
        <v>862</v>
      </c>
      <c r="F841" s="1">
        <v>65</v>
      </c>
      <c r="G841" s="16" t="s">
        <v>872</v>
      </c>
      <c r="H841" s="23">
        <v>0.40277777777777773</v>
      </c>
      <c r="I841" s="23">
        <v>0.43541666666666662</v>
      </c>
      <c r="J841" s="1">
        <f>HOUR(Tabla110[[#This Row],[HORA FIN PICKING]]-Tabla110[[#This Row],[HORA INICIO PICKING]])*60+MINUTE(Tabla110[[#This Row],[HORA FIN PICKING]]-Tabla110[[#This Row],[HORA INICIO PICKING]])</f>
        <v>47</v>
      </c>
      <c r="K841" s="1" t="str">
        <f>VLOOKUP(Tabla110[[#This Row],[COD MATERIAL]],Tabla1345[#All],3,0)</f>
        <v>09 - PARTES DE MOTOR</v>
      </c>
      <c r="L841" s="2" t="str">
        <f>VLOOKUP(MONTH(Tabla110[[#This Row],[FECHA PICKING]]),Tabla2[],2,0)</f>
        <v>Jun</v>
      </c>
      <c r="M841" s="1">
        <f>YEAR(Tabla110[[#This Row],[FECHA PICKING]])</f>
        <v>2018</v>
      </c>
    </row>
    <row r="842" spans="1:13" x14ac:dyDescent="0.2">
      <c r="A842" s="2">
        <v>43154</v>
      </c>
      <c r="B842" s="1">
        <v>347978</v>
      </c>
      <c r="C842" s="1" t="s">
        <v>219</v>
      </c>
      <c r="D842" s="1" t="s">
        <v>890</v>
      </c>
      <c r="E842" s="1" t="s">
        <v>857</v>
      </c>
      <c r="F842" s="1">
        <v>73</v>
      </c>
      <c r="G842" s="16" t="s">
        <v>873</v>
      </c>
      <c r="H842" s="23">
        <v>0.51458333333333328</v>
      </c>
      <c r="I842" s="23">
        <v>0.59652777777777777</v>
      </c>
      <c r="J842" s="1">
        <f>HOUR(Tabla110[[#This Row],[HORA FIN PICKING]]-Tabla110[[#This Row],[HORA INICIO PICKING]])*60+MINUTE(Tabla110[[#This Row],[HORA FIN PICKING]]-Tabla110[[#This Row],[HORA INICIO PICKING]])</f>
        <v>118</v>
      </c>
      <c r="K842" s="1" t="str">
        <f>VLOOKUP(Tabla110[[#This Row],[COD MATERIAL]],Tabla1345[#All],3,0)</f>
        <v>10 - PALANCAS Y CHICOTES</v>
      </c>
      <c r="L842" s="2" t="str">
        <f>VLOOKUP(MONTH(Tabla110[[#This Row],[FECHA PICKING]]),Tabla2[],2,0)</f>
        <v>Feb</v>
      </c>
      <c r="M842" s="1">
        <f>YEAR(Tabla110[[#This Row],[FECHA PICKING]])</f>
        <v>2018</v>
      </c>
    </row>
    <row r="843" spans="1:13" x14ac:dyDescent="0.2">
      <c r="A843" s="2">
        <v>43520</v>
      </c>
      <c r="B843" s="1">
        <v>348118</v>
      </c>
      <c r="C843" s="1" t="s">
        <v>189</v>
      </c>
      <c r="D843" s="1" t="s">
        <v>885</v>
      </c>
      <c r="E843" s="1" t="s">
        <v>867</v>
      </c>
      <c r="F843" s="1">
        <v>68</v>
      </c>
      <c r="G843" s="16" t="s">
        <v>872</v>
      </c>
      <c r="H843" s="23">
        <v>0.70000000000000007</v>
      </c>
      <c r="I843" s="23">
        <v>0.74236111111111114</v>
      </c>
      <c r="J843" s="1">
        <f>HOUR(Tabla110[[#This Row],[HORA FIN PICKING]]-Tabla110[[#This Row],[HORA INICIO PICKING]])*60+MINUTE(Tabla110[[#This Row],[HORA FIN PICKING]]-Tabla110[[#This Row],[HORA INICIO PICKING]])</f>
        <v>61</v>
      </c>
      <c r="K843" s="1" t="str">
        <f>VLOOKUP(Tabla110[[#This Row],[COD MATERIAL]],Tabla1345[#All],3,0)</f>
        <v>07 - PEDALES Y POSAPIES</v>
      </c>
      <c r="L843" s="2" t="str">
        <f>VLOOKUP(MONTH(Tabla110[[#This Row],[FECHA PICKING]]),Tabla2[],2,0)</f>
        <v>Feb</v>
      </c>
      <c r="M843" s="1">
        <f>YEAR(Tabla110[[#This Row],[FECHA PICKING]])</f>
        <v>2019</v>
      </c>
    </row>
    <row r="844" spans="1:13" x14ac:dyDescent="0.2">
      <c r="A844" s="2">
        <v>43258</v>
      </c>
      <c r="B844" s="1">
        <v>347605</v>
      </c>
      <c r="C844" s="1" t="s">
        <v>193</v>
      </c>
      <c r="D844" s="1" t="s">
        <v>885</v>
      </c>
      <c r="E844" s="1" t="s">
        <v>857</v>
      </c>
      <c r="F844" s="1">
        <v>23</v>
      </c>
      <c r="G844" s="16" t="s">
        <v>872</v>
      </c>
      <c r="H844" s="23">
        <v>0.51388888888888895</v>
      </c>
      <c r="I844" s="23">
        <v>0.60138888888888886</v>
      </c>
      <c r="J844" s="1">
        <f>HOUR(Tabla110[[#This Row],[HORA FIN PICKING]]-Tabla110[[#This Row],[HORA INICIO PICKING]])*60+MINUTE(Tabla110[[#This Row],[HORA FIN PICKING]]-Tabla110[[#This Row],[HORA INICIO PICKING]])</f>
        <v>126</v>
      </c>
      <c r="K844" s="1" t="str">
        <f>VLOOKUP(Tabla110[[#This Row],[COD MATERIAL]],Tabla1345[#All],3,0)</f>
        <v>09 - PARTES DE MOTOR</v>
      </c>
      <c r="L844" s="2" t="str">
        <f>VLOOKUP(MONTH(Tabla110[[#This Row],[FECHA PICKING]]),Tabla2[],2,0)</f>
        <v>Jun</v>
      </c>
      <c r="M844" s="1">
        <f>YEAR(Tabla110[[#This Row],[FECHA PICKING]])</f>
        <v>2018</v>
      </c>
    </row>
    <row r="845" spans="1:13" x14ac:dyDescent="0.2">
      <c r="A845" s="2">
        <v>43253</v>
      </c>
      <c r="B845" s="1">
        <v>366796</v>
      </c>
      <c r="C845" s="1" t="s">
        <v>655</v>
      </c>
      <c r="D845" s="1" t="s">
        <v>892</v>
      </c>
      <c r="E845" s="1" t="s">
        <v>860</v>
      </c>
      <c r="F845" s="1">
        <v>34</v>
      </c>
      <c r="G845" s="16" t="s">
        <v>872</v>
      </c>
      <c r="H845" s="23">
        <v>0.58958333333333335</v>
      </c>
      <c r="I845" s="23">
        <v>0.60138888888888886</v>
      </c>
      <c r="J845" s="1">
        <f>HOUR(Tabla110[[#This Row],[HORA FIN PICKING]]-Tabla110[[#This Row],[HORA INICIO PICKING]])*60+MINUTE(Tabla110[[#This Row],[HORA FIN PICKING]]-Tabla110[[#This Row],[HORA INICIO PICKING]])</f>
        <v>17</v>
      </c>
      <c r="K845" s="1" t="str">
        <f>VLOOKUP(Tabla110[[#This Row],[COD MATERIAL]],Tabla1345[#All],3,0)</f>
        <v>08 - ELECTRICO</v>
      </c>
      <c r="L845" s="2" t="str">
        <f>VLOOKUP(MONTH(Tabla110[[#This Row],[FECHA PICKING]]),Tabla2[],2,0)</f>
        <v>Jun</v>
      </c>
      <c r="M845" s="1">
        <f>YEAR(Tabla110[[#This Row],[FECHA PICKING]])</f>
        <v>2018</v>
      </c>
    </row>
    <row r="846" spans="1:13" x14ac:dyDescent="0.2">
      <c r="A846" s="2">
        <v>43571</v>
      </c>
      <c r="B846" s="1">
        <v>348887</v>
      </c>
      <c r="C846" s="1" t="s">
        <v>591</v>
      </c>
      <c r="D846" s="1" t="s">
        <v>884</v>
      </c>
      <c r="E846" s="1" t="s">
        <v>865</v>
      </c>
      <c r="F846" s="1">
        <v>78</v>
      </c>
      <c r="G846" s="16" t="s">
        <v>872</v>
      </c>
      <c r="H846" s="23">
        <v>0.54999999999999993</v>
      </c>
      <c r="I846" s="23">
        <v>0.5708333333333333</v>
      </c>
      <c r="J846" s="1">
        <f>HOUR(Tabla110[[#This Row],[HORA FIN PICKING]]-Tabla110[[#This Row],[HORA INICIO PICKING]])*60+MINUTE(Tabla110[[#This Row],[HORA FIN PICKING]]-Tabla110[[#This Row],[HORA INICIO PICKING]])</f>
        <v>30</v>
      </c>
      <c r="K846" s="1" t="str">
        <f>VLOOKUP(Tabla110[[#This Row],[COD MATERIAL]],Tabla1345[#All],3,0)</f>
        <v>05 - COLISION</v>
      </c>
      <c r="L846" s="2" t="str">
        <f>VLOOKUP(MONTH(Tabla110[[#This Row],[FECHA PICKING]]),Tabla2[],2,0)</f>
        <v>Abr</v>
      </c>
      <c r="M846" s="1">
        <f>YEAR(Tabla110[[#This Row],[FECHA PICKING]])</f>
        <v>2019</v>
      </c>
    </row>
    <row r="847" spans="1:13" x14ac:dyDescent="0.2">
      <c r="A847" s="2">
        <v>43478</v>
      </c>
      <c r="B847" s="1">
        <v>362661</v>
      </c>
      <c r="C847" s="1" t="s">
        <v>491</v>
      </c>
      <c r="D847" s="1" t="s">
        <v>888</v>
      </c>
      <c r="E847" s="1" t="s">
        <v>863</v>
      </c>
      <c r="F847" s="1">
        <v>21</v>
      </c>
      <c r="G847" s="16" t="s">
        <v>872</v>
      </c>
      <c r="H847" s="23">
        <v>0.68125000000000002</v>
      </c>
      <c r="I847" s="23">
        <v>0.75902777777777786</v>
      </c>
      <c r="J847" s="1">
        <f>HOUR(Tabla110[[#This Row],[HORA FIN PICKING]]-Tabla110[[#This Row],[HORA INICIO PICKING]])*60+MINUTE(Tabla110[[#This Row],[HORA FIN PICKING]]-Tabla110[[#This Row],[HORA INICIO PICKING]])</f>
        <v>112</v>
      </c>
      <c r="K847" s="1" t="str">
        <f>VLOOKUP(Tabla110[[#This Row],[COD MATERIAL]],Tabla1345[#All],3,0)</f>
        <v>05 - COLISION</v>
      </c>
      <c r="L847" s="2" t="str">
        <f>VLOOKUP(MONTH(Tabla110[[#This Row],[FECHA PICKING]]),Tabla2[],2,0)</f>
        <v>Ene</v>
      </c>
      <c r="M847" s="1">
        <f>YEAR(Tabla110[[#This Row],[FECHA PICKING]])</f>
        <v>2019</v>
      </c>
    </row>
    <row r="848" spans="1:13" x14ac:dyDescent="0.2">
      <c r="A848" s="2">
        <v>43348</v>
      </c>
      <c r="B848" s="1">
        <v>348257</v>
      </c>
      <c r="C848" s="1" t="s">
        <v>344</v>
      </c>
      <c r="D848" s="1" t="s">
        <v>886</v>
      </c>
      <c r="E848" s="1" t="s">
        <v>856</v>
      </c>
      <c r="F848" s="1">
        <v>75</v>
      </c>
      <c r="G848" s="16" t="s">
        <v>872</v>
      </c>
      <c r="H848" s="23">
        <v>0.63888888888888895</v>
      </c>
      <c r="I848" s="23">
        <v>0.72222222222222221</v>
      </c>
      <c r="J848" s="1">
        <f>HOUR(Tabla110[[#This Row],[HORA FIN PICKING]]-Tabla110[[#This Row],[HORA INICIO PICKING]])*60+MINUTE(Tabla110[[#This Row],[HORA FIN PICKING]]-Tabla110[[#This Row],[HORA INICIO PICKING]])</f>
        <v>120</v>
      </c>
      <c r="K848" s="1" t="str">
        <f>VLOOKUP(Tabla110[[#This Row],[COD MATERIAL]],Tabla1345[#All],3,0)</f>
        <v>07 - PEDALES Y POSAPIES</v>
      </c>
      <c r="L848" s="2" t="str">
        <f>VLOOKUP(MONTH(Tabla110[[#This Row],[FECHA PICKING]]),Tabla2[],2,0)</f>
        <v>Set</v>
      </c>
      <c r="M848" s="1">
        <f>YEAR(Tabla110[[#This Row],[FECHA PICKING]])</f>
        <v>2018</v>
      </c>
    </row>
    <row r="849" spans="1:13" x14ac:dyDescent="0.2">
      <c r="A849" s="2">
        <v>43548</v>
      </c>
      <c r="B849" s="1">
        <v>347585</v>
      </c>
      <c r="C849" s="1" t="s">
        <v>223</v>
      </c>
      <c r="D849" s="1" t="s">
        <v>886</v>
      </c>
      <c r="E849" s="1" t="s">
        <v>857</v>
      </c>
      <c r="F849" s="1">
        <v>43</v>
      </c>
      <c r="G849" s="16" t="s">
        <v>873</v>
      </c>
      <c r="H849" s="23">
        <v>0.63750000000000007</v>
      </c>
      <c r="I849" s="23">
        <v>0.74097222222222214</v>
      </c>
      <c r="J849" s="1">
        <f>HOUR(Tabla110[[#This Row],[HORA FIN PICKING]]-Tabla110[[#This Row],[HORA INICIO PICKING]])*60+MINUTE(Tabla110[[#This Row],[HORA FIN PICKING]]-Tabla110[[#This Row],[HORA INICIO PICKING]])</f>
        <v>149</v>
      </c>
      <c r="K849" s="1" t="str">
        <f>VLOOKUP(Tabla110[[#This Row],[COD MATERIAL]],Tabla1345[#All],3,0)</f>
        <v>09 - PARTES DE MOTOR</v>
      </c>
      <c r="L849" s="2" t="str">
        <f>VLOOKUP(MONTH(Tabla110[[#This Row],[FECHA PICKING]]),Tabla2[],2,0)</f>
        <v>Mar</v>
      </c>
      <c r="M849" s="1">
        <f>YEAR(Tabla110[[#This Row],[FECHA PICKING]])</f>
        <v>2019</v>
      </c>
    </row>
    <row r="850" spans="1:13" x14ac:dyDescent="0.2">
      <c r="A850" s="2">
        <v>43370</v>
      </c>
      <c r="B850" s="1">
        <v>348301</v>
      </c>
      <c r="C850" s="1" t="s">
        <v>331</v>
      </c>
      <c r="D850" s="1" t="s">
        <v>891</v>
      </c>
      <c r="E850" s="1" t="s">
        <v>858</v>
      </c>
      <c r="F850" s="1">
        <v>63</v>
      </c>
      <c r="G850" s="16" t="s">
        <v>873</v>
      </c>
      <c r="H850" s="23">
        <v>0.68263888888888891</v>
      </c>
      <c r="I850" s="23">
        <v>0.77847222222222223</v>
      </c>
      <c r="J850" s="1">
        <f>HOUR(Tabla110[[#This Row],[HORA FIN PICKING]]-Tabla110[[#This Row],[HORA INICIO PICKING]])*60+MINUTE(Tabla110[[#This Row],[HORA FIN PICKING]]-Tabla110[[#This Row],[HORA INICIO PICKING]])</f>
        <v>138</v>
      </c>
      <c r="K850" s="1" t="str">
        <f>VLOOKUP(Tabla110[[#This Row],[COD MATERIAL]],Tabla1345[#All],3,0)</f>
        <v>10 - PALANCAS Y CHICOTES</v>
      </c>
      <c r="L850" s="2" t="str">
        <f>VLOOKUP(MONTH(Tabla110[[#This Row],[FECHA PICKING]]),Tabla2[],2,0)</f>
        <v>Set</v>
      </c>
      <c r="M850" s="1">
        <f>YEAR(Tabla110[[#This Row],[FECHA PICKING]])</f>
        <v>2018</v>
      </c>
    </row>
    <row r="851" spans="1:13" x14ac:dyDescent="0.2">
      <c r="A851" s="2">
        <v>43358</v>
      </c>
      <c r="B851" s="1">
        <v>366798</v>
      </c>
      <c r="C851" s="1" t="s">
        <v>114</v>
      </c>
      <c r="D851" s="1" t="s">
        <v>887</v>
      </c>
      <c r="E851" s="1" t="s">
        <v>859</v>
      </c>
      <c r="F851" s="1">
        <v>20</v>
      </c>
      <c r="G851" s="16" t="s">
        <v>872</v>
      </c>
      <c r="H851" s="23">
        <v>0.37986111111111115</v>
      </c>
      <c r="I851" s="23">
        <v>0.39444444444444443</v>
      </c>
      <c r="J851" s="1">
        <f>HOUR(Tabla110[[#This Row],[HORA FIN PICKING]]-Tabla110[[#This Row],[HORA INICIO PICKING]])*60+MINUTE(Tabla110[[#This Row],[HORA FIN PICKING]]-Tabla110[[#This Row],[HORA INICIO PICKING]])</f>
        <v>21</v>
      </c>
      <c r="K851" s="1" t="str">
        <f>VLOOKUP(Tabla110[[#This Row],[COD MATERIAL]],Tabla1345[#All],3,0)</f>
        <v>08 - ELECTRICO</v>
      </c>
      <c r="L851" s="2" t="str">
        <f>VLOOKUP(MONTH(Tabla110[[#This Row],[FECHA PICKING]]),Tabla2[],2,0)</f>
        <v>Set</v>
      </c>
      <c r="M851" s="1">
        <f>YEAR(Tabla110[[#This Row],[FECHA PICKING]])</f>
        <v>2018</v>
      </c>
    </row>
    <row r="852" spans="1:13" x14ac:dyDescent="0.2">
      <c r="A852" s="2">
        <v>43247</v>
      </c>
      <c r="B852" s="1">
        <v>347770</v>
      </c>
      <c r="C852" s="1" t="s">
        <v>175</v>
      </c>
      <c r="D852" s="1" t="s">
        <v>893</v>
      </c>
      <c r="E852" s="1" t="s">
        <v>860</v>
      </c>
      <c r="F852" s="1">
        <v>68</v>
      </c>
      <c r="G852" s="16" t="s">
        <v>872</v>
      </c>
      <c r="H852" s="23">
        <v>0.46736111111111112</v>
      </c>
      <c r="I852" s="23">
        <v>0.49861111111111112</v>
      </c>
      <c r="J852" s="1">
        <f>HOUR(Tabla110[[#This Row],[HORA FIN PICKING]]-Tabla110[[#This Row],[HORA INICIO PICKING]])*60+MINUTE(Tabla110[[#This Row],[HORA FIN PICKING]]-Tabla110[[#This Row],[HORA INICIO PICKING]])</f>
        <v>45</v>
      </c>
      <c r="K852" s="1" t="str">
        <f>VLOOKUP(Tabla110[[#This Row],[COD MATERIAL]],Tabla1345[#All],3,0)</f>
        <v>09 - PARTES DE MOTOR</v>
      </c>
      <c r="L852" s="2" t="str">
        <f>VLOOKUP(MONTH(Tabla110[[#This Row],[FECHA PICKING]]),Tabla2[],2,0)</f>
        <v>May</v>
      </c>
      <c r="M852" s="1">
        <f>YEAR(Tabla110[[#This Row],[FECHA PICKING]])</f>
        <v>2018</v>
      </c>
    </row>
    <row r="853" spans="1:13" x14ac:dyDescent="0.2">
      <c r="A853" s="2">
        <v>43405</v>
      </c>
      <c r="B853" s="1">
        <v>347872</v>
      </c>
      <c r="C853" s="1" t="s">
        <v>167</v>
      </c>
      <c r="D853" s="1" t="s">
        <v>885</v>
      </c>
      <c r="E853" s="1" t="s">
        <v>861</v>
      </c>
      <c r="F853" s="1">
        <v>95</v>
      </c>
      <c r="G853" s="16" t="s">
        <v>873</v>
      </c>
      <c r="H853" s="23">
        <v>0.64166666666666672</v>
      </c>
      <c r="I853" s="23">
        <v>0.65694444444444444</v>
      </c>
      <c r="J853" s="1">
        <f>HOUR(Tabla110[[#This Row],[HORA FIN PICKING]]-Tabla110[[#This Row],[HORA INICIO PICKING]])*60+MINUTE(Tabla110[[#This Row],[HORA FIN PICKING]]-Tabla110[[#This Row],[HORA INICIO PICKING]])</f>
        <v>22</v>
      </c>
      <c r="K853" s="1" t="str">
        <f>VLOOKUP(Tabla110[[#This Row],[COD MATERIAL]],Tabla1345[#All],3,0)</f>
        <v>02 - BUJIAS</v>
      </c>
      <c r="L853" s="2" t="str">
        <f>VLOOKUP(MONTH(Tabla110[[#This Row],[FECHA PICKING]]),Tabla2[],2,0)</f>
        <v>Nov</v>
      </c>
      <c r="M853" s="1">
        <f>YEAR(Tabla110[[#This Row],[FECHA PICKING]])</f>
        <v>2018</v>
      </c>
    </row>
    <row r="854" spans="1:13" x14ac:dyDescent="0.2">
      <c r="A854" s="2">
        <v>43276</v>
      </c>
      <c r="B854" s="1">
        <v>348303</v>
      </c>
      <c r="C854" s="1" t="s">
        <v>418</v>
      </c>
      <c r="D854" s="1" t="s">
        <v>890</v>
      </c>
      <c r="E854" s="1" t="s">
        <v>862</v>
      </c>
      <c r="F854" s="1">
        <v>79</v>
      </c>
      <c r="G854" s="16" t="s">
        <v>873</v>
      </c>
      <c r="H854" s="23">
        <v>0.73472222222222217</v>
      </c>
      <c r="I854" s="23">
        <v>0.78541666666666676</v>
      </c>
      <c r="J854" s="1">
        <f>HOUR(Tabla110[[#This Row],[HORA FIN PICKING]]-Tabla110[[#This Row],[HORA INICIO PICKING]])*60+MINUTE(Tabla110[[#This Row],[HORA FIN PICKING]]-Tabla110[[#This Row],[HORA INICIO PICKING]])</f>
        <v>73</v>
      </c>
      <c r="K854" s="1" t="str">
        <f>VLOOKUP(Tabla110[[#This Row],[COD MATERIAL]],Tabla1345[#All],3,0)</f>
        <v>10 - PALANCAS Y CHICOTES</v>
      </c>
      <c r="L854" s="2" t="str">
        <f>VLOOKUP(MONTH(Tabla110[[#This Row],[FECHA PICKING]]),Tabla2[],2,0)</f>
        <v>Jun</v>
      </c>
      <c r="M854" s="1">
        <f>YEAR(Tabla110[[#This Row],[FECHA PICKING]])</f>
        <v>2018</v>
      </c>
    </row>
    <row r="855" spans="1:13" x14ac:dyDescent="0.2">
      <c r="A855" s="2">
        <v>43608</v>
      </c>
      <c r="B855" s="1">
        <v>348622</v>
      </c>
      <c r="C855" s="1" t="s">
        <v>473</v>
      </c>
      <c r="D855" s="1" t="s">
        <v>888</v>
      </c>
      <c r="E855" s="1" t="s">
        <v>863</v>
      </c>
      <c r="F855" s="1">
        <v>15</v>
      </c>
      <c r="G855" s="16" t="s">
        <v>872</v>
      </c>
      <c r="H855" s="23">
        <v>0.57013888888888886</v>
      </c>
      <c r="I855" s="23">
        <v>0.6479166666666667</v>
      </c>
      <c r="J855" s="1">
        <f>HOUR(Tabla110[[#This Row],[HORA FIN PICKING]]-Tabla110[[#This Row],[HORA INICIO PICKING]])*60+MINUTE(Tabla110[[#This Row],[HORA FIN PICKING]]-Tabla110[[#This Row],[HORA INICIO PICKING]])</f>
        <v>112</v>
      </c>
      <c r="K855" s="1" t="str">
        <f>VLOOKUP(Tabla110[[#This Row],[COD MATERIAL]],Tabla1345[#All],3,0)</f>
        <v>15 - MISCELANEOS</v>
      </c>
      <c r="L855" s="2" t="str">
        <f>VLOOKUP(MONTH(Tabla110[[#This Row],[FECHA PICKING]]),Tabla2[],2,0)</f>
        <v>May</v>
      </c>
      <c r="M855" s="1">
        <f>YEAR(Tabla110[[#This Row],[FECHA PICKING]])</f>
        <v>2019</v>
      </c>
    </row>
    <row r="856" spans="1:13" x14ac:dyDescent="0.2">
      <c r="A856" s="2">
        <v>43402</v>
      </c>
      <c r="B856" s="1">
        <v>347709</v>
      </c>
      <c r="C856" s="1" t="s">
        <v>165</v>
      </c>
      <c r="D856" s="1" t="s">
        <v>886</v>
      </c>
      <c r="E856" s="1" t="s">
        <v>864</v>
      </c>
      <c r="F856" s="1">
        <v>11</v>
      </c>
      <c r="G856" s="16" t="s">
        <v>872</v>
      </c>
      <c r="H856" s="23">
        <v>0.48333333333333334</v>
      </c>
      <c r="I856" s="23">
        <v>0.5131944444444444</v>
      </c>
      <c r="J856" s="1">
        <f>HOUR(Tabla110[[#This Row],[HORA FIN PICKING]]-Tabla110[[#This Row],[HORA INICIO PICKING]])*60+MINUTE(Tabla110[[#This Row],[HORA FIN PICKING]]-Tabla110[[#This Row],[HORA INICIO PICKING]])</f>
        <v>43</v>
      </c>
      <c r="K856" s="1" t="str">
        <f>VLOOKUP(Tabla110[[#This Row],[COD MATERIAL]],Tabla1345[#All],3,0)</f>
        <v>04 - FRENOS Y EMBRAGUES</v>
      </c>
      <c r="L856" s="2" t="str">
        <f>VLOOKUP(MONTH(Tabla110[[#This Row],[FECHA PICKING]]),Tabla2[],2,0)</f>
        <v>Oct</v>
      </c>
      <c r="M856" s="1">
        <f>YEAR(Tabla110[[#This Row],[FECHA PICKING]])</f>
        <v>2018</v>
      </c>
    </row>
    <row r="857" spans="1:13" x14ac:dyDescent="0.2">
      <c r="A857" s="2">
        <v>43108</v>
      </c>
      <c r="B857" s="1">
        <v>367862</v>
      </c>
      <c r="C857" s="1" t="s">
        <v>723</v>
      </c>
      <c r="D857" s="1" t="s">
        <v>888</v>
      </c>
      <c r="E857" s="1" t="s">
        <v>864</v>
      </c>
      <c r="F857" s="1">
        <v>31</v>
      </c>
      <c r="G857" s="16" t="s">
        <v>873</v>
      </c>
      <c r="H857" s="23">
        <v>0.71388888888888891</v>
      </c>
      <c r="I857" s="23">
        <v>0.75347222222222221</v>
      </c>
      <c r="J857" s="1">
        <f>HOUR(Tabla110[[#This Row],[HORA FIN PICKING]]-Tabla110[[#This Row],[HORA INICIO PICKING]])*60+MINUTE(Tabla110[[#This Row],[HORA FIN PICKING]]-Tabla110[[#This Row],[HORA INICIO PICKING]])</f>
        <v>57</v>
      </c>
      <c r="K857" s="1" t="str">
        <f>VLOOKUP(Tabla110[[#This Row],[COD MATERIAL]],Tabla1345[#All],3,0)</f>
        <v>05 - COLISION</v>
      </c>
      <c r="L857" s="2" t="str">
        <f>VLOOKUP(MONTH(Tabla110[[#This Row],[FECHA PICKING]]),Tabla2[],2,0)</f>
        <v>Ene</v>
      </c>
      <c r="M857" s="1">
        <f>YEAR(Tabla110[[#This Row],[FECHA PICKING]])</f>
        <v>2018</v>
      </c>
    </row>
    <row r="858" spans="1:13" x14ac:dyDescent="0.2">
      <c r="A858" s="2">
        <v>43321</v>
      </c>
      <c r="B858" s="1">
        <v>347881</v>
      </c>
      <c r="C858" s="1" t="s">
        <v>103</v>
      </c>
      <c r="D858" s="1" t="s">
        <v>884</v>
      </c>
      <c r="E858" s="1" t="s">
        <v>857</v>
      </c>
      <c r="F858" s="1">
        <v>68</v>
      </c>
      <c r="G858" s="16" t="s">
        <v>873</v>
      </c>
      <c r="H858" s="23">
        <v>0.36527777777777781</v>
      </c>
      <c r="I858" s="23">
        <v>0.45347222222222222</v>
      </c>
      <c r="J858" s="1">
        <f>HOUR(Tabla110[[#This Row],[HORA FIN PICKING]]-Tabla110[[#This Row],[HORA INICIO PICKING]])*60+MINUTE(Tabla110[[#This Row],[HORA FIN PICKING]]-Tabla110[[#This Row],[HORA INICIO PICKING]])</f>
        <v>127</v>
      </c>
      <c r="K858" s="1" t="str">
        <f>VLOOKUP(Tabla110[[#This Row],[COD MATERIAL]],Tabla1345[#All],3,0)</f>
        <v>08 - ELECTRICO</v>
      </c>
      <c r="L858" s="2" t="str">
        <f>VLOOKUP(MONTH(Tabla110[[#This Row],[FECHA PICKING]]),Tabla2[],2,0)</f>
        <v>Ago</v>
      </c>
      <c r="M858" s="1">
        <f>YEAR(Tabla110[[#This Row],[FECHA PICKING]])</f>
        <v>2018</v>
      </c>
    </row>
    <row r="859" spans="1:13" x14ac:dyDescent="0.2">
      <c r="A859" s="2">
        <v>43310</v>
      </c>
      <c r="B859" s="1">
        <v>347943</v>
      </c>
      <c r="C859" s="1" t="s">
        <v>101</v>
      </c>
      <c r="D859" s="1" t="s">
        <v>892</v>
      </c>
      <c r="E859" s="1" t="s">
        <v>864</v>
      </c>
      <c r="F859" s="1">
        <v>95</v>
      </c>
      <c r="G859" s="16" t="s">
        <v>872</v>
      </c>
      <c r="H859" s="23">
        <v>0.42222222222222222</v>
      </c>
      <c r="I859" s="23">
        <v>0.48888888888888893</v>
      </c>
      <c r="J859" s="1">
        <f>HOUR(Tabla110[[#This Row],[HORA FIN PICKING]]-Tabla110[[#This Row],[HORA INICIO PICKING]])*60+MINUTE(Tabla110[[#This Row],[HORA FIN PICKING]]-Tabla110[[#This Row],[HORA INICIO PICKING]])</f>
        <v>96</v>
      </c>
      <c r="K859" s="1" t="str">
        <f>VLOOKUP(Tabla110[[#This Row],[COD MATERIAL]],Tabla1345[#All],3,0)</f>
        <v>14 - LUCES</v>
      </c>
      <c r="L859" s="2" t="str">
        <f>VLOOKUP(MONTH(Tabla110[[#This Row],[FECHA PICKING]]),Tabla2[],2,0)</f>
        <v>Jul</v>
      </c>
      <c r="M859" s="1">
        <f>YEAR(Tabla110[[#This Row],[FECHA PICKING]])</f>
        <v>2018</v>
      </c>
    </row>
    <row r="860" spans="1:13" x14ac:dyDescent="0.2">
      <c r="A860" s="2">
        <v>43497</v>
      </c>
      <c r="B860" s="1">
        <v>353553</v>
      </c>
      <c r="C860" s="1" t="s">
        <v>643</v>
      </c>
      <c r="D860" s="1" t="s">
        <v>885</v>
      </c>
      <c r="E860" s="1" t="s">
        <v>865</v>
      </c>
      <c r="F860" s="1">
        <v>35</v>
      </c>
      <c r="G860" s="16" t="s">
        <v>872</v>
      </c>
      <c r="H860" s="23">
        <v>0.4916666666666667</v>
      </c>
      <c r="I860" s="23">
        <v>0.54652777777777783</v>
      </c>
      <c r="J860" s="1">
        <f>HOUR(Tabla110[[#This Row],[HORA FIN PICKING]]-Tabla110[[#This Row],[HORA INICIO PICKING]])*60+MINUTE(Tabla110[[#This Row],[HORA FIN PICKING]]-Tabla110[[#This Row],[HORA INICIO PICKING]])</f>
        <v>79</v>
      </c>
      <c r="K860" s="1" t="str">
        <f>VLOOKUP(Tabla110[[#This Row],[COD MATERIAL]],Tabla1345[#All],3,0)</f>
        <v>09 - PARTES DE MOTOR</v>
      </c>
      <c r="L860" s="2" t="str">
        <f>VLOOKUP(MONTH(Tabla110[[#This Row],[FECHA PICKING]]),Tabla2[],2,0)</f>
        <v>Feb</v>
      </c>
      <c r="M860" s="1">
        <f>YEAR(Tabla110[[#This Row],[FECHA PICKING]])</f>
        <v>2019</v>
      </c>
    </row>
    <row r="861" spans="1:13" x14ac:dyDescent="0.2">
      <c r="A861" s="2">
        <v>43205</v>
      </c>
      <c r="B861" s="1">
        <v>347920</v>
      </c>
      <c r="C861" s="1" t="s">
        <v>81</v>
      </c>
      <c r="D861" s="1" t="s">
        <v>884</v>
      </c>
      <c r="E861" s="1" t="s">
        <v>857</v>
      </c>
      <c r="F861" s="1">
        <v>81</v>
      </c>
      <c r="G861" s="16" t="s">
        <v>873</v>
      </c>
      <c r="H861" s="23">
        <v>0.43194444444444446</v>
      </c>
      <c r="I861" s="23">
        <v>0.53125</v>
      </c>
      <c r="J861" s="1">
        <f>HOUR(Tabla110[[#This Row],[HORA FIN PICKING]]-Tabla110[[#This Row],[HORA INICIO PICKING]])*60+MINUTE(Tabla110[[#This Row],[HORA FIN PICKING]]-Tabla110[[#This Row],[HORA INICIO PICKING]])</f>
        <v>143</v>
      </c>
      <c r="K861" s="1" t="str">
        <f>VLOOKUP(Tabla110[[#This Row],[COD MATERIAL]],Tabla1345[#All],3,0)</f>
        <v>14 - LUCES</v>
      </c>
      <c r="L861" s="2" t="str">
        <f>VLOOKUP(MONTH(Tabla110[[#This Row],[FECHA PICKING]]),Tabla2[],2,0)</f>
        <v>Abr</v>
      </c>
      <c r="M861" s="1">
        <f>YEAR(Tabla110[[#This Row],[FECHA PICKING]])</f>
        <v>2018</v>
      </c>
    </row>
    <row r="862" spans="1:13" x14ac:dyDescent="0.2">
      <c r="A862" s="2">
        <v>43589</v>
      </c>
      <c r="B862" s="1">
        <v>362795</v>
      </c>
      <c r="C862" s="1" t="s">
        <v>447</v>
      </c>
      <c r="D862" s="1" t="s">
        <v>890</v>
      </c>
      <c r="E862" s="1" t="s">
        <v>859</v>
      </c>
      <c r="F862" s="1">
        <v>58</v>
      </c>
      <c r="G862" s="16" t="s">
        <v>873</v>
      </c>
      <c r="H862" s="23">
        <v>0.47083333333333338</v>
      </c>
      <c r="I862" s="23">
        <v>0.5229166666666667</v>
      </c>
      <c r="J862" s="1">
        <f>HOUR(Tabla110[[#This Row],[HORA FIN PICKING]]-Tabla110[[#This Row],[HORA INICIO PICKING]])*60+MINUTE(Tabla110[[#This Row],[HORA FIN PICKING]]-Tabla110[[#This Row],[HORA INICIO PICKING]])</f>
        <v>75</v>
      </c>
      <c r="K862" s="1" t="str">
        <f>VLOOKUP(Tabla110[[#This Row],[COD MATERIAL]],Tabla1345[#All],3,0)</f>
        <v>05 - COLISION</v>
      </c>
      <c r="L862" s="2" t="str">
        <f>VLOOKUP(MONTH(Tabla110[[#This Row],[FECHA PICKING]]),Tabla2[],2,0)</f>
        <v>May</v>
      </c>
      <c r="M862" s="1">
        <f>YEAR(Tabla110[[#This Row],[FECHA PICKING]])</f>
        <v>2019</v>
      </c>
    </row>
    <row r="863" spans="1:13" x14ac:dyDescent="0.2">
      <c r="A863" s="2">
        <v>43390</v>
      </c>
      <c r="B863" s="1">
        <v>348584</v>
      </c>
      <c r="C863" s="1" t="s">
        <v>371</v>
      </c>
      <c r="D863" s="1" t="s">
        <v>893</v>
      </c>
      <c r="E863" s="1" t="s">
        <v>862</v>
      </c>
      <c r="F863" s="1">
        <v>35</v>
      </c>
      <c r="G863" s="16" t="s">
        <v>872</v>
      </c>
      <c r="H863" s="23">
        <v>0.65416666666666667</v>
      </c>
      <c r="I863" s="23">
        <v>0.75416666666666676</v>
      </c>
      <c r="J863" s="1">
        <f>HOUR(Tabla110[[#This Row],[HORA FIN PICKING]]-Tabla110[[#This Row],[HORA INICIO PICKING]])*60+MINUTE(Tabla110[[#This Row],[HORA FIN PICKING]]-Tabla110[[#This Row],[HORA INICIO PICKING]])</f>
        <v>144</v>
      </c>
      <c r="K863" s="1" t="str">
        <f>VLOOKUP(Tabla110[[#This Row],[COD MATERIAL]],Tabla1345[#All],3,0)</f>
        <v>09 - PARTES DE MOTOR</v>
      </c>
      <c r="L863" s="2" t="str">
        <f>VLOOKUP(MONTH(Tabla110[[#This Row],[FECHA PICKING]]),Tabla2[],2,0)</f>
        <v>Oct</v>
      </c>
      <c r="M863" s="1">
        <f>YEAR(Tabla110[[#This Row],[FECHA PICKING]])</f>
        <v>2018</v>
      </c>
    </row>
    <row r="864" spans="1:13" x14ac:dyDescent="0.2">
      <c r="A864" s="2">
        <v>43343</v>
      </c>
      <c r="B864" s="1">
        <v>362790</v>
      </c>
      <c r="C864" s="1" t="s">
        <v>496</v>
      </c>
      <c r="D864" s="1" t="s">
        <v>891</v>
      </c>
      <c r="E864" s="1" t="s">
        <v>866</v>
      </c>
      <c r="F864" s="1">
        <v>53</v>
      </c>
      <c r="G864" s="16" t="s">
        <v>873</v>
      </c>
      <c r="H864" s="23">
        <v>0.73611111111111116</v>
      </c>
      <c r="I864" s="23">
        <v>0.76180555555555562</v>
      </c>
      <c r="J864" s="1">
        <f>HOUR(Tabla110[[#This Row],[HORA FIN PICKING]]-Tabla110[[#This Row],[HORA INICIO PICKING]])*60+MINUTE(Tabla110[[#This Row],[HORA FIN PICKING]]-Tabla110[[#This Row],[HORA INICIO PICKING]])</f>
        <v>37</v>
      </c>
      <c r="K864" s="1" t="str">
        <f>VLOOKUP(Tabla110[[#This Row],[COD MATERIAL]],Tabla1345[#All],3,0)</f>
        <v>05 - COLISION</v>
      </c>
      <c r="L864" s="2" t="str">
        <f>VLOOKUP(MONTH(Tabla110[[#This Row],[FECHA PICKING]]),Tabla2[],2,0)</f>
        <v>Ago</v>
      </c>
      <c r="M864" s="1">
        <f>YEAR(Tabla110[[#This Row],[FECHA PICKING]])</f>
        <v>2018</v>
      </c>
    </row>
    <row r="865" spans="1:13" x14ac:dyDescent="0.2">
      <c r="A865" s="2">
        <v>43322</v>
      </c>
      <c r="B865" s="1">
        <v>348614</v>
      </c>
      <c r="C865" s="1" t="s">
        <v>375</v>
      </c>
      <c r="D865" s="1" t="s">
        <v>889</v>
      </c>
      <c r="E865" s="1" t="s">
        <v>863</v>
      </c>
      <c r="F865" s="1">
        <v>29</v>
      </c>
      <c r="G865" s="16" t="s">
        <v>872</v>
      </c>
      <c r="H865" s="23">
        <v>0.7270833333333333</v>
      </c>
      <c r="I865" s="23">
        <v>0.79583333333333339</v>
      </c>
      <c r="J865" s="1">
        <f>HOUR(Tabla110[[#This Row],[HORA FIN PICKING]]-Tabla110[[#This Row],[HORA INICIO PICKING]])*60+MINUTE(Tabla110[[#This Row],[HORA FIN PICKING]]-Tabla110[[#This Row],[HORA INICIO PICKING]])</f>
        <v>99</v>
      </c>
      <c r="K865" s="1" t="str">
        <f>VLOOKUP(Tabla110[[#This Row],[COD MATERIAL]],Tabla1345[#All],3,0)</f>
        <v>08 - ELECTRICO</v>
      </c>
      <c r="L865" s="2" t="str">
        <f>VLOOKUP(MONTH(Tabla110[[#This Row],[FECHA PICKING]]),Tabla2[],2,0)</f>
        <v>Ago</v>
      </c>
      <c r="M865" s="1">
        <f>YEAR(Tabla110[[#This Row],[FECHA PICKING]])</f>
        <v>2018</v>
      </c>
    </row>
    <row r="866" spans="1:13" x14ac:dyDescent="0.2">
      <c r="A866" s="2">
        <v>43347</v>
      </c>
      <c r="B866" s="1">
        <v>347908</v>
      </c>
      <c r="C866" s="1" t="s">
        <v>624</v>
      </c>
      <c r="D866" s="1" t="s">
        <v>887</v>
      </c>
      <c r="E866" s="1" t="s">
        <v>863</v>
      </c>
      <c r="F866" s="1">
        <v>88</v>
      </c>
      <c r="G866" s="16" t="s">
        <v>873</v>
      </c>
      <c r="H866" s="23">
        <v>0.51944444444444449</v>
      </c>
      <c r="I866" s="23">
        <v>0.56736111111111109</v>
      </c>
      <c r="J866" s="1">
        <f>HOUR(Tabla110[[#This Row],[HORA FIN PICKING]]-Tabla110[[#This Row],[HORA INICIO PICKING]])*60+MINUTE(Tabla110[[#This Row],[HORA FIN PICKING]]-Tabla110[[#This Row],[HORA INICIO PICKING]])</f>
        <v>69</v>
      </c>
      <c r="K866" s="1" t="str">
        <f>VLOOKUP(Tabla110[[#This Row],[COD MATERIAL]],Tabla1345[#All],3,0)</f>
        <v>14 - LUCES</v>
      </c>
      <c r="L866" s="2" t="str">
        <f>VLOOKUP(MONTH(Tabla110[[#This Row],[FECHA PICKING]]),Tabla2[],2,0)</f>
        <v>Set</v>
      </c>
      <c r="M866" s="1">
        <f>YEAR(Tabla110[[#This Row],[FECHA PICKING]])</f>
        <v>2018</v>
      </c>
    </row>
    <row r="867" spans="1:13" x14ac:dyDescent="0.2">
      <c r="A867" s="2">
        <v>43593</v>
      </c>
      <c r="B867" s="1">
        <v>348133</v>
      </c>
      <c r="C867" s="1" t="s">
        <v>645</v>
      </c>
      <c r="D867" s="1" t="s">
        <v>888</v>
      </c>
      <c r="E867" s="1" t="s">
        <v>860</v>
      </c>
      <c r="F867" s="1">
        <v>39</v>
      </c>
      <c r="G867" s="16" t="s">
        <v>872</v>
      </c>
      <c r="H867" s="23">
        <v>0.7319444444444444</v>
      </c>
      <c r="I867" s="23">
        <v>0.74375000000000002</v>
      </c>
      <c r="J867" s="1">
        <f>HOUR(Tabla110[[#This Row],[HORA FIN PICKING]]-Tabla110[[#This Row],[HORA INICIO PICKING]])*60+MINUTE(Tabla110[[#This Row],[HORA FIN PICKING]]-Tabla110[[#This Row],[HORA INICIO PICKING]])</f>
        <v>17</v>
      </c>
      <c r="K867" s="1" t="str">
        <f>VLOOKUP(Tabla110[[#This Row],[COD MATERIAL]],Tabla1345[#All],3,0)</f>
        <v>04 - FRENOS Y EMBRAGUES</v>
      </c>
      <c r="L867" s="2" t="str">
        <f>VLOOKUP(MONTH(Tabla110[[#This Row],[FECHA PICKING]]),Tabla2[],2,0)</f>
        <v>May</v>
      </c>
      <c r="M867" s="1">
        <f>YEAR(Tabla110[[#This Row],[FECHA PICKING]])</f>
        <v>2019</v>
      </c>
    </row>
    <row r="868" spans="1:13" x14ac:dyDescent="0.2">
      <c r="A868" s="2">
        <v>43611</v>
      </c>
      <c r="B868" s="1">
        <v>347756</v>
      </c>
      <c r="C868" s="1" t="s">
        <v>434</v>
      </c>
      <c r="D868" s="1" t="s">
        <v>886</v>
      </c>
      <c r="E868" s="1" t="s">
        <v>867</v>
      </c>
      <c r="F868" s="1">
        <v>92</v>
      </c>
      <c r="G868" s="16" t="s">
        <v>873</v>
      </c>
      <c r="H868" s="23">
        <v>0.69166666666666676</v>
      </c>
      <c r="I868" s="23">
        <v>0.76250000000000007</v>
      </c>
      <c r="J868" s="1">
        <f>HOUR(Tabla110[[#This Row],[HORA FIN PICKING]]-Tabla110[[#This Row],[HORA INICIO PICKING]])*60+MINUTE(Tabla110[[#This Row],[HORA FIN PICKING]]-Tabla110[[#This Row],[HORA INICIO PICKING]])</f>
        <v>102</v>
      </c>
      <c r="K868" s="1" t="str">
        <f>VLOOKUP(Tabla110[[#This Row],[COD MATERIAL]],Tabla1345[#All],3,0)</f>
        <v>09 - PARTES DE MOTOR</v>
      </c>
      <c r="L868" s="2" t="str">
        <f>VLOOKUP(MONTH(Tabla110[[#This Row],[FECHA PICKING]]),Tabla2[],2,0)</f>
        <v>May</v>
      </c>
      <c r="M868" s="1">
        <f>YEAR(Tabla110[[#This Row],[FECHA PICKING]])</f>
        <v>2019</v>
      </c>
    </row>
    <row r="869" spans="1:13" x14ac:dyDescent="0.2">
      <c r="A869" s="2">
        <v>43517</v>
      </c>
      <c r="B869" s="1">
        <v>348202</v>
      </c>
      <c r="C869" s="1" t="s">
        <v>568</v>
      </c>
      <c r="D869" s="1" t="s">
        <v>893</v>
      </c>
      <c r="E869" s="1" t="s">
        <v>867</v>
      </c>
      <c r="F869" s="1">
        <v>88</v>
      </c>
      <c r="G869" s="16" t="s">
        <v>872</v>
      </c>
      <c r="H869" s="23">
        <v>0.63263888888888886</v>
      </c>
      <c r="I869" s="23">
        <v>0.67986111111111114</v>
      </c>
      <c r="J869" s="1">
        <f>HOUR(Tabla110[[#This Row],[HORA FIN PICKING]]-Tabla110[[#This Row],[HORA INICIO PICKING]])*60+MINUTE(Tabla110[[#This Row],[HORA FIN PICKING]]-Tabla110[[#This Row],[HORA INICIO PICKING]])</f>
        <v>68</v>
      </c>
      <c r="K869" s="1" t="str">
        <f>VLOOKUP(Tabla110[[#This Row],[COD MATERIAL]],Tabla1345[#All],3,0)</f>
        <v>06 - AMORTIGUADORES</v>
      </c>
      <c r="L869" s="2" t="str">
        <f>VLOOKUP(MONTH(Tabla110[[#This Row],[FECHA PICKING]]),Tabla2[],2,0)</f>
        <v>Feb</v>
      </c>
      <c r="M869" s="1">
        <f>YEAR(Tabla110[[#This Row],[FECHA PICKING]])</f>
        <v>2019</v>
      </c>
    </row>
    <row r="870" spans="1:13" x14ac:dyDescent="0.2">
      <c r="A870" s="2">
        <v>43246</v>
      </c>
      <c r="B870" s="1">
        <v>347931</v>
      </c>
      <c r="C870" s="1" t="s">
        <v>85</v>
      </c>
      <c r="D870" s="1" t="s">
        <v>886</v>
      </c>
      <c r="E870" s="1" t="s">
        <v>866</v>
      </c>
      <c r="F870" s="1">
        <v>64</v>
      </c>
      <c r="G870" s="16" t="s">
        <v>872</v>
      </c>
      <c r="H870" s="23">
        <v>0.53194444444444444</v>
      </c>
      <c r="I870" s="23">
        <v>0.54305555555555551</v>
      </c>
      <c r="J870" s="1">
        <f>HOUR(Tabla110[[#This Row],[HORA FIN PICKING]]-Tabla110[[#This Row],[HORA INICIO PICKING]])*60+MINUTE(Tabla110[[#This Row],[HORA FIN PICKING]]-Tabla110[[#This Row],[HORA INICIO PICKING]])</f>
        <v>16</v>
      </c>
      <c r="K870" s="1" t="str">
        <f>VLOOKUP(Tabla110[[#This Row],[COD MATERIAL]],Tabla1345[#All],3,0)</f>
        <v>14 - LUCES</v>
      </c>
      <c r="L870" s="2" t="str">
        <f>VLOOKUP(MONTH(Tabla110[[#This Row],[FECHA PICKING]]),Tabla2[],2,0)</f>
        <v>May</v>
      </c>
      <c r="M870" s="1">
        <f>YEAR(Tabla110[[#This Row],[FECHA PICKING]])</f>
        <v>2018</v>
      </c>
    </row>
    <row r="871" spans="1:13" x14ac:dyDescent="0.2">
      <c r="A871" s="2">
        <v>43439</v>
      </c>
      <c r="B871" s="1">
        <v>366810</v>
      </c>
      <c r="C871" s="1" t="s">
        <v>650</v>
      </c>
      <c r="D871" s="1" t="s">
        <v>890</v>
      </c>
      <c r="E871" s="1" t="s">
        <v>868</v>
      </c>
      <c r="F871" s="1">
        <v>17</v>
      </c>
      <c r="G871" s="16" t="s">
        <v>873</v>
      </c>
      <c r="H871" s="23">
        <v>0.55138888888888882</v>
      </c>
      <c r="I871" s="23">
        <v>0.58611111111111114</v>
      </c>
      <c r="J871" s="1">
        <f>HOUR(Tabla110[[#This Row],[HORA FIN PICKING]]-Tabla110[[#This Row],[HORA INICIO PICKING]])*60+MINUTE(Tabla110[[#This Row],[HORA FIN PICKING]]-Tabla110[[#This Row],[HORA INICIO PICKING]])</f>
        <v>50</v>
      </c>
      <c r="K871" s="1" t="str">
        <f>VLOOKUP(Tabla110[[#This Row],[COD MATERIAL]],Tabla1345[#All],3,0)</f>
        <v>14 - LUCES</v>
      </c>
      <c r="L871" s="2" t="str">
        <f>VLOOKUP(MONTH(Tabla110[[#This Row],[FECHA PICKING]]),Tabla2[],2,0)</f>
        <v>Dic</v>
      </c>
      <c r="M871" s="1">
        <f>YEAR(Tabla110[[#This Row],[FECHA PICKING]])</f>
        <v>2018</v>
      </c>
    </row>
    <row r="872" spans="1:13" x14ac:dyDescent="0.2">
      <c r="A872" s="2">
        <v>43272</v>
      </c>
      <c r="B872" s="1">
        <v>347759</v>
      </c>
      <c r="C872" s="1" t="s">
        <v>435</v>
      </c>
      <c r="D872" s="1" t="s">
        <v>884</v>
      </c>
      <c r="E872" s="1" t="s">
        <v>859</v>
      </c>
      <c r="F872" s="1">
        <v>72</v>
      </c>
      <c r="G872" s="16" t="s">
        <v>872</v>
      </c>
      <c r="H872" s="23">
        <v>0.46666666666666662</v>
      </c>
      <c r="I872" s="23">
        <v>0.53333333333333333</v>
      </c>
      <c r="J872" s="1">
        <f>HOUR(Tabla110[[#This Row],[HORA FIN PICKING]]-Tabla110[[#This Row],[HORA INICIO PICKING]])*60+MINUTE(Tabla110[[#This Row],[HORA FIN PICKING]]-Tabla110[[#This Row],[HORA INICIO PICKING]])</f>
        <v>96</v>
      </c>
      <c r="K872" s="1" t="str">
        <f>VLOOKUP(Tabla110[[#This Row],[COD MATERIAL]],Tabla1345[#All],3,0)</f>
        <v>09 - PARTES DE MOTOR</v>
      </c>
      <c r="L872" s="2" t="str">
        <f>VLOOKUP(MONTH(Tabla110[[#This Row],[FECHA PICKING]]),Tabla2[],2,0)</f>
        <v>Jun</v>
      </c>
      <c r="M872" s="1">
        <f>YEAR(Tabla110[[#This Row],[FECHA PICKING]])</f>
        <v>2018</v>
      </c>
    </row>
    <row r="873" spans="1:13" x14ac:dyDescent="0.2">
      <c r="A873" s="2">
        <v>43342</v>
      </c>
      <c r="B873" s="1">
        <v>348578</v>
      </c>
      <c r="C873" s="1" t="s">
        <v>690</v>
      </c>
      <c r="D873" s="1" t="s">
        <v>888</v>
      </c>
      <c r="E873" s="1" t="s">
        <v>865</v>
      </c>
      <c r="F873" s="1">
        <v>55</v>
      </c>
      <c r="G873" s="16" t="s">
        <v>872</v>
      </c>
      <c r="H873" s="23">
        <v>0.55833333333333335</v>
      </c>
      <c r="I873" s="23">
        <v>0.62152777777777779</v>
      </c>
      <c r="J873" s="1">
        <f>HOUR(Tabla110[[#This Row],[HORA FIN PICKING]]-Tabla110[[#This Row],[HORA INICIO PICKING]])*60+MINUTE(Tabla110[[#This Row],[HORA FIN PICKING]]-Tabla110[[#This Row],[HORA INICIO PICKING]])</f>
        <v>91</v>
      </c>
      <c r="K873" s="1" t="str">
        <f>VLOOKUP(Tabla110[[#This Row],[COD MATERIAL]],Tabla1345[#All],3,0)</f>
        <v>15 - MISCELANEOS</v>
      </c>
      <c r="L873" s="2" t="str">
        <f>VLOOKUP(MONTH(Tabla110[[#This Row],[FECHA PICKING]]),Tabla2[],2,0)</f>
        <v>Ago</v>
      </c>
      <c r="M873" s="1">
        <f>YEAR(Tabla110[[#This Row],[FECHA PICKING]])</f>
        <v>2018</v>
      </c>
    </row>
    <row r="874" spans="1:13" x14ac:dyDescent="0.2">
      <c r="A874" s="2">
        <v>43526</v>
      </c>
      <c r="B874" s="1">
        <v>348561</v>
      </c>
      <c r="C874" s="1" t="s">
        <v>552</v>
      </c>
      <c r="D874" s="1" t="s">
        <v>884</v>
      </c>
      <c r="E874" s="1" t="s">
        <v>860</v>
      </c>
      <c r="F874" s="1">
        <v>73</v>
      </c>
      <c r="G874" s="16" t="s">
        <v>872</v>
      </c>
      <c r="H874" s="23">
        <v>0.60972222222222217</v>
      </c>
      <c r="I874" s="23">
        <v>0.6743055555555556</v>
      </c>
      <c r="J874" s="1">
        <f>HOUR(Tabla110[[#This Row],[HORA FIN PICKING]]-Tabla110[[#This Row],[HORA INICIO PICKING]])*60+MINUTE(Tabla110[[#This Row],[HORA FIN PICKING]]-Tabla110[[#This Row],[HORA INICIO PICKING]])</f>
        <v>93</v>
      </c>
      <c r="K874" s="1" t="str">
        <f>VLOOKUP(Tabla110[[#This Row],[COD MATERIAL]],Tabla1345[#All],3,0)</f>
        <v>09 - PARTES DE MOTOR</v>
      </c>
      <c r="L874" s="2" t="str">
        <f>VLOOKUP(MONTH(Tabla110[[#This Row],[FECHA PICKING]]),Tabla2[],2,0)</f>
        <v>Mar</v>
      </c>
      <c r="M874" s="1">
        <f>YEAR(Tabla110[[#This Row],[FECHA PICKING]])</f>
        <v>2019</v>
      </c>
    </row>
    <row r="875" spans="1:13" x14ac:dyDescent="0.2">
      <c r="A875" s="2">
        <v>43455</v>
      </c>
      <c r="B875" s="1">
        <v>353562</v>
      </c>
      <c r="C875" s="1" t="s">
        <v>158</v>
      </c>
      <c r="D875" s="1" t="s">
        <v>893</v>
      </c>
      <c r="E875" s="1" t="s">
        <v>869</v>
      </c>
      <c r="F875" s="1">
        <v>34</v>
      </c>
      <c r="G875" s="16" t="s">
        <v>872</v>
      </c>
      <c r="H875" s="23">
        <v>0.3659722222222222</v>
      </c>
      <c r="I875" s="23">
        <v>0.45694444444444443</v>
      </c>
      <c r="J875" s="1">
        <f>HOUR(Tabla110[[#This Row],[HORA FIN PICKING]]-Tabla110[[#This Row],[HORA INICIO PICKING]])*60+MINUTE(Tabla110[[#This Row],[HORA FIN PICKING]]-Tabla110[[#This Row],[HORA INICIO PICKING]])</f>
        <v>131</v>
      </c>
      <c r="K875" s="1" t="str">
        <f>VLOOKUP(Tabla110[[#This Row],[COD MATERIAL]],Tabla1345[#All],3,0)</f>
        <v>03 - FILTROS</v>
      </c>
      <c r="L875" s="2" t="str">
        <f>VLOOKUP(MONTH(Tabla110[[#This Row],[FECHA PICKING]]),Tabla2[],2,0)</f>
        <v>Dic</v>
      </c>
      <c r="M875" s="1">
        <f>YEAR(Tabla110[[#This Row],[FECHA PICKING]])</f>
        <v>2018</v>
      </c>
    </row>
    <row r="876" spans="1:13" x14ac:dyDescent="0.2">
      <c r="A876" s="2">
        <v>43496</v>
      </c>
      <c r="B876" s="1">
        <v>347831</v>
      </c>
      <c r="C876" s="1" t="s">
        <v>177</v>
      </c>
      <c r="D876" s="1" t="s">
        <v>891</v>
      </c>
      <c r="E876" s="1" t="s">
        <v>868</v>
      </c>
      <c r="F876" s="1">
        <v>38</v>
      </c>
      <c r="G876" s="16" t="s">
        <v>872</v>
      </c>
      <c r="H876" s="23">
        <v>0.60833333333333328</v>
      </c>
      <c r="I876" s="23">
        <v>0.6465277777777777</v>
      </c>
      <c r="J876" s="1">
        <f>HOUR(Tabla110[[#This Row],[HORA FIN PICKING]]-Tabla110[[#This Row],[HORA INICIO PICKING]])*60+MINUTE(Tabla110[[#This Row],[HORA FIN PICKING]]-Tabla110[[#This Row],[HORA INICIO PICKING]])</f>
        <v>55</v>
      </c>
      <c r="K876" s="1" t="str">
        <f>VLOOKUP(Tabla110[[#This Row],[COD MATERIAL]],Tabla1345[#All],3,0)</f>
        <v>03 - FILTROS</v>
      </c>
      <c r="L876" s="2" t="str">
        <f>VLOOKUP(MONTH(Tabla110[[#This Row],[FECHA PICKING]]),Tabla2[],2,0)</f>
        <v>Ene</v>
      </c>
      <c r="M876" s="1">
        <f>YEAR(Tabla110[[#This Row],[FECHA PICKING]])</f>
        <v>2019</v>
      </c>
    </row>
    <row r="877" spans="1:13" x14ac:dyDescent="0.2">
      <c r="A877" s="2">
        <v>43394</v>
      </c>
      <c r="B877" s="1">
        <v>348062</v>
      </c>
      <c r="C877" s="1" t="s">
        <v>666</v>
      </c>
      <c r="D877" s="1" t="s">
        <v>887</v>
      </c>
      <c r="E877" s="1" t="s">
        <v>864</v>
      </c>
      <c r="F877" s="1">
        <v>41</v>
      </c>
      <c r="G877" s="16" t="s">
        <v>872</v>
      </c>
      <c r="H877" s="23">
        <v>0.59930555555555554</v>
      </c>
      <c r="I877" s="23">
        <v>0.70347222222222217</v>
      </c>
      <c r="J877" s="1">
        <f>HOUR(Tabla110[[#This Row],[HORA FIN PICKING]]-Tabla110[[#This Row],[HORA INICIO PICKING]])*60+MINUTE(Tabla110[[#This Row],[HORA FIN PICKING]]-Tabla110[[#This Row],[HORA INICIO PICKING]])</f>
        <v>150</v>
      </c>
      <c r="K877" s="1" t="str">
        <f>VLOOKUP(Tabla110[[#This Row],[COD MATERIAL]],Tabla1345[#All],3,0)</f>
        <v>13 - TRACCION</v>
      </c>
      <c r="L877" s="2" t="str">
        <f>VLOOKUP(MONTH(Tabla110[[#This Row],[FECHA PICKING]]),Tabla2[],2,0)</f>
        <v>Oct</v>
      </c>
      <c r="M877" s="1">
        <f>YEAR(Tabla110[[#This Row],[FECHA PICKING]])</f>
        <v>2018</v>
      </c>
    </row>
    <row r="878" spans="1:13" x14ac:dyDescent="0.2">
      <c r="A878" s="2">
        <v>43382</v>
      </c>
      <c r="B878" s="1">
        <v>347993</v>
      </c>
      <c r="C878" s="1" t="s">
        <v>258</v>
      </c>
      <c r="D878" s="1" t="s">
        <v>886</v>
      </c>
      <c r="E878" s="1" t="s">
        <v>859</v>
      </c>
      <c r="F878" s="1">
        <v>20</v>
      </c>
      <c r="G878" s="16" t="s">
        <v>872</v>
      </c>
      <c r="H878" s="23">
        <v>0.64861111111111114</v>
      </c>
      <c r="I878" s="23">
        <v>0.68958333333333333</v>
      </c>
      <c r="J878" s="1">
        <f>HOUR(Tabla110[[#This Row],[HORA FIN PICKING]]-Tabla110[[#This Row],[HORA INICIO PICKING]])*60+MINUTE(Tabla110[[#This Row],[HORA FIN PICKING]]-Tabla110[[#This Row],[HORA INICIO PICKING]])</f>
        <v>59</v>
      </c>
      <c r="K878" s="1" t="str">
        <f>VLOOKUP(Tabla110[[#This Row],[COD MATERIAL]],Tabla1345[#All],3,0)</f>
        <v>10 - PALANCAS Y CHICOTES</v>
      </c>
      <c r="L878" s="2" t="str">
        <f>VLOOKUP(MONTH(Tabla110[[#This Row],[FECHA PICKING]]),Tabla2[],2,0)</f>
        <v>Oct</v>
      </c>
      <c r="M878" s="1">
        <f>YEAR(Tabla110[[#This Row],[FECHA PICKING]])</f>
        <v>2018</v>
      </c>
    </row>
    <row r="879" spans="1:13" x14ac:dyDescent="0.2">
      <c r="A879" s="2">
        <v>43188</v>
      </c>
      <c r="B879" s="1">
        <v>348444</v>
      </c>
      <c r="C879" s="1" t="s">
        <v>281</v>
      </c>
      <c r="D879" s="1" t="s">
        <v>885</v>
      </c>
      <c r="E879" s="1" t="s">
        <v>870</v>
      </c>
      <c r="F879" s="1">
        <v>33</v>
      </c>
      <c r="G879" s="16" t="s">
        <v>872</v>
      </c>
      <c r="H879" s="23">
        <v>0.37847222222222227</v>
      </c>
      <c r="I879" s="23">
        <v>0.40277777777777773</v>
      </c>
      <c r="J879" s="1">
        <f>HOUR(Tabla110[[#This Row],[HORA FIN PICKING]]-Tabla110[[#This Row],[HORA INICIO PICKING]])*60+MINUTE(Tabla110[[#This Row],[HORA FIN PICKING]]-Tabla110[[#This Row],[HORA INICIO PICKING]])</f>
        <v>35</v>
      </c>
      <c r="K879" s="1" t="str">
        <f>VLOOKUP(Tabla110[[#This Row],[COD MATERIAL]],Tabla1345[#All],3,0)</f>
        <v>13 - TRACCION</v>
      </c>
      <c r="L879" s="2" t="str">
        <f>VLOOKUP(MONTH(Tabla110[[#This Row],[FECHA PICKING]]),Tabla2[],2,0)</f>
        <v>Mar</v>
      </c>
      <c r="M879" s="1">
        <f>YEAR(Tabla110[[#This Row],[FECHA PICKING]])</f>
        <v>2018</v>
      </c>
    </row>
    <row r="880" spans="1:13" x14ac:dyDescent="0.2">
      <c r="A880" s="2">
        <v>43431</v>
      </c>
      <c r="B880" s="1">
        <v>347649</v>
      </c>
      <c r="C880" s="1" t="s">
        <v>204</v>
      </c>
      <c r="D880" s="1" t="s">
        <v>885</v>
      </c>
      <c r="E880" s="1" t="s">
        <v>865</v>
      </c>
      <c r="F880" s="1">
        <v>65</v>
      </c>
      <c r="G880" s="16" t="s">
        <v>873</v>
      </c>
      <c r="H880" s="23">
        <v>0.39583333333333331</v>
      </c>
      <c r="I880" s="23">
        <v>0.45833333333333331</v>
      </c>
      <c r="J880" s="1">
        <f>HOUR(Tabla110[[#This Row],[HORA FIN PICKING]]-Tabla110[[#This Row],[HORA INICIO PICKING]])*60+MINUTE(Tabla110[[#This Row],[HORA FIN PICKING]]-Tabla110[[#This Row],[HORA INICIO PICKING]])</f>
        <v>90</v>
      </c>
      <c r="K880" s="1" t="str">
        <f>VLOOKUP(Tabla110[[#This Row],[COD MATERIAL]],Tabla1345[#All],3,0)</f>
        <v>09 - PARTES DE MOTOR</v>
      </c>
      <c r="L880" s="2" t="str">
        <f>VLOOKUP(MONTH(Tabla110[[#This Row],[FECHA PICKING]]),Tabla2[],2,0)</f>
        <v>Nov</v>
      </c>
      <c r="M880" s="1">
        <f>YEAR(Tabla110[[#This Row],[FECHA PICKING]])</f>
        <v>2018</v>
      </c>
    </row>
    <row r="881" spans="1:13" x14ac:dyDescent="0.2">
      <c r="A881" s="2">
        <v>43254</v>
      </c>
      <c r="B881" s="1">
        <v>348011</v>
      </c>
      <c r="C881" s="1" t="s">
        <v>54</v>
      </c>
      <c r="D881" s="1" t="s">
        <v>891</v>
      </c>
      <c r="E881" s="1" t="s">
        <v>866</v>
      </c>
      <c r="F881" s="1">
        <v>13</v>
      </c>
      <c r="G881" s="16" t="s">
        <v>872</v>
      </c>
      <c r="H881" s="23">
        <v>0.62847222222222221</v>
      </c>
      <c r="I881" s="23">
        <v>0.66875000000000007</v>
      </c>
      <c r="J881" s="1">
        <f>HOUR(Tabla110[[#This Row],[HORA FIN PICKING]]-Tabla110[[#This Row],[HORA INICIO PICKING]])*60+MINUTE(Tabla110[[#This Row],[HORA FIN PICKING]]-Tabla110[[#This Row],[HORA INICIO PICKING]])</f>
        <v>58</v>
      </c>
      <c r="K881" s="1" t="str">
        <f>VLOOKUP(Tabla110[[#This Row],[COD MATERIAL]],Tabla1345[#All],3,0)</f>
        <v>08 - ELECTRICO</v>
      </c>
      <c r="L881" s="2" t="str">
        <f>VLOOKUP(MONTH(Tabla110[[#This Row],[FECHA PICKING]]),Tabla2[],2,0)</f>
        <v>Jun</v>
      </c>
      <c r="M881" s="1">
        <f>YEAR(Tabla110[[#This Row],[FECHA PICKING]])</f>
        <v>2018</v>
      </c>
    </row>
    <row r="882" spans="1:13" x14ac:dyDescent="0.2">
      <c r="A882" s="2">
        <v>43106</v>
      </c>
      <c r="B882" s="1">
        <v>364186</v>
      </c>
      <c r="C882" s="1" t="s">
        <v>735</v>
      </c>
      <c r="D882" s="1" t="s">
        <v>887</v>
      </c>
      <c r="E882" s="1" t="s">
        <v>865</v>
      </c>
      <c r="F882" s="1">
        <v>40</v>
      </c>
      <c r="G882" s="16" t="s">
        <v>873</v>
      </c>
      <c r="H882" s="23">
        <v>0.5708333333333333</v>
      </c>
      <c r="I882" s="23">
        <v>0.59027777777777779</v>
      </c>
      <c r="J882" s="1">
        <f>HOUR(Tabla110[[#This Row],[HORA FIN PICKING]]-Tabla110[[#This Row],[HORA INICIO PICKING]])*60+MINUTE(Tabla110[[#This Row],[HORA FIN PICKING]]-Tabla110[[#This Row],[HORA INICIO PICKING]])</f>
        <v>28</v>
      </c>
      <c r="K882" s="1" t="str">
        <f>VLOOKUP(Tabla110[[#This Row],[COD MATERIAL]],Tabla1345[#All],3,0)</f>
        <v>07 - PEDALES Y POSAPIES</v>
      </c>
      <c r="L882" s="2" t="str">
        <f>VLOOKUP(MONTH(Tabla110[[#This Row],[FECHA PICKING]]),Tabla2[],2,0)</f>
        <v>Ene</v>
      </c>
      <c r="M882" s="1">
        <f>YEAR(Tabla110[[#This Row],[FECHA PICKING]])</f>
        <v>2018</v>
      </c>
    </row>
    <row r="883" spans="1:13" x14ac:dyDescent="0.2">
      <c r="A883" s="2">
        <v>43602</v>
      </c>
      <c r="B883" s="1">
        <v>348473</v>
      </c>
      <c r="C883" s="1" t="s">
        <v>584</v>
      </c>
      <c r="D883" s="1" t="s">
        <v>885</v>
      </c>
      <c r="E883" s="1" t="s">
        <v>858</v>
      </c>
      <c r="F883" s="1">
        <v>55</v>
      </c>
      <c r="G883" s="16" t="s">
        <v>872</v>
      </c>
      <c r="H883" s="23">
        <v>0.6777777777777777</v>
      </c>
      <c r="I883" s="23">
        <v>0.74583333333333324</v>
      </c>
      <c r="J883" s="1">
        <f>HOUR(Tabla110[[#This Row],[HORA FIN PICKING]]-Tabla110[[#This Row],[HORA INICIO PICKING]])*60+MINUTE(Tabla110[[#This Row],[HORA FIN PICKING]]-Tabla110[[#This Row],[HORA INICIO PICKING]])</f>
        <v>98</v>
      </c>
      <c r="K883" s="1" t="str">
        <f>VLOOKUP(Tabla110[[#This Row],[COD MATERIAL]],Tabla1345[#All],3,0)</f>
        <v>15 - MISCELANEOS</v>
      </c>
      <c r="L883" s="2" t="str">
        <f>VLOOKUP(MONTH(Tabla110[[#This Row],[FECHA PICKING]]),Tabla2[],2,0)</f>
        <v>May</v>
      </c>
      <c r="M883" s="1">
        <f>YEAR(Tabla110[[#This Row],[FECHA PICKING]])</f>
        <v>2019</v>
      </c>
    </row>
    <row r="884" spans="1:13" x14ac:dyDescent="0.2">
      <c r="A884" s="2">
        <v>43168</v>
      </c>
      <c r="B884" s="1">
        <v>364415</v>
      </c>
      <c r="C884" s="1" t="s">
        <v>113</v>
      </c>
      <c r="D884" s="1" t="s">
        <v>888</v>
      </c>
      <c r="E884" s="1" t="s">
        <v>871</v>
      </c>
      <c r="F884" s="1">
        <v>57</v>
      </c>
      <c r="G884" s="16" t="s">
        <v>872</v>
      </c>
      <c r="H884" s="23">
        <v>0.51874999999999993</v>
      </c>
      <c r="I884" s="23">
        <v>0.54999999999999993</v>
      </c>
      <c r="J884" s="1">
        <f>HOUR(Tabla110[[#This Row],[HORA FIN PICKING]]-Tabla110[[#This Row],[HORA INICIO PICKING]])*60+MINUTE(Tabla110[[#This Row],[HORA FIN PICKING]]-Tabla110[[#This Row],[HORA INICIO PICKING]])</f>
        <v>45</v>
      </c>
      <c r="K884" s="1" t="str">
        <f>VLOOKUP(Tabla110[[#This Row],[COD MATERIAL]],Tabla1345[#All],3,0)</f>
        <v>07 - PEDALES Y POSAPIES</v>
      </c>
      <c r="L884" s="2" t="str">
        <f>VLOOKUP(MONTH(Tabla110[[#This Row],[FECHA PICKING]]),Tabla2[],2,0)</f>
        <v>Mar</v>
      </c>
      <c r="M884" s="1">
        <f>YEAR(Tabla110[[#This Row],[FECHA PICKING]])</f>
        <v>2018</v>
      </c>
    </row>
    <row r="885" spans="1:13" x14ac:dyDescent="0.2">
      <c r="A885" s="2">
        <v>43570</v>
      </c>
      <c r="B885" s="1">
        <v>348237</v>
      </c>
      <c r="C885" s="1" t="s">
        <v>343</v>
      </c>
      <c r="D885" s="1" t="s">
        <v>893</v>
      </c>
      <c r="E885" s="1" t="s">
        <v>865</v>
      </c>
      <c r="F885" s="1">
        <v>65</v>
      </c>
      <c r="G885" s="16" t="s">
        <v>873</v>
      </c>
      <c r="H885" s="23">
        <v>0.51527777777777783</v>
      </c>
      <c r="I885" s="23">
        <v>0.5840277777777777</v>
      </c>
      <c r="J885" s="1">
        <f>HOUR(Tabla110[[#This Row],[HORA FIN PICKING]]-Tabla110[[#This Row],[HORA INICIO PICKING]])*60+MINUTE(Tabla110[[#This Row],[HORA FIN PICKING]]-Tabla110[[#This Row],[HORA INICIO PICKING]])</f>
        <v>99</v>
      </c>
      <c r="K885" s="1" t="str">
        <f>VLOOKUP(Tabla110[[#This Row],[COD MATERIAL]],Tabla1345[#All],3,0)</f>
        <v>07 - PEDALES Y POSAPIES</v>
      </c>
      <c r="L885" s="2" t="str">
        <f>VLOOKUP(MONTH(Tabla110[[#This Row],[FECHA PICKING]]),Tabla2[],2,0)</f>
        <v>Abr</v>
      </c>
      <c r="M885" s="1">
        <f>YEAR(Tabla110[[#This Row],[FECHA PICKING]])</f>
        <v>2019</v>
      </c>
    </row>
    <row r="886" spans="1:13" x14ac:dyDescent="0.2">
      <c r="A886" s="2">
        <v>43321</v>
      </c>
      <c r="B886" s="1">
        <v>348166</v>
      </c>
      <c r="C886" s="1" t="s">
        <v>56</v>
      </c>
      <c r="D886" s="1" t="s">
        <v>885</v>
      </c>
      <c r="E886" s="1" t="s">
        <v>858</v>
      </c>
      <c r="F886" s="1">
        <v>16</v>
      </c>
      <c r="G886" s="16" t="s">
        <v>873</v>
      </c>
      <c r="H886" s="23">
        <v>0.7416666666666667</v>
      </c>
      <c r="I886" s="23">
        <v>0.77569444444444446</v>
      </c>
      <c r="J886" s="1">
        <f>HOUR(Tabla110[[#This Row],[HORA FIN PICKING]]-Tabla110[[#This Row],[HORA INICIO PICKING]])*60+MINUTE(Tabla110[[#This Row],[HORA FIN PICKING]]-Tabla110[[#This Row],[HORA INICIO PICKING]])</f>
        <v>49</v>
      </c>
      <c r="K886" s="1" t="str">
        <f>VLOOKUP(Tabla110[[#This Row],[COD MATERIAL]],Tabla1345[#All],3,0)</f>
        <v>15 - MISCELANEOS</v>
      </c>
      <c r="L886" s="2" t="str">
        <f>VLOOKUP(MONTH(Tabla110[[#This Row],[FECHA PICKING]]),Tabla2[],2,0)</f>
        <v>Ago</v>
      </c>
      <c r="M886" s="1">
        <f>YEAR(Tabla110[[#This Row],[FECHA PICKING]])</f>
        <v>2018</v>
      </c>
    </row>
    <row r="887" spans="1:13" x14ac:dyDescent="0.2">
      <c r="A887" s="2">
        <v>43555</v>
      </c>
      <c r="B887" s="1">
        <v>347949</v>
      </c>
      <c r="C887" s="1" t="s">
        <v>172</v>
      </c>
      <c r="D887" s="1" t="s">
        <v>885</v>
      </c>
      <c r="E887" s="1" t="s">
        <v>857</v>
      </c>
      <c r="F887" s="1">
        <v>77</v>
      </c>
      <c r="G887" s="16" t="s">
        <v>872</v>
      </c>
      <c r="H887" s="23">
        <v>0.73402777777777783</v>
      </c>
      <c r="I887" s="23">
        <v>0.8256944444444444</v>
      </c>
      <c r="J887" s="1">
        <f>HOUR(Tabla110[[#This Row],[HORA FIN PICKING]]-Tabla110[[#This Row],[HORA INICIO PICKING]])*60+MINUTE(Tabla110[[#This Row],[HORA FIN PICKING]]-Tabla110[[#This Row],[HORA INICIO PICKING]])</f>
        <v>132</v>
      </c>
      <c r="K887" s="1" t="str">
        <f>VLOOKUP(Tabla110[[#This Row],[COD MATERIAL]],Tabla1345[#All],3,0)</f>
        <v>08 - ELECTRICO</v>
      </c>
      <c r="L887" s="2" t="str">
        <f>VLOOKUP(MONTH(Tabla110[[#This Row],[FECHA PICKING]]),Tabla2[],2,0)</f>
        <v>Mar</v>
      </c>
      <c r="M887" s="1">
        <f>YEAR(Tabla110[[#This Row],[FECHA PICKING]])</f>
        <v>2019</v>
      </c>
    </row>
    <row r="888" spans="1:13" x14ac:dyDescent="0.2">
      <c r="A888" s="2">
        <v>43506</v>
      </c>
      <c r="B888" s="1">
        <v>362577</v>
      </c>
      <c r="C888" s="1" t="s">
        <v>695</v>
      </c>
      <c r="D888" s="1" t="s">
        <v>893</v>
      </c>
      <c r="E888" s="1" t="s">
        <v>862</v>
      </c>
      <c r="F888" s="1">
        <v>97</v>
      </c>
      <c r="G888" s="16" t="s">
        <v>872</v>
      </c>
      <c r="H888" s="23">
        <v>0.40277777777777773</v>
      </c>
      <c r="I888" s="23">
        <v>0.43541666666666662</v>
      </c>
      <c r="J888" s="1">
        <f>HOUR(Tabla110[[#This Row],[HORA FIN PICKING]]-Tabla110[[#This Row],[HORA INICIO PICKING]])*60+MINUTE(Tabla110[[#This Row],[HORA FIN PICKING]]-Tabla110[[#This Row],[HORA INICIO PICKING]])</f>
        <v>47</v>
      </c>
      <c r="K888" s="1" t="str">
        <f>VLOOKUP(Tabla110[[#This Row],[COD MATERIAL]],Tabla1345[#All],3,0)</f>
        <v>14 - LUCES</v>
      </c>
      <c r="L888" s="2" t="str">
        <f>VLOOKUP(MONTH(Tabla110[[#This Row],[FECHA PICKING]]),Tabla2[],2,0)</f>
        <v>Feb</v>
      </c>
      <c r="M888" s="1">
        <f>YEAR(Tabla110[[#This Row],[FECHA PICKING]])</f>
        <v>2019</v>
      </c>
    </row>
    <row r="889" spans="1:13" x14ac:dyDescent="0.2">
      <c r="A889" s="2">
        <v>43412</v>
      </c>
      <c r="B889" s="1">
        <v>348843</v>
      </c>
      <c r="C889" s="1" t="s">
        <v>253</v>
      </c>
      <c r="D889" s="1" t="s">
        <v>891</v>
      </c>
      <c r="E889" s="1" t="s">
        <v>857</v>
      </c>
      <c r="F889" s="1">
        <v>57</v>
      </c>
      <c r="G889" s="16" t="s">
        <v>872</v>
      </c>
      <c r="H889" s="23">
        <v>0.51458333333333328</v>
      </c>
      <c r="I889" s="23">
        <v>0.59652777777777777</v>
      </c>
      <c r="J889" s="1">
        <f>HOUR(Tabla110[[#This Row],[HORA FIN PICKING]]-Tabla110[[#This Row],[HORA INICIO PICKING]])*60+MINUTE(Tabla110[[#This Row],[HORA FIN PICKING]]-Tabla110[[#This Row],[HORA INICIO PICKING]])</f>
        <v>118</v>
      </c>
      <c r="K889" s="1" t="str">
        <f>VLOOKUP(Tabla110[[#This Row],[COD MATERIAL]],Tabla1345[#All],3,0)</f>
        <v>13 - TRACCION</v>
      </c>
      <c r="L889" s="2" t="str">
        <f>VLOOKUP(MONTH(Tabla110[[#This Row],[FECHA PICKING]]),Tabla2[],2,0)</f>
        <v>Nov</v>
      </c>
      <c r="M889" s="1">
        <f>YEAR(Tabla110[[#This Row],[FECHA PICKING]])</f>
        <v>2018</v>
      </c>
    </row>
    <row r="890" spans="1:13" x14ac:dyDescent="0.2">
      <c r="A890" s="2">
        <v>43369</v>
      </c>
      <c r="B890" s="1">
        <v>348071</v>
      </c>
      <c r="C890" s="1" t="s">
        <v>110</v>
      </c>
      <c r="D890" s="1" t="s">
        <v>889</v>
      </c>
      <c r="E890" s="1" t="s">
        <v>867</v>
      </c>
      <c r="F890" s="1">
        <v>67</v>
      </c>
      <c r="G890" s="16" t="s">
        <v>872</v>
      </c>
      <c r="H890" s="23">
        <v>0.70000000000000007</v>
      </c>
      <c r="I890" s="23">
        <v>0.74236111111111114</v>
      </c>
      <c r="J890" s="1">
        <f>HOUR(Tabla110[[#This Row],[HORA FIN PICKING]]-Tabla110[[#This Row],[HORA INICIO PICKING]])*60+MINUTE(Tabla110[[#This Row],[HORA FIN PICKING]]-Tabla110[[#This Row],[HORA INICIO PICKING]])</f>
        <v>61</v>
      </c>
      <c r="K890" s="1" t="str">
        <f>VLOOKUP(Tabla110[[#This Row],[COD MATERIAL]],Tabla1345[#All],3,0)</f>
        <v>11 - LLANTAS Y HULES</v>
      </c>
      <c r="L890" s="2" t="str">
        <f>VLOOKUP(MONTH(Tabla110[[#This Row],[FECHA PICKING]]),Tabla2[],2,0)</f>
        <v>Set</v>
      </c>
      <c r="M890" s="1">
        <f>YEAR(Tabla110[[#This Row],[FECHA PICKING]])</f>
        <v>2018</v>
      </c>
    </row>
    <row r="891" spans="1:13" x14ac:dyDescent="0.2">
      <c r="A891" s="2">
        <v>43172</v>
      </c>
      <c r="B891" s="1">
        <v>348767</v>
      </c>
      <c r="C891" s="1" t="s">
        <v>420</v>
      </c>
      <c r="D891" s="1" t="s">
        <v>889</v>
      </c>
      <c r="E891" s="1" t="s">
        <v>857</v>
      </c>
      <c r="F891" s="1">
        <v>42</v>
      </c>
      <c r="G891" s="16" t="s">
        <v>872</v>
      </c>
      <c r="H891" s="23">
        <v>0.51388888888888895</v>
      </c>
      <c r="I891" s="23">
        <v>0.60138888888888886</v>
      </c>
      <c r="J891" s="1">
        <f>HOUR(Tabla110[[#This Row],[HORA FIN PICKING]]-Tabla110[[#This Row],[HORA INICIO PICKING]])*60+MINUTE(Tabla110[[#This Row],[HORA FIN PICKING]]-Tabla110[[#This Row],[HORA INICIO PICKING]])</f>
        <v>126</v>
      </c>
      <c r="K891" s="1" t="str">
        <f>VLOOKUP(Tabla110[[#This Row],[COD MATERIAL]],Tabla1345[#All],3,0)</f>
        <v>05 - COLISION</v>
      </c>
      <c r="L891" s="2" t="str">
        <f>VLOOKUP(MONTH(Tabla110[[#This Row],[FECHA PICKING]]),Tabla2[],2,0)</f>
        <v>Mar</v>
      </c>
      <c r="M891" s="1">
        <f>YEAR(Tabla110[[#This Row],[FECHA PICKING]])</f>
        <v>2018</v>
      </c>
    </row>
    <row r="892" spans="1:13" x14ac:dyDescent="0.2">
      <c r="A892" s="2">
        <v>43342</v>
      </c>
      <c r="B892" s="1">
        <v>348443</v>
      </c>
      <c r="C892" s="1" t="s">
        <v>574</v>
      </c>
      <c r="D892" s="1" t="s">
        <v>884</v>
      </c>
      <c r="E892" s="1" t="s">
        <v>860</v>
      </c>
      <c r="F892" s="1">
        <v>58</v>
      </c>
      <c r="G892" s="16" t="s">
        <v>873</v>
      </c>
      <c r="H892" s="23">
        <v>0.58958333333333335</v>
      </c>
      <c r="I892" s="23">
        <v>0.60138888888888886</v>
      </c>
      <c r="J892" s="1">
        <f>HOUR(Tabla110[[#This Row],[HORA FIN PICKING]]-Tabla110[[#This Row],[HORA INICIO PICKING]])*60+MINUTE(Tabla110[[#This Row],[HORA FIN PICKING]]-Tabla110[[#This Row],[HORA INICIO PICKING]])</f>
        <v>17</v>
      </c>
      <c r="K892" s="1" t="str">
        <f>VLOOKUP(Tabla110[[#This Row],[COD MATERIAL]],Tabla1345[#All],3,0)</f>
        <v>13 - TRACCION</v>
      </c>
      <c r="L892" s="2" t="str">
        <f>VLOOKUP(MONTH(Tabla110[[#This Row],[FECHA PICKING]]),Tabla2[],2,0)</f>
        <v>Ago</v>
      </c>
      <c r="M892" s="1">
        <f>YEAR(Tabla110[[#This Row],[FECHA PICKING]])</f>
        <v>2018</v>
      </c>
    </row>
    <row r="893" spans="1:13" x14ac:dyDescent="0.2">
      <c r="A893" s="2">
        <v>43319</v>
      </c>
      <c r="B893" s="1">
        <v>348196</v>
      </c>
      <c r="C893" s="1" t="s">
        <v>127</v>
      </c>
      <c r="D893" s="1" t="s">
        <v>890</v>
      </c>
      <c r="E893" s="1" t="s">
        <v>865</v>
      </c>
      <c r="F893" s="1">
        <v>99</v>
      </c>
      <c r="G893" s="16" t="s">
        <v>872</v>
      </c>
      <c r="H893" s="23">
        <v>0.54999999999999993</v>
      </c>
      <c r="I893" s="23">
        <v>0.5708333333333333</v>
      </c>
      <c r="J893" s="1">
        <f>HOUR(Tabla110[[#This Row],[HORA FIN PICKING]]-Tabla110[[#This Row],[HORA INICIO PICKING]])*60+MINUTE(Tabla110[[#This Row],[HORA FIN PICKING]]-Tabla110[[#This Row],[HORA INICIO PICKING]])</f>
        <v>30</v>
      </c>
      <c r="K893" s="1" t="str">
        <f>VLOOKUP(Tabla110[[#This Row],[COD MATERIAL]],Tabla1345[#All],3,0)</f>
        <v>06 - AMORTIGUADORES</v>
      </c>
      <c r="L893" s="2" t="str">
        <f>VLOOKUP(MONTH(Tabla110[[#This Row],[FECHA PICKING]]),Tabla2[],2,0)</f>
        <v>Ago</v>
      </c>
      <c r="M893" s="1">
        <f>YEAR(Tabla110[[#This Row],[FECHA PICKING]])</f>
        <v>2018</v>
      </c>
    </row>
    <row r="894" spans="1:13" x14ac:dyDescent="0.2">
      <c r="A894" s="2">
        <v>43457</v>
      </c>
      <c r="B894" s="1">
        <v>347857</v>
      </c>
      <c r="C894" s="1" t="s">
        <v>34</v>
      </c>
      <c r="D894" s="1" t="s">
        <v>890</v>
      </c>
      <c r="E894" s="1" t="s">
        <v>863</v>
      </c>
      <c r="F894" s="1">
        <v>29</v>
      </c>
      <c r="G894" s="16" t="s">
        <v>872</v>
      </c>
      <c r="H894" s="23">
        <v>0.68125000000000002</v>
      </c>
      <c r="I894" s="23">
        <v>0.75902777777777786</v>
      </c>
      <c r="J894" s="1">
        <f>HOUR(Tabla110[[#This Row],[HORA FIN PICKING]]-Tabla110[[#This Row],[HORA INICIO PICKING]])*60+MINUTE(Tabla110[[#This Row],[HORA FIN PICKING]]-Tabla110[[#This Row],[HORA INICIO PICKING]])</f>
        <v>112</v>
      </c>
      <c r="K894" s="1" t="str">
        <f>VLOOKUP(Tabla110[[#This Row],[COD MATERIAL]],Tabla1345[#All],3,0)</f>
        <v>13 - TRACCION</v>
      </c>
      <c r="L894" s="2" t="str">
        <f>VLOOKUP(MONTH(Tabla110[[#This Row],[FECHA PICKING]]),Tabla2[],2,0)</f>
        <v>Dic</v>
      </c>
      <c r="M894" s="1">
        <f>YEAR(Tabla110[[#This Row],[FECHA PICKING]])</f>
        <v>2018</v>
      </c>
    </row>
    <row r="895" spans="1:13" x14ac:dyDescent="0.2">
      <c r="A895" s="2">
        <v>43531</v>
      </c>
      <c r="B895" s="1">
        <v>348830</v>
      </c>
      <c r="C895" s="1" t="s">
        <v>292</v>
      </c>
      <c r="D895" s="1" t="s">
        <v>889</v>
      </c>
      <c r="E895" s="1" t="s">
        <v>856</v>
      </c>
      <c r="F895" s="1">
        <v>91</v>
      </c>
      <c r="G895" s="16" t="s">
        <v>872</v>
      </c>
      <c r="H895" s="23">
        <v>0.63888888888888895</v>
      </c>
      <c r="I895" s="23">
        <v>0.72222222222222221</v>
      </c>
      <c r="J895" s="1">
        <f>HOUR(Tabla110[[#This Row],[HORA FIN PICKING]]-Tabla110[[#This Row],[HORA INICIO PICKING]])*60+MINUTE(Tabla110[[#This Row],[HORA FIN PICKING]]-Tabla110[[#This Row],[HORA INICIO PICKING]])</f>
        <v>120</v>
      </c>
      <c r="K895" s="1" t="str">
        <f>VLOOKUP(Tabla110[[#This Row],[COD MATERIAL]],Tabla1345[#All],3,0)</f>
        <v>05 - COLISION</v>
      </c>
      <c r="L895" s="2" t="str">
        <f>VLOOKUP(MONTH(Tabla110[[#This Row],[FECHA PICKING]]),Tabla2[],2,0)</f>
        <v>Mar</v>
      </c>
      <c r="M895" s="1">
        <f>YEAR(Tabla110[[#This Row],[FECHA PICKING]])</f>
        <v>2019</v>
      </c>
    </row>
    <row r="896" spans="1:13" x14ac:dyDescent="0.2">
      <c r="A896" s="2">
        <v>43581</v>
      </c>
      <c r="B896" s="1">
        <v>348177</v>
      </c>
      <c r="C896" s="1" t="s">
        <v>126</v>
      </c>
      <c r="D896" s="1" t="s">
        <v>891</v>
      </c>
      <c r="E896" s="1" t="s">
        <v>857</v>
      </c>
      <c r="F896" s="1">
        <v>86</v>
      </c>
      <c r="G896" s="16" t="s">
        <v>872</v>
      </c>
      <c r="H896" s="23">
        <v>0.63750000000000007</v>
      </c>
      <c r="I896" s="23">
        <v>0.74097222222222214</v>
      </c>
      <c r="J896" s="1">
        <f>HOUR(Tabla110[[#This Row],[HORA FIN PICKING]]-Tabla110[[#This Row],[HORA INICIO PICKING]])*60+MINUTE(Tabla110[[#This Row],[HORA FIN PICKING]]-Tabla110[[#This Row],[HORA INICIO PICKING]])</f>
        <v>149</v>
      </c>
      <c r="K896" s="1" t="str">
        <f>VLOOKUP(Tabla110[[#This Row],[COD MATERIAL]],Tabla1345[#All],3,0)</f>
        <v>06 - AMORTIGUADORES</v>
      </c>
      <c r="L896" s="2" t="str">
        <f>VLOOKUP(MONTH(Tabla110[[#This Row],[FECHA PICKING]]),Tabla2[],2,0)</f>
        <v>Abr</v>
      </c>
      <c r="M896" s="1">
        <f>YEAR(Tabla110[[#This Row],[FECHA PICKING]])</f>
        <v>2019</v>
      </c>
    </row>
    <row r="897" spans="1:13" x14ac:dyDescent="0.2">
      <c r="A897" s="2">
        <v>43380</v>
      </c>
      <c r="B897" s="1">
        <v>348557</v>
      </c>
      <c r="C897" s="1" t="s">
        <v>743</v>
      </c>
      <c r="D897" s="1" t="s">
        <v>886</v>
      </c>
      <c r="E897" s="1" t="s">
        <v>858</v>
      </c>
      <c r="F897" s="1">
        <v>99</v>
      </c>
      <c r="G897" s="16" t="s">
        <v>872</v>
      </c>
      <c r="H897" s="23">
        <v>0.68263888888888891</v>
      </c>
      <c r="I897" s="23">
        <v>0.77847222222222223</v>
      </c>
      <c r="J897" s="1">
        <f>HOUR(Tabla110[[#This Row],[HORA FIN PICKING]]-Tabla110[[#This Row],[HORA INICIO PICKING]])*60+MINUTE(Tabla110[[#This Row],[HORA FIN PICKING]]-Tabla110[[#This Row],[HORA INICIO PICKING]])</f>
        <v>138</v>
      </c>
      <c r="K897" s="1" t="str">
        <f>VLOOKUP(Tabla110[[#This Row],[COD MATERIAL]],Tabla1345[#All],3,0)</f>
        <v>15 - MISCELANEOS</v>
      </c>
      <c r="L897" s="2" t="str">
        <f>VLOOKUP(MONTH(Tabla110[[#This Row],[FECHA PICKING]]),Tabla2[],2,0)</f>
        <v>Oct</v>
      </c>
      <c r="M897" s="1">
        <f>YEAR(Tabla110[[#This Row],[FECHA PICKING]])</f>
        <v>2018</v>
      </c>
    </row>
    <row r="898" spans="1:13" x14ac:dyDescent="0.2">
      <c r="A898" s="2">
        <v>43229</v>
      </c>
      <c r="B898" s="1">
        <v>347889</v>
      </c>
      <c r="C898" s="1" t="s">
        <v>182</v>
      </c>
      <c r="D898" s="1" t="s">
        <v>885</v>
      </c>
      <c r="E898" s="1" t="s">
        <v>859</v>
      </c>
      <c r="F898" s="1">
        <v>84</v>
      </c>
      <c r="G898" s="16" t="s">
        <v>873</v>
      </c>
      <c r="H898" s="23">
        <v>0.37986111111111115</v>
      </c>
      <c r="I898" s="23">
        <v>0.39444444444444443</v>
      </c>
      <c r="J898" s="1">
        <f>HOUR(Tabla110[[#This Row],[HORA FIN PICKING]]-Tabla110[[#This Row],[HORA INICIO PICKING]])*60+MINUTE(Tabla110[[#This Row],[HORA FIN PICKING]]-Tabla110[[#This Row],[HORA INICIO PICKING]])</f>
        <v>21</v>
      </c>
      <c r="K898" s="1" t="str">
        <f>VLOOKUP(Tabla110[[#This Row],[COD MATERIAL]],Tabla1345[#All],3,0)</f>
        <v>08 - ELECTRICO</v>
      </c>
      <c r="L898" s="2" t="str">
        <f>VLOOKUP(MONTH(Tabla110[[#This Row],[FECHA PICKING]]),Tabla2[],2,0)</f>
        <v>May</v>
      </c>
      <c r="M898" s="1">
        <f>YEAR(Tabla110[[#This Row],[FECHA PICKING]])</f>
        <v>2018</v>
      </c>
    </row>
    <row r="899" spans="1:13" x14ac:dyDescent="0.2">
      <c r="A899" s="2">
        <v>43166</v>
      </c>
      <c r="B899" s="1">
        <v>347877</v>
      </c>
      <c r="C899" s="1" t="s">
        <v>103</v>
      </c>
      <c r="D899" s="1" t="s">
        <v>893</v>
      </c>
      <c r="E899" s="1" t="s">
        <v>860</v>
      </c>
      <c r="F899" s="1">
        <v>87</v>
      </c>
      <c r="G899" s="16" t="s">
        <v>872</v>
      </c>
      <c r="H899" s="23">
        <v>0.46736111111111112</v>
      </c>
      <c r="I899" s="23">
        <v>0.49861111111111112</v>
      </c>
      <c r="J899" s="1">
        <f>HOUR(Tabla110[[#This Row],[HORA FIN PICKING]]-Tabla110[[#This Row],[HORA INICIO PICKING]])*60+MINUTE(Tabla110[[#This Row],[HORA FIN PICKING]]-Tabla110[[#This Row],[HORA INICIO PICKING]])</f>
        <v>45</v>
      </c>
      <c r="K899" s="1" t="str">
        <f>VLOOKUP(Tabla110[[#This Row],[COD MATERIAL]],Tabla1345[#All],3,0)</f>
        <v>08 - ELECTRICO</v>
      </c>
      <c r="L899" s="2" t="str">
        <f>VLOOKUP(MONTH(Tabla110[[#This Row],[FECHA PICKING]]),Tabla2[],2,0)</f>
        <v>Mar</v>
      </c>
      <c r="M899" s="1">
        <f>YEAR(Tabla110[[#This Row],[FECHA PICKING]])</f>
        <v>2018</v>
      </c>
    </row>
    <row r="900" spans="1:13" x14ac:dyDescent="0.2">
      <c r="A900" s="2">
        <v>43327</v>
      </c>
      <c r="B900" s="1">
        <v>348094</v>
      </c>
      <c r="C900" s="1" t="s">
        <v>124</v>
      </c>
      <c r="D900" s="1" t="s">
        <v>891</v>
      </c>
      <c r="E900" s="1" t="s">
        <v>861</v>
      </c>
      <c r="F900" s="1">
        <v>44</v>
      </c>
      <c r="G900" s="16" t="s">
        <v>872</v>
      </c>
      <c r="H900" s="23">
        <v>0.64166666666666672</v>
      </c>
      <c r="I900" s="23">
        <v>0.65694444444444444</v>
      </c>
      <c r="J900" s="1">
        <f>HOUR(Tabla110[[#This Row],[HORA FIN PICKING]]-Tabla110[[#This Row],[HORA INICIO PICKING]])*60+MINUTE(Tabla110[[#This Row],[HORA FIN PICKING]]-Tabla110[[#This Row],[HORA INICIO PICKING]])</f>
        <v>22</v>
      </c>
      <c r="K900" s="1" t="str">
        <f>VLOOKUP(Tabla110[[#This Row],[COD MATERIAL]],Tabla1345[#All],3,0)</f>
        <v>04 - FRENOS Y EMBRAGUES</v>
      </c>
      <c r="L900" s="2" t="str">
        <f>VLOOKUP(MONTH(Tabla110[[#This Row],[FECHA PICKING]]),Tabla2[],2,0)</f>
        <v>Ago</v>
      </c>
      <c r="M900" s="1">
        <f>YEAR(Tabla110[[#This Row],[FECHA PICKING]])</f>
        <v>2018</v>
      </c>
    </row>
    <row r="901" spans="1:13" x14ac:dyDescent="0.2">
      <c r="A901" s="2">
        <v>43490</v>
      </c>
      <c r="B901" s="1">
        <v>347863</v>
      </c>
      <c r="C901" s="1" t="s">
        <v>174</v>
      </c>
      <c r="D901" s="1" t="s">
        <v>886</v>
      </c>
      <c r="E901" s="1" t="s">
        <v>862</v>
      </c>
      <c r="F901" s="1">
        <v>53</v>
      </c>
      <c r="G901" s="16" t="s">
        <v>872</v>
      </c>
      <c r="H901" s="23">
        <v>0.73472222222222217</v>
      </c>
      <c r="I901" s="23">
        <v>0.78541666666666676</v>
      </c>
      <c r="J901" s="1">
        <f>HOUR(Tabla110[[#This Row],[HORA FIN PICKING]]-Tabla110[[#This Row],[HORA INICIO PICKING]])*60+MINUTE(Tabla110[[#This Row],[HORA FIN PICKING]]-Tabla110[[#This Row],[HORA INICIO PICKING]])</f>
        <v>73</v>
      </c>
      <c r="K901" s="1" t="str">
        <f>VLOOKUP(Tabla110[[#This Row],[COD MATERIAL]],Tabla1345[#All],3,0)</f>
        <v>08 - ELECTRICO</v>
      </c>
      <c r="L901" s="2" t="str">
        <f>VLOOKUP(MONTH(Tabla110[[#This Row],[FECHA PICKING]]),Tabla2[],2,0)</f>
        <v>Ene</v>
      </c>
      <c r="M901" s="1">
        <f>YEAR(Tabla110[[#This Row],[FECHA PICKING]])</f>
        <v>2019</v>
      </c>
    </row>
    <row r="902" spans="1:13" x14ac:dyDescent="0.2">
      <c r="A902" s="2">
        <v>43409</v>
      </c>
      <c r="B902" s="1">
        <v>348429</v>
      </c>
      <c r="C902" s="1" t="s">
        <v>121</v>
      </c>
      <c r="D902" s="1" t="s">
        <v>893</v>
      </c>
      <c r="E902" s="1" t="s">
        <v>863</v>
      </c>
      <c r="F902" s="1">
        <v>65</v>
      </c>
      <c r="G902" s="16" t="s">
        <v>872</v>
      </c>
      <c r="H902" s="23">
        <v>0.57013888888888886</v>
      </c>
      <c r="I902" s="23">
        <v>0.6479166666666667</v>
      </c>
      <c r="J902" s="1">
        <f>HOUR(Tabla110[[#This Row],[HORA FIN PICKING]]-Tabla110[[#This Row],[HORA INICIO PICKING]])*60+MINUTE(Tabla110[[#This Row],[HORA FIN PICKING]]-Tabla110[[#This Row],[HORA INICIO PICKING]])</f>
        <v>112</v>
      </c>
      <c r="K902" s="1" t="str">
        <f>VLOOKUP(Tabla110[[#This Row],[COD MATERIAL]],Tabla1345[#All],3,0)</f>
        <v>05 - COLISION</v>
      </c>
      <c r="L902" s="2" t="str">
        <f>VLOOKUP(MONTH(Tabla110[[#This Row],[FECHA PICKING]]),Tabla2[],2,0)</f>
        <v>Nov</v>
      </c>
      <c r="M902" s="1">
        <f>YEAR(Tabla110[[#This Row],[FECHA PICKING]])</f>
        <v>2018</v>
      </c>
    </row>
    <row r="903" spans="1:13" x14ac:dyDescent="0.2">
      <c r="A903" s="2">
        <v>43331</v>
      </c>
      <c r="B903" s="1">
        <v>348462</v>
      </c>
      <c r="C903" s="1" t="s">
        <v>346</v>
      </c>
      <c r="D903" s="1" t="s">
        <v>893</v>
      </c>
      <c r="E903" s="1" t="s">
        <v>864</v>
      </c>
      <c r="F903" s="1">
        <v>67</v>
      </c>
      <c r="G903" s="16" t="s">
        <v>872</v>
      </c>
      <c r="H903" s="23">
        <v>0.48333333333333334</v>
      </c>
      <c r="I903" s="23">
        <v>0.5131944444444444</v>
      </c>
      <c r="J903" s="1">
        <f>HOUR(Tabla110[[#This Row],[HORA FIN PICKING]]-Tabla110[[#This Row],[HORA INICIO PICKING]])*60+MINUTE(Tabla110[[#This Row],[HORA FIN PICKING]]-Tabla110[[#This Row],[HORA INICIO PICKING]])</f>
        <v>43</v>
      </c>
      <c r="K903" s="1" t="str">
        <f>VLOOKUP(Tabla110[[#This Row],[COD MATERIAL]],Tabla1345[#All],3,0)</f>
        <v>13 - TRACCION</v>
      </c>
      <c r="L903" s="2" t="str">
        <f>VLOOKUP(MONTH(Tabla110[[#This Row],[FECHA PICKING]]),Tabla2[],2,0)</f>
        <v>Ago</v>
      </c>
      <c r="M903" s="1">
        <f>YEAR(Tabla110[[#This Row],[FECHA PICKING]])</f>
        <v>2018</v>
      </c>
    </row>
    <row r="904" spans="1:13" x14ac:dyDescent="0.2">
      <c r="A904" s="2">
        <v>43486</v>
      </c>
      <c r="B904" s="1">
        <v>348572</v>
      </c>
      <c r="C904" s="1" t="s">
        <v>518</v>
      </c>
      <c r="D904" s="1" t="s">
        <v>891</v>
      </c>
      <c r="E904" s="1" t="s">
        <v>864</v>
      </c>
      <c r="F904" s="1">
        <v>40</v>
      </c>
      <c r="G904" s="16" t="s">
        <v>872</v>
      </c>
      <c r="H904" s="23">
        <v>0.71388888888888891</v>
      </c>
      <c r="I904" s="23">
        <v>0.75347222222222221</v>
      </c>
      <c r="J904" s="1">
        <f>HOUR(Tabla110[[#This Row],[HORA FIN PICKING]]-Tabla110[[#This Row],[HORA INICIO PICKING]])*60+MINUTE(Tabla110[[#This Row],[HORA FIN PICKING]]-Tabla110[[#This Row],[HORA INICIO PICKING]])</f>
        <v>57</v>
      </c>
      <c r="K904" s="1" t="str">
        <f>VLOOKUP(Tabla110[[#This Row],[COD MATERIAL]],Tabla1345[#All],3,0)</f>
        <v>09 - PARTES DE MOTOR</v>
      </c>
      <c r="L904" s="2" t="str">
        <f>VLOOKUP(MONTH(Tabla110[[#This Row],[FECHA PICKING]]),Tabla2[],2,0)</f>
        <v>Ene</v>
      </c>
      <c r="M904" s="1">
        <f>YEAR(Tabla110[[#This Row],[FECHA PICKING]])</f>
        <v>2019</v>
      </c>
    </row>
    <row r="905" spans="1:13" x14ac:dyDescent="0.2">
      <c r="A905" s="2">
        <v>43228</v>
      </c>
      <c r="B905" s="1">
        <v>348627</v>
      </c>
      <c r="C905" s="1" t="s">
        <v>474</v>
      </c>
      <c r="D905" s="1" t="s">
        <v>893</v>
      </c>
      <c r="E905" s="1" t="s">
        <v>857</v>
      </c>
      <c r="F905" s="1">
        <v>72</v>
      </c>
      <c r="G905" s="16" t="s">
        <v>872</v>
      </c>
      <c r="H905" s="23">
        <v>0.36527777777777781</v>
      </c>
      <c r="I905" s="23">
        <v>0.45347222222222222</v>
      </c>
      <c r="J905" s="1">
        <f>HOUR(Tabla110[[#This Row],[HORA FIN PICKING]]-Tabla110[[#This Row],[HORA INICIO PICKING]])*60+MINUTE(Tabla110[[#This Row],[HORA FIN PICKING]]-Tabla110[[#This Row],[HORA INICIO PICKING]])</f>
        <v>127</v>
      </c>
      <c r="K905" s="1" t="str">
        <f>VLOOKUP(Tabla110[[#This Row],[COD MATERIAL]],Tabla1345[#All],3,0)</f>
        <v>15 - MISCELANEOS</v>
      </c>
      <c r="L905" s="2" t="str">
        <f>VLOOKUP(MONTH(Tabla110[[#This Row],[FECHA PICKING]]),Tabla2[],2,0)</f>
        <v>May</v>
      </c>
      <c r="M905" s="1">
        <f>YEAR(Tabla110[[#This Row],[FECHA PICKING]])</f>
        <v>2018</v>
      </c>
    </row>
    <row r="906" spans="1:13" x14ac:dyDescent="0.2">
      <c r="A906" s="2">
        <v>43373</v>
      </c>
      <c r="B906" s="1">
        <v>348377</v>
      </c>
      <c r="C906" s="1" t="s">
        <v>298</v>
      </c>
      <c r="D906" s="1" t="s">
        <v>888</v>
      </c>
      <c r="E906" s="1" t="s">
        <v>864</v>
      </c>
      <c r="F906" s="1">
        <v>54</v>
      </c>
      <c r="G906" s="16" t="s">
        <v>873</v>
      </c>
      <c r="H906" s="23">
        <v>0.42222222222222222</v>
      </c>
      <c r="I906" s="23">
        <v>0.48888888888888893</v>
      </c>
      <c r="J906" s="1">
        <f>HOUR(Tabla110[[#This Row],[HORA FIN PICKING]]-Tabla110[[#This Row],[HORA INICIO PICKING]])*60+MINUTE(Tabla110[[#This Row],[HORA FIN PICKING]]-Tabla110[[#This Row],[HORA INICIO PICKING]])</f>
        <v>96</v>
      </c>
      <c r="K906" s="1" t="str">
        <f>VLOOKUP(Tabla110[[#This Row],[COD MATERIAL]],Tabla1345[#All],3,0)</f>
        <v>05 - COLISION</v>
      </c>
      <c r="L906" s="2" t="str">
        <f>VLOOKUP(MONTH(Tabla110[[#This Row],[FECHA PICKING]]),Tabla2[],2,0)</f>
        <v>Set</v>
      </c>
      <c r="M906" s="1">
        <f>YEAR(Tabla110[[#This Row],[FECHA PICKING]])</f>
        <v>2018</v>
      </c>
    </row>
    <row r="907" spans="1:13" x14ac:dyDescent="0.2">
      <c r="A907" s="2">
        <v>43252</v>
      </c>
      <c r="B907" s="1">
        <v>348152</v>
      </c>
      <c r="C907" s="1" t="s">
        <v>157</v>
      </c>
      <c r="D907" s="1" t="s">
        <v>890</v>
      </c>
      <c r="E907" s="1" t="s">
        <v>865</v>
      </c>
      <c r="F907" s="1">
        <v>98</v>
      </c>
      <c r="G907" s="16" t="s">
        <v>872</v>
      </c>
      <c r="H907" s="23">
        <v>0.4916666666666667</v>
      </c>
      <c r="I907" s="23">
        <v>0.54652777777777783</v>
      </c>
      <c r="J907" s="1">
        <f>HOUR(Tabla110[[#This Row],[HORA FIN PICKING]]-Tabla110[[#This Row],[HORA INICIO PICKING]])*60+MINUTE(Tabla110[[#This Row],[HORA FIN PICKING]]-Tabla110[[#This Row],[HORA INICIO PICKING]])</f>
        <v>79</v>
      </c>
      <c r="K907" s="1" t="str">
        <f>VLOOKUP(Tabla110[[#This Row],[COD MATERIAL]],Tabla1345[#All],3,0)</f>
        <v>13 - TRACCION</v>
      </c>
      <c r="L907" s="2" t="str">
        <f>VLOOKUP(MONTH(Tabla110[[#This Row],[FECHA PICKING]]),Tabla2[],2,0)</f>
        <v>Jun</v>
      </c>
      <c r="M907" s="1">
        <f>YEAR(Tabla110[[#This Row],[FECHA PICKING]])</f>
        <v>2018</v>
      </c>
    </row>
    <row r="908" spans="1:13" x14ac:dyDescent="0.2">
      <c r="A908" s="2">
        <v>43575</v>
      </c>
      <c r="B908" s="1">
        <v>348358</v>
      </c>
      <c r="C908" s="1" t="s">
        <v>471</v>
      </c>
      <c r="D908" s="1" t="s">
        <v>890</v>
      </c>
      <c r="E908" s="1" t="s">
        <v>857</v>
      </c>
      <c r="F908" s="1">
        <v>68</v>
      </c>
      <c r="G908" s="16" t="s">
        <v>872</v>
      </c>
      <c r="H908" s="23">
        <v>0.43194444444444446</v>
      </c>
      <c r="I908" s="23">
        <v>0.53125</v>
      </c>
      <c r="J908" s="1">
        <f>HOUR(Tabla110[[#This Row],[HORA FIN PICKING]]-Tabla110[[#This Row],[HORA INICIO PICKING]])*60+MINUTE(Tabla110[[#This Row],[HORA FIN PICKING]]-Tabla110[[#This Row],[HORA INICIO PICKING]])</f>
        <v>143</v>
      </c>
      <c r="K908" s="1" t="str">
        <f>VLOOKUP(Tabla110[[#This Row],[COD MATERIAL]],Tabla1345[#All],3,0)</f>
        <v>05 - COLISION</v>
      </c>
      <c r="L908" s="2" t="str">
        <f>VLOOKUP(MONTH(Tabla110[[#This Row],[FECHA PICKING]]),Tabla2[],2,0)</f>
        <v>Abr</v>
      </c>
      <c r="M908" s="1">
        <f>YEAR(Tabla110[[#This Row],[FECHA PICKING]])</f>
        <v>2019</v>
      </c>
    </row>
    <row r="909" spans="1:13" x14ac:dyDescent="0.2">
      <c r="A909" s="2">
        <v>43194</v>
      </c>
      <c r="B909" s="1">
        <v>362700</v>
      </c>
      <c r="C909" s="1" t="s">
        <v>536</v>
      </c>
      <c r="D909" s="1" t="s">
        <v>893</v>
      </c>
      <c r="E909" s="1" t="s">
        <v>859</v>
      </c>
      <c r="F909" s="1">
        <v>20</v>
      </c>
      <c r="G909" s="16" t="s">
        <v>873</v>
      </c>
      <c r="H909" s="23">
        <v>0.47083333333333338</v>
      </c>
      <c r="I909" s="23">
        <v>0.5229166666666667</v>
      </c>
      <c r="J909" s="1">
        <f>HOUR(Tabla110[[#This Row],[HORA FIN PICKING]]-Tabla110[[#This Row],[HORA INICIO PICKING]])*60+MINUTE(Tabla110[[#This Row],[HORA FIN PICKING]]-Tabla110[[#This Row],[HORA INICIO PICKING]])</f>
        <v>75</v>
      </c>
      <c r="K909" s="1" t="str">
        <f>VLOOKUP(Tabla110[[#This Row],[COD MATERIAL]],Tabla1345[#All],3,0)</f>
        <v>07 - PEDALES Y POSAPIES</v>
      </c>
      <c r="L909" s="2" t="str">
        <f>VLOOKUP(MONTH(Tabla110[[#This Row],[FECHA PICKING]]),Tabla2[],2,0)</f>
        <v>Abr</v>
      </c>
      <c r="M909" s="1">
        <f>YEAR(Tabla110[[#This Row],[FECHA PICKING]])</f>
        <v>2018</v>
      </c>
    </row>
    <row r="910" spans="1:13" x14ac:dyDescent="0.2">
      <c r="A910" s="2">
        <v>43338</v>
      </c>
      <c r="B910" s="1">
        <v>348534</v>
      </c>
      <c r="C910" s="1" t="s">
        <v>71</v>
      </c>
      <c r="D910" s="1" t="s">
        <v>891</v>
      </c>
      <c r="E910" s="1" t="s">
        <v>862</v>
      </c>
      <c r="F910" s="1">
        <v>53</v>
      </c>
      <c r="G910" s="16" t="s">
        <v>872</v>
      </c>
      <c r="H910" s="23">
        <v>0.65416666666666667</v>
      </c>
      <c r="I910" s="23">
        <v>0.75416666666666676</v>
      </c>
      <c r="J910" s="1">
        <f>HOUR(Tabla110[[#This Row],[HORA FIN PICKING]]-Tabla110[[#This Row],[HORA INICIO PICKING]])*60+MINUTE(Tabla110[[#This Row],[HORA FIN PICKING]]-Tabla110[[#This Row],[HORA INICIO PICKING]])</f>
        <v>144</v>
      </c>
      <c r="K910" s="1" t="str">
        <f>VLOOKUP(Tabla110[[#This Row],[COD MATERIAL]],Tabla1345[#All],3,0)</f>
        <v>09 - PARTES DE MOTOR</v>
      </c>
      <c r="L910" s="2" t="str">
        <f>VLOOKUP(MONTH(Tabla110[[#This Row],[FECHA PICKING]]),Tabla2[],2,0)</f>
        <v>Ago</v>
      </c>
      <c r="M910" s="1">
        <f>YEAR(Tabla110[[#This Row],[FECHA PICKING]])</f>
        <v>2018</v>
      </c>
    </row>
    <row r="911" spans="1:13" x14ac:dyDescent="0.2">
      <c r="A911" s="2">
        <v>43129</v>
      </c>
      <c r="B911" s="1">
        <v>362659</v>
      </c>
      <c r="C911" s="1" t="s">
        <v>561</v>
      </c>
      <c r="D911" s="1" t="s">
        <v>886</v>
      </c>
      <c r="E911" s="1" t="s">
        <v>866</v>
      </c>
      <c r="F911" s="1">
        <v>46</v>
      </c>
      <c r="G911" s="16" t="s">
        <v>872</v>
      </c>
      <c r="H911" s="23">
        <v>0.73611111111111116</v>
      </c>
      <c r="I911" s="23">
        <v>0.76180555555555562</v>
      </c>
      <c r="J911" s="1">
        <f>HOUR(Tabla110[[#This Row],[HORA FIN PICKING]]-Tabla110[[#This Row],[HORA INICIO PICKING]])*60+MINUTE(Tabla110[[#This Row],[HORA FIN PICKING]]-Tabla110[[#This Row],[HORA INICIO PICKING]])</f>
        <v>37</v>
      </c>
      <c r="K911" s="1" t="str">
        <f>VLOOKUP(Tabla110[[#This Row],[COD MATERIAL]],Tabla1345[#All],3,0)</f>
        <v>15 - MISCELANEOS</v>
      </c>
      <c r="L911" s="2" t="str">
        <f>VLOOKUP(MONTH(Tabla110[[#This Row],[FECHA PICKING]]),Tabla2[],2,0)</f>
        <v>Ene</v>
      </c>
      <c r="M911" s="1">
        <f>YEAR(Tabla110[[#This Row],[FECHA PICKING]])</f>
        <v>2018</v>
      </c>
    </row>
    <row r="912" spans="1:13" x14ac:dyDescent="0.2">
      <c r="A912" s="2">
        <v>43141</v>
      </c>
      <c r="B912" s="1">
        <v>347995</v>
      </c>
      <c r="C912" s="1" t="s">
        <v>142</v>
      </c>
      <c r="D912" s="1" t="s">
        <v>887</v>
      </c>
      <c r="E912" s="1" t="s">
        <v>863</v>
      </c>
      <c r="F912" s="1">
        <v>66</v>
      </c>
      <c r="G912" s="16" t="s">
        <v>872</v>
      </c>
      <c r="H912" s="23">
        <v>0.7270833333333333</v>
      </c>
      <c r="I912" s="23">
        <v>0.79583333333333339</v>
      </c>
      <c r="J912" s="1">
        <f>HOUR(Tabla110[[#This Row],[HORA FIN PICKING]]-Tabla110[[#This Row],[HORA INICIO PICKING]])*60+MINUTE(Tabla110[[#This Row],[HORA FIN PICKING]]-Tabla110[[#This Row],[HORA INICIO PICKING]])</f>
        <v>99</v>
      </c>
      <c r="K912" s="1" t="str">
        <f>VLOOKUP(Tabla110[[#This Row],[COD MATERIAL]],Tabla1345[#All],3,0)</f>
        <v>10 - PALANCAS Y CHICOTES</v>
      </c>
      <c r="L912" s="2" t="str">
        <f>VLOOKUP(MONTH(Tabla110[[#This Row],[FECHA PICKING]]),Tabla2[],2,0)</f>
        <v>Feb</v>
      </c>
      <c r="M912" s="1">
        <f>YEAR(Tabla110[[#This Row],[FECHA PICKING]])</f>
        <v>2018</v>
      </c>
    </row>
    <row r="913" spans="1:13" x14ac:dyDescent="0.2">
      <c r="A913" s="2">
        <v>43354</v>
      </c>
      <c r="B913" s="1">
        <v>348832</v>
      </c>
      <c r="C913" s="1" t="s">
        <v>364</v>
      </c>
      <c r="D913" s="1" t="s">
        <v>886</v>
      </c>
      <c r="E913" s="1" t="s">
        <v>863</v>
      </c>
      <c r="F913" s="1">
        <v>79</v>
      </c>
      <c r="G913" s="16" t="s">
        <v>872</v>
      </c>
      <c r="H913" s="23">
        <v>0.51944444444444449</v>
      </c>
      <c r="I913" s="23">
        <v>0.56736111111111109</v>
      </c>
      <c r="J913" s="1">
        <f>HOUR(Tabla110[[#This Row],[HORA FIN PICKING]]-Tabla110[[#This Row],[HORA INICIO PICKING]])*60+MINUTE(Tabla110[[#This Row],[HORA FIN PICKING]]-Tabla110[[#This Row],[HORA INICIO PICKING]])</f>
        <v>69</v>
      </c>
      <c r="K913" s="1" t="str">
        <f>VLOOKUP(Tabla110[[#This Row],[COD MATERIAL]],Tabla1345[#All],3,0)</f>
        <v>05 - COLISION</v>
      </c>
      <c r="L913" s="2" t="str">
        <f>VLOOKUP(MONTH(Tabla110[[#This Row],[FECHA PICKING]]),Tabla2[],2,0)</f>
        <v>Set</v>
      </c>
      <c r="M913" s="1">
        <f>YEAR(Tabla110[[#This Row],[FECHA PICKING]])</f>
        <v>2018</v>
      </c>
    </row>
    <row r="914" spans="1:13" x14ac:dyDescent="0.2">
      <c r="A914" s="2">
        <v>43512</v>
      </c>
      <c r="B914" s="1">
        <v>348274</v>
      </c>
      <c r="C914" s="1" t="s">
        <v>29</v>
      </c>
      <c r="D914" s="1" t="s">
        <v>887</v>
      </c>
      <c r="E914" s="1" t="s">
        <v>860</v>
      </c>
      <c r="F914" s="1">
        <v>94</v>
      </c>
      <c r="G914" s="16" t="s">
        <v>872</v>
      </c>
      <c r="H914" s="23">
        <v>0.7319444444444444</v>
      </c>
      <c r="I914" s="23">
        <v>0.74375000000000002</v>
      </c>
      <c r="J914" s="1">
        <f>HOUR(Tabla110[[#This Row],[HORA FIN PICKING]]-Tabla110[[#This Row],[HORA INICIO PICKING]])*60+MINUTE(Tabla110[[#This Row],[HORA FIN PICKING]]-Tabla110[[#This Row],[HORA INICIO PICKING]])</f>
        <v>17</v>
      </c>
      <c r="K914" s="1" t="str">
        <f>VLOOKUP(Tabla110[[#This Row],[COD MATERIAL]],Tabla1345[#All],3,0)</f>
        <v>05 - COLISION</v>
      </c>
      <c r="L914" s="2" t="str">
        <f>VLOOKUP(MONTH(Tabla110[[#This Row],[FECHA PICKING]]),Tabla2[],2,0)</f>
        <v>Feb</v>
      </c>
      <c r="M914" s="1">
        <f>YEAR(Tabla110[[#This Row],[FECHA PICKING]])</f>
        <v>2019</v>
      </c>
    </row>
    <row r="915" spans="1:13" x14ac:dyDescent="0.2">
      <c r="A915" s="2">
        <v>43298</v>
      </c>
      <c r="B915" s="1">
        <v>347665</v>
      </c>
      <c r="C915" s="1" t="s">
        <v>734</v>
      </c>
      <c r="D915" s="1" t="s">
        <v>888</v>
      </c>
      <c r="E915" s="1" t="s">
        <v>867</v>
      </c>
      <c r="F915" s="1">
        <v>44</v>
      </c>
      <c r="G915" s="16" t="s">
        <v>873</v>
      </c>
      <c r="H915" s="23">
        <v>0.69166666666666676</v>
      </c>
      <c r="I915" s="23">
        <v>0.76250000000000007</v>
      </c>
      <c r="J915" s="1">
        <f>HOUR(Tabla110[[#This Row],[HORA FIN PICKING]]-Tabla110[[#This Row],[HORA INICIO PICKING]])*60+MINUTE(Tabla110[[#This Row],[HORA FIN PICKING]]-Tabla110[[#This Row],[HORA INICIO PICKING]])</f>
        <v>102</v>
      </c>
      <c r="K915" s="1" t="str">
        <f>VLOOKUP(Tabla110[[#This Row],[COD MATERIAL]],Tabla1345[#All],3,0)</f>
        <v>09 - PARTES DE MOTOR</v>
      </c>
      <c r="L915" s="2" t="str">
        <f>VLOOKUP(MONTH(Tabla110[[#This Row],[FECHA PICKING]]),Tabla2[],2,0)</f>
        <v>Jul</v>
      </c>
      <c r="M915" s="1">
        <f>YEAR(Tabla110[[#This Row],[FECHA PICKING]])</f>
        <v>2018</v>
      </c>
    </row>
    <row r="916" spans="1:13" x14ac:dyDescent="0.2">
      <c r="A916" s="2">
        <v>43483</v>
      </c>
      <c r="B916" s="1">
        <v>348124</v>
      </c>
      <c r="C916" s="1" t="s">
        <v>606</v>
      </c>
      <c r="D916" s="1" t="s">
        <v>892</v>
      </c>
      <c r="E916" s="1" t="s">
        <v>867</v>
      </c>
      <c r="F916" s="1">
        <v>44</v>
      </c>
      <c r="G916" s="16" t="s">
        <v>872</v>
      </c>
      <c r="H916" s="23">
        <v>0.63263888888888886</v>
      </c>
      <c r="I916" s="23">
        <v>0.67986111111111114</v>
      </c>
      <c r="J916" s="1">
        <f>HOUR(Tabla110[[#This Row],[HORA FIN PICKING]]-Tabla110[[#This Row],[HORA INICIO PICKING]])*60+MINUTE(Tabla110[[#This Row],[HORA FIN PICKING]]-Tabla110[[#This Row],[HORA INICIO PICKING]])</f>
        <v>68</v>
      </c>
      <c r="K916" s="1" t="str">
        <f>VLOOKUP(Tabla110[[#This Row],[COD MATERIAL]],Tabla1345[#All],3,0)</f>
        <v>07 - PEDALES Y POSAPIES</v>
      </c>
      <c r="L916" s="2" t="str">
        <f>VLOOKUP(MONTH(Tabla110[[#This Row],[FECHA PICKING]]),Tabla2[],2,0)</f>
        <v>Ene</v>
      </c>
      <c r="M916" s="1">
        <f>YEAR(Tabla110[[#This Row],[FECHA PICKING]])</f>
        <v>2019</v>
      </c>
    </row>
    <row r="917" spans="1:13" x14ac:dyDescent="0.2">
      <c r="A917" s="2">
        <v>43457</v>
      </c>
      <c r="B917" s="1">
        <v>347863</v>
      </c>
      <c r="C917" s="1" t="s">
        <v>174</v>
      </c>
      <c r="D917" s="1" t="s">
        <v>891</v>
      </c>
      <c r="E917" s="1" t="s">
        <v>866</v>
      </c>
      <c r="F917" s="1">
        <v>85</v>
      </c>
      <c r="G917" s="16" t="s">
        <v>872</v>
      </c>
      <c r="H917" s="23">
        <v>0.53194444444444444</v>
      </c>
      <c r="I917" s="23">
        <v>0.54305555555555551</v>
      </c>
      <c r="J917" s="1">
        <f>HOUR(Tabla110[[#This Row],[HORA FIN PICKING]]-Tabla110[[#This Row],[HORA INICIO PICKING]])*60+MINUTE(Tabla110[[#This Row],[HORA FIN PICKING]]-Tabla110[[#This Row],[HORA INICIO PICKING]])</f>
        <v>16</v>
      </c>
      <c r="K917" s="1" t="str">
        <f>VLOOKUP(Tabla110[[#This Row],[COD MATERIAL]],Tabla1345[#All],3,0)</f>
        <v>08 - ELECTRICO</v>
      </c>
      <c r="L917" s="2" t="str">
        <f>VLOOKUP(MONTH(Tabla110[[#This Row],[FECHA PICKING]]),Tabla2[],2,0)</f>
        <v>Dic</v>
      </c>
      <c r="M917" s="1">
        <f>YEAR(Tabla110[[#This Row],[FECHA PICKING]])</f>
        <v>2018</v>
      </c>
    </row>
    <row r="918" spans="1:13" x14ac:dyDescent="0.2">
      <c r="A918" s="2">
        <v>43405</v>
      </c>
      <c r="B918" s="1">
        <v>348362</v>
      </c>
      <c r="C918" s="1" t="s">
        <v>579</v>
      </c>
      <c r="D918" s="1" t="s">
        <v>888</v>
      </c>
      <c r="E918" s="1" t="s">
        <v>868</v>
      </c>
      <c r="F918" s="1">
        <v>37</v>
      </c>
      <c r="G918" s="16" t="s">
        <v>872</v>
      </c>
      <c r="H918" s="23">
        <v>0.55138888888888882</v>
      </c>
      <c r="I918" s="23">
        <v>0.58611111111111114</v>
      </c>
      <c r="J918" s="1">
        <f>HOUR(Tabla110[[#This Row],[HORA FIN PICKING]]-Tabla110[[#This Row],[HORA INICIO PICKING]])*60+MINUTE(Tabla110[[#This Row],[HORA FIN PICKING]]-Tabla110[[#This Row],[HORA INICIO PICKING]])</f>
        <v>50</v>
      </c>
      <c r="K918" s="1" t="str">
        <f>VLOOKUP(Tabla110[[#This Row],[COD MATERIAL]],Tabla1345[#All],3,0)</f>
        <v>05 - COLISION</v>
      </c>
      <c r="L918" s="2" t="str">
        <f>VLOOKUP(MONTH(Tabla110[[#This Row],[FECHA PICKING]]),Tabla2[],2,0)</f>
        <v>Nov</v>
      </c>
      <c r="M918" s="1">
        <f>YEAR(Tabla110[[#This Row],[FECHA PICKING]])</f>
        <v>2018</v>
      </c>
    </row>
    <row r="919" spans="1:13" x14ac:dyDescent="0.2">
      <c r="A919" s="2">
        <v>43459</v>
      </c>
      <c r="B919" s="1">
        <v>348622</v>
      </c>
      <c r="C919" s="1" t="s">
        <v>473</v>
      </c>
      <c r="D919" s="1" t="s">
        <v>888</v>
      </c>
      <c r="E919" s="1" t="s">
        <v>859</v>
      </c>
      <c r="F919" s="1">
        <v>64</v>
      </c>
      <c r="G919" s="16" t="s">
        <v>872</v>
      </c>
      <c r="H919" s="23">
        <v>0.46666666666666662</v>
      </c>
      <c r="I919" s="23">
        <v>0.53333333333333333</v>
      </c>
      <c r="J919" s="1">
        <f>HOUR(Tabla110[[#This Row],[HORA FIN PICKING]]-Tabla110[[#This Row],[HORA INICIO PICKING]])*60+MINUTE(Tabla110[[#This Row],[HORA FIN PICKING]]-Tabla110[[#This Row],[HORA INICIO PICKING]])</f>
        <v>96</v>
      </c>
      <c r="K919" s="1" t="str">
        <f>VLOOKUP(Tabla110[[#This Row],[COD MATERIAL]],Tabla1345[#All],3,0)</f>
        <v>15 - MISCELANEOS</v>
      </c>
      <c r="L919" s="2" t="str">
        <f>VLOOKUP(MONTH(Tabla110[[#This Row],[FECHA PICKING]]),Tabla2[],2,0)</f>
        <v>Dic</v>
      </c>
      <c r="M919" s="1">
        <f>YEAR(Tabla110[[#This Row],[FECHA PICKING]])</f>
        <v>2018</v>
      </c>
    </row>
    <row r="920" spans="1:13" x14ac:dyDescent="0.2">
      <c r="A920" s="2">
        <v>43238</v>
      </c>
      <c r="B920" s="1">
        <v>348563</v>
      </c>
      <c r="C920" s="1" t="s">
        <v>380</v>
      </c>
      <c r="D920" s="1" t="s">
        <v>885</v>
      </c>
      <c r="E920" s="1" t="s">
        <v>865</v>
      </c>
      <c r="F920" s="1">
        <v>71</v>
      </c>
      <c r="G920" s="16" t="s">
        <v>873</v>
      </c>
      <c r="H920" s="23">
        <v>0.55833333333333335</v>
      </c>
      <c r="I920" s="23">
        <v>0.62152777777777779</v>
      </c>
      <c r="J920" s="1">
        <f>HOUR(Tabla110[[#This Row],[HORA FIN PICKING]]-Tabla110[[#This Row],[HORA INICIO PICKING]])*60+MINUTE(Tabla110[[#This Row],[HORA FIN PICKING]]-Tabla110[[#This Row],[HORA INICIO PICKING]])</f>
        <v>91</v>
      </c>
      <c r="K920" s="1" t="str">
        <f>VLOOKUP(Tabla110[[#This Row],[COD MATERIAL]],Tabla1345[#All],3,0)</f>
        <v>09 - PARTES DE MOTOR</v>
      </c>
      <c r="L920" s="2" t="str">
        <f>VLOOKUP(MONTH(Tabla110[[#This Row],[FECHA PICKING]]),Tabla2[],2,0)</f>
        <v>May</v>
      </c>
      <c r="M920" s="1">
        <f>YEAR(Tabla110[[#This Row],[FECHA PICKING]])</f>
        <v>2018</v>
      </c>
    </row>
    <row r="921" spans="1:13" x14ac:dyDescent="0.2">
      <c r="A921" s="2">
        <v>43224</v>
      </c>
      <c r="B921" s="1">
        <v>347819</v>
      </c>
      <c r="C921" s="1" t="s">
        <v>166</v>
      </c>
      <c r="D921" s="1" t="s">
        <v>888</v>
      </c>
      <c r="E921" s="1" t="s">
        <v>860</v>
      </c>
      <c r="F921" s="1">
        <v>66</v>
      </c>
      <c r="G921" s="16" t="s">
        <v>872</v>
      </c>
      <c r="H921" s="23">
        <v>0.60972222222222217</v>
      </c>
      <c r="I921" s="23">
        <v>0.6743055555555556</v>
      </c>
      <c r="J921" s="1">
        <f>HOUR(Tabla110[[#This Row],[HORA FIN PICKING]]-Tabla110[[#This Row],[HORA INICIO PICKING]])*60+MINUTE(Tabla110[[#This Row],[HORA FIN PICKING]]-Tabla110[[#This Row],[HORA INICIO PICKING]])</f>
        <v>93</v>
      </c>
      <c r="K921" s="1" t="str">
        <f>VLOOKUP(Tabla110[[#This Row],[COD MATERIAL]],Tabla1345[#All],3,0)</f>
        <v>09 - PARTES DE MOTOR</v>
      </c>
      <c r="L921" s="2" t="str">
        <f>VLOOKUP(MONTH(Tabla110[[#This Row],[FECHA PICKING]]),Tabla2[],2,0)</f>
        <v>May</v>
      </c>
      <c r="M921" s="1">
        <f>YEAR(Tabla110[[#This Row],[FECHA PICKING]])</f>
        <v>2018</v>
      </c>
    </row>
    <row r="922" spans="1:13" x14ac:dyDescent="0.2">
      <c r="A922" s="2">
        <v>43460</v>
      </c>
      <c r="B922" s="1">
        <v>348540</v>
      </c>
      <c r="C922" s="1" t="s">
        <v>756</v>
      </c>
      <c r="D922" s="1" t="s">
        <v>893</v>
      </c>
      <c r="E922" s="1" t="s">
        <v>869</v>
      </c>
      <c r="F922" s="1">
        <v>87</v>
      </c>
      <c r="G922" s="16" t="s">
        <v>872</v>
      </c>
      <c r="H922" s="23">
        <v>0.3659722222222222</v>
      </c>
      <c r="I922" s="23">
        <v>0.45694444444444443</v>
      </c>
      <c r="J922" s="1">
        <f>HOUR(Tabla110[[#This Row],[HORA FIN PICKING]]-Tabla110[[#This Row],[HORA INICIO PICKING]])*60+MINUTE(Tabla110[[#This Row],[HORA FIN PICKING]]-Tabla110[[#This Row],[HORA INICIO PICKING]])</f>
        <v>131</v>
      </c>
      <c r="K922" s="1" t="str">
        <f>VLOOKUP(Tabla110[[#This Row],[COD MATERIAL]],Tabla1345[#All],3,0)</f>
        <v>15 - MISCELANEOS</v>
      </c>
      <c r="L922" s="2" t="str">
        <f>VLOOKUP(MONTH(Tabla110[[#This Row],[FECHA PICKING]]),Tabla2[],2,0)</f>
        <v>Dic</v>
      </c>
      <c r="M922" s="1">
        <f>YEAR(Tabla110[[#This Row],[FECHA PICKING]])</f>
        <v>2018</v>
      </c>
    </row>
    <row r="923" spans="1:13" x14ac:dyDescent="0.2">
      <c r="A923" s="2">
        <v>43393</v>
      </c>
      <c r="B923" s="1">
        <v>348557</v>
      </c>
      <c r="C923" s="1" t="s">
        <v>743</v>
      </c>
      <c r="D923" s="1" t="s">
        <v>889</v>
      </c>
      <c r="E923" s="1" t="s">
        <v>868</v>
      </c>
      <c r="F923" s="1">
        <v>38</v>
      </c>
      <c r="G923" s="16" t="s">
        <v>873</v>
      </c>
      <c r="H923" s="23">
        <v>0.60833333333333328</v>
      </c>
      <c r="I923" s="23">
        <v>0.6465277777777777</v>
      </c>
      <c r="J923" s="1">
        <f>HOUR(Tabla110[[#This Row],[HORA FIN PICKING]]-Tabla110[[#This Row],[HORA INICIO PICKING]])*60+MINUTE(Tabla110[[#This Row],[HORA FIN PICKING]]-Tabla110[[#This Row],[HORA INICIO PICKING]])</f>
        <v>55</v>
      </c>
      <c r="K923" s="1" t="str">
        <f>VLOOKUP(Tabla110[[#This Row],[COD MATERIAL]],Tabla1345[#All],3,0)</f>
        <v>15 - MISCELANEOS</v>
      </c>
      <c r="L923" s="2" t="str">
        <f>VLOOKUP(MONTH(Tabla110[[#This Row],[FECHA PICKING]]),Tabla2[],2,0)</f>
        <v>Oct</v>
      </c>
      <c r="M923" s="1">
        <f>YEAR(Tabla110[[#This Row],[FECHA PICKING]])</f>
        <v>2018</v>
      </c>
    </row>
    <row r="924" spans="1:13" x14ac:dyDescent="0.2">
      <c r="A924" s="2">
        <v>43529</v>
      </c>
      <c r="B924" s="1">
        <v>347733</v>
      </c>
      <c r="C924" s="1" t="s">
        <v>506</v>
      </c>
      <c r="D924" s="1" t="s">
        <v>890</v>
      </c>
      <c r="E924" s="1" t="s">
        <v>864</v>
      </c>
      <c r="F924" s="1">
        <v>40</v>
      </c>
      <c r="G924" s="16" t="s">
        <v>873</v>
      </c>
      <c r="H924" s="23">
        <v>0.59930555555555554</v>
      </c>
      <c r="I924" s="23">
        <v>0.70347222222222217</v>
      </c>
      <c r="J924" s="1">
        <f>HOUR(Tabla110[[#This Row],[HORA FIN PICKING]]-Tabla110[[#This Row],[HORA INICIO PICKING]])*60+MINUTE(Tabla110[[#This Row],[HORA FIN PICKING]]-Tabla110[[#This Row],[HORA INICIO PICKING]])</f>
        <v>150</v>
      </c>
      <c r="K924" s="1" t="str">
        <f>VLOOKUP(Tabla110[[#This Row],[COD MATERIAL]],Tabla1345[#All],3,0)</f>
        <v>09 - PARTES DE MOTOR</v>
      </c>
      <c r="L924" s="2" t="str">
        <f>VLOOKUP(MONTH(Tabla110[[#This Row],[FECHA PICKING]]),Tabla2[],2,0)</f>
        <v>Mar</v>
      </c>
      <c r="M924" s="1">
        <f>YEAR(Tabla110[[#This Row],[FECHA PICKING]])</f>
        <v>2019</v>
      </c>
    </row>
    <row r="925" spans="1:13" x14ac:dyDescent="0.2">
      <c r="A925" s="2">
        <v>43365</v>
      </c>
      <c r="B925" s="1">
        <v>353723</v>
      </c>
      <c r="C925" s="1" t="s">
        <v>179</v>
      </c>
      <c r="D925" s="1" t="s">
        <v>889</v>
      </c>
      <c r="E925" s="1" t="s">
        <v>859</v>
      </c>
      <c r="F925" s="1">
        <v>27</v>
      </c>
      <c r="G925" s="16" t="s">
        <v>872</v>
      </c>
      <c r="H925" s="23">
        <v>0.64861111111111114</v>
      </c>
      <c r="I925" s="23">
        <v>0.68958333333333333</v>
      </c>
      <c r="J925" s="1">
        <f>HOUR(Tabla110[[#This Row],[HORA FIN PICKING]]-Tabla110[[#This Row],[HORA INICIO PICKING]])*60+MINUTE(Tabla110[[#This Row],[HORA FIN PICKING]]-Tabla110[[#This Row],[HORA INICIO PICKING]])</f>
        <v>59</v>
      </c>
      <c r="K925" s="1" t="str">
        <f>VLOOKUP(Tabla110[[#This Row],[COD MATERIAL]],Tabla1345[#All],3,0)</f>
        <v>15 - MISCELANEOS</v>
      </c>
      <c r="L925" s="2" t="str">
        <f>VLOOKUP(MONTH(Tabla110[[#This Row],[FECHA PICKING]]),Tabla2[],2,0)</f>
        <v>Set</v>
      </c>
      <c r="M925" s="1">
        <f>YEAR(Tabla110[[#This Row],[FECHA PICKING]])</f>
        <v>2018</v>
      </c>
    </row>
    <row r="926" spans="1:13" x14ac:dyDescent="0.2">
      <c r="A926" s="2">
        <v>43245</v>
      </c>
      <c r="B926" s="1">
        <v>348643</v>
      </c>
      <c r="C926" s="1" t="s">
        <v>371</v>
      </c>
      <c r="D926" s="1" t="s">
        <v>889</v>
      </c>
      <c r="E926" s="1" t="s">
        <v>870</v>
      </c>
      <c r="F926" s="1">
        <v>95</v>
      </c>
      <c r="G926" s="16" t="s">
        <v>872</v>
      </c>
      <c r="H926" s="23">
        <v>0.37847222222222227</v>
      </c>
      <c r="I926" s="23">
        <v>0.40277777777777773</v>
      </c>
      <c r="J926" s="1">
        <f>HOUR(Tabla110[[#This Row],[HORA FIN PICKING]]-Tabla110[[#This Row],[HORA INICIO PICKING]])*60+MINUTE(Tabla110[[#This Row],[HORA FIN PICKING]]-Tabla110[[#This Row],[HORA INICIO PICKING]])</f>
        <v>35</v>
      </c>
      <c r="K926" s="1" t="str">
        <f>VLOOKUP(Tabla110[[#This Row],[COD MATERIAL]],Tabla1345[#All],3,0)</f>
        <v>09 - PARTES DE MOTOR</v>
      </c>
      <c r="L926" s="2" t="str">
        <f>VLOOKUP(MONTH(Tabla110[[#This Row],[FECHA PICKING]]),Tabla2[],2,0)</f>
        <v>May</v>
      </c>
      <c r="M926" s="1">
        <f>YEAR(Tabla110[[#This Row],[FECHA PICKING]])</f>
        <v>2018</v>
      </c>
    </row>
    <row r="927" spans="1:13" x14ac:dyDescent="0.2">
      <c r="A927" s="2">
        <v>43166</v>
      </c>
      <c r="B927" s="1">
        <v>364342</v>
      </c>
      <c r="C927" s="1" t="s">
        <v>603</v>
      </c>
      <c r="D927" s="1" t="s">
        <v>892</v>
      </c>
      <c r="E927" s="1" t="s">
        <v>865</v>
      </c>
      <c r="F927" s="1">
        <v>84</v>
      </c>
      <c r="G927" s="16" t="s">
        <v>872</v>
      </c>
      <c r="H927" s="23">
        <v>0.39583333333333331</v>
      </c>
      <c r="I927" s="23">
        <v>0.45833333333333331</v>
      </c>
      <c r="J927" s="1">
        <f>HOUR(Tabla110[[#This Row],[HORA FIN PICKING]]-Tabla110[[#This Row],[HORA INICIO PICKING]])*60+MINUTE(Tabla110[[#This Row],[HORA FIN PICKING]]-Tabla110[[#This Row],[HORA INICIO PICKING]])</f>
        <v>90</v>
      </c>
      <c r="K927" s="1" t="str">
        <f>VLOOKUP(Tabla110[[#This Row],[COD MATERIAL]],Tabla1345[#All],3,0)</f>
        <v>04 - FRENOS Y EMBRAGUES</v>
      </c>
      <c r="L927" s="2" t="str">
        <f>VLOOKUP(MONTH(Tabla110[[#This Row],[FECHA PICKING]]),Tabla2[],2,0)</f>
        <v>Mar</v>
      </c>
      <c r="M927" s="1">
        <f>YEAR(Tabla110[[#This Row],[FECHA PICKING]])</f>
        <v>2018</v>
      </c>
    </row>
    <row r="928" spans="1:13" x14ac:dyDescent="0.2">
      <c r="A928" s="2">
        <v>43269</v>
      </c>
      <c r="B928" s="1">
        <v>348804</v>
      </c>
      <c r="C928" s="1" t="s">
        <v>275</v>
      </c>
      <c r="D928" s="1" t="s">
        <v>892</v>
      </c>
      <c r="E928" s="1" t="s">
        <v>866</v>
      </c>
      <c r="F928" s="1">
        <v>46</v>
      </c>
      <c r="G928" s="16" t="s">
        <v>872</v>
      </c>
      <c r="H928" s="23">
        <v>0.62847222222222221</v>
      </c>
      <c r="I928" s="23">
        <v>0.66875000000000007</v>
      </c>
      <c r="J928" s="1">
        <f>HOUR(Tabla110[[#This Row],[HORA FIN PICKING]]-Tabla110[[#This Row],[HORA INICIO PICKING]])*60+MINUTE(Tabla110[[#This Row],[HORA FIN PICKING]]-Tabla110[[#This Row],[HORA INICIO PICKING]])</f>
        <v>58</v>
      </c>
      <c r="K928" s="1" t="str">
        <f>VLOOKUP(Tabla110[[#This Row],[COD MATERIAL]],Tabla1345[#All],3,0)</f>
        <v>05 - COLISION</v>
      </c>
      <c r="L928" s="2" t="str">
        <f>VLOOKUP(MONTH(Tabla110[[#This Row],[FECHA PICKING]]),Tabla2[],2,0)</f>
        <v>Jun</v>
      </c>
      <c r="M928" s="1">
        <f>YEAR(Tabla110[[#This Row],[FECHA PICKING]])</f>
        <v>2018</v>
      </c>
    </row>
    <row r="929" spans="1:13" x14ac:dyDescent="0.2">
      <c r="A929" s="2">
        <v>43557</v>
      </c>
      <c r="B929" s="1">
        <v>348281</v>
      </c>
      <c r="C929" s="1" t="s">
        <v>263</v>
      </c>
      <c r="D929" s="1" t="s">
        <v>887</v>
      </c>
      <c r="E929" s="1" t="s">
        <v>865</v>
      </c>
      <c r="F929" s="1">
        <v>59</v>
      </c>
      <c r="G929" s="16" t="s">
        <v>872</v>
      </c>
      <c r="H929" s="23">
        <v>0.5708333333333333</v>
      </c>
      <c r="I929" s="23">
        <v>0.59027777777777779</v>
      </c>
      <c r="J929" s="1">
        <f>HOUR(Tabla110[[#This Row],[HORA FIN PICKING]]-Tabla110[[#This Row],[HORA INICIO PICKING]])*60+MINUTE(Tabla110[[#This Row],[HORA FIN PICKING]]-Tabla110[[#This Row],[HORA INICIO PICKING]])</f>
        <v>28</v>
      </c>
      <c r="K929" s="1" t="str">
        <f>VLOOKUP(Tabla110[[#This Row],[COD MATERIAL]],Tabla1345[#All],3,0)</f>
        <v>11 - LLANTAS Y HULES</v>
      </c>
      <c r="L929" s="2" t="str">
        <f>VLOOKUP(MONTH(Tabla110[[#This Row],[FECHA PICKING]]),Tabla2[],2,0)</f>
        <v>Abr</v>
      </c>
      <c r="M929" s="1">
        <f>YEAR(Tabla110[[#This Row],[FECHA PICKING]])</f>
        <v>2019</v>
      </c>
    </row>
    <row r="930" spans="1:13" x14ac:dyDescent="0.2">
      <c r="A930" s="2">
        <v>43412</v>
      </c>
      <c r="B930" s="1">
        <v>348498</v>
      </c>
      <c r="C930" s="1" t="s">
        <v>485</v>
      </c>
      <c r="D930" s="1" t="s">
        <v>887</v>
      </c>
      <c r="E930" s="1" t="s">
        <v>858</v>
      </c>
      <c r="F930" s="1">
        <v>43</v>
      </c>
      <c r="G930" s="16" t="s">
        <v>873</v>
      </c>
      <c r="H930" s="23">
        <v>0.6777777777777777</v>
      </c>
      <c r="I930" s="23">
        <v>0.74583333333333324</v>
      </c>
      <c r="J930" s="1">
        <f>HOUR(Tabla110[[#This Row],[HORA FIN PICKING]]-Tabla110[[#This Row],[HORA INICIO PICKING]])*60+MINUTE(Tabla110[[#This Row],[HORA FIN PICKING]]-Tabla110[[#This Row],[HORA INICIO PICKING]])</f>
        <v>98</v>
      </c>
      <c r="K930" s="1" t="str">
        <f>VLOOKUP(Tabla110[[#This Row],[COD MATERIAL]],Tabla1345[#All],3,0)</f>
        <v>11 - LLANTAS Y HULES</v>
      </c>
      <c r="L930" s="2" t="str">
        <f>VLOOKUP(MONTH(Tabla110[[#This Row],[FECHA PICKING]]),Tabla2[],2,0)</f>
        <v>Nov</v>
      </c>
      <c r="M930" s="1">
        <f>YEAR(Tabla110[[#This Row],[FECHA PICKING]])</f>
        <v>2018</v>
      </c>
    </row>
    <row r="931" spans="1:13" x14ac:dyDescent="0.2">
      <c r="A931" s="2">
        <v>43539</v>
      </c>
      <c r="B931" s="1">
        <v>348250</v>
      </c>
      <c r="C931" s="1" t="s">
        <v>239</v>
      </c>
      <c r="D931" s="1" t="s">
        <v>886</v>
      </c>
      <c r="E931" s="1" t="s">
        <v>871</v>
      </c>
      <c r="F931" s="1">
        <v>38</v>
      </c>
      <c r="G931" s="16" t="s">
        <v>872</v>
      </c>
      <c r="H931" s="23">
        <v>0.51874999999999993</v>
      </c>
      <c r="I931" s="23">
        <v>0.54999999999999993</v>
      </c>
      <c r="J931" s="1">
        <f>HOUR(Tabla110[[#This Row],[HORA FIN PICKING]]-Tabla110[[#This Row],[HORA INICIO PICKING]])*60+MINUTE(Tabla110[[#This Row],[HORA FIN PICKING]]-Tabla110[[#This Row],[HORA INICIO PICKING]])</f>
        <v>45</v>
      </c>
      <c r="K931" s="1" t="str">
        <f>VLOOKUP(Tabla110[[#This Row],[COD MATERIAL]],Tabla1345[#All],3,0)</f>
        <v>07 - PEDALES Y POSAPIES</v>
      </c>
      <c r="L931" s="2" t="str">
        <f>VLOOKUP(MONTH(Tabla110[[#This Row],[FECHA PICKING]]),Tabla2[],2,0)</f>
        <v>Mar</v>
      </c>
      <c r="M931" s="1">
        <f>YEAR(Tabla110[[#This Row],[FECHA PICKING]])</f>
        <v>2019</v>
      </c>
    </row>
    <row r="932" spans="1:13" x14ac:dyDescent="0.2">
      <c r="A932" s="2">
        <v>43521</v>
      </c>
      <c r="B932" s="1">
        <v>348135</v>
      </c>
      <c r="C932" s="1" t="s">
        <v>148</v>
      </c>
      <c r="D932" s="1" t="s">
        <v>885</v>
      </c>
      <c r="E932" s="1" t="s">
        <v>865</v>
      </c>
      <c r="F932" s="1">
        <v>14</v>
      </c>
      <c r="G932" s="16" t="s">
        <v>873</v>
      </c>
      <c r="H932" s="23">
        <v>0.51527777777777783</v>
      </c>
      <c r="I932" s="23">
        <v>0.5840277777777777</v>
      </c>
      <c r="J932" s="1">
        <f>HOUR(Tabla110[[#This Row],[HORA FIN PICKING]]-Tabla110[[#This Row],[HORA INICIO PICKING]])*60+MINUTE(Tabla110[[#This Row],[HORA FIN PICKING]]-Tabla110[[#This Row],[HORA INICIO PICKING]])</f>
        <v>99</v>
      </c>
      <c r="K932" s="1" t="str">
        <f>VLOOKUP(Tabla110[[#This Row],[COD MATERIAL]],Tabla1345[#All],3,0)</f>
        <v>10 - PALANCAS Y CHICOTES</v>
      </c>
      <c r="L932" s="2" t="str">
        <f>VLOOKUP(MONTH(Tabla110[[#This Row],[FECHA PICKING]]),Tabla2[],2,0)</f>
        <v>Feb</v>
      </c>
      <c r="M932" s="1">
        <f>YEAR(Tabla110[[#This Row],[FECHA PICKING]])</f>
        <v>2019</v>
      </c>
    </row>
    <row r="933" spans="1:13" x14ac:dyDescent="0.2">
      <c r="A933" s="2">
        <v>43518</v>
      </c>
      <c r="B933" s="1">
        <v>348595</v>
      </c>
      <c r="C933" s="1" t="s">
        <v>612</v>
      </c>
      <c r="D933" s="1" t="s">
        <v>886</v>
      </c>
      <c r="E933" s="1" t="s">
        <v>858</v>
      </c>
      <c r="F933" s="1">
        <v>89</v>
      </c>
      <c r="G933" s="16" t="s">
        <v>872</v>
      </c>
      <c r="H933" s="23">
        <v>0.7416666666666667</v>
      </c>
      <c r="I933" s="23">
        <v>0.77569444444444446</v>
      </c>
      <c r="J933" s="1">
        <f>HOUR(Tabla110[[#This Row],[HORA FIN PICKING]]-Tabla110[[#This Row],[HORA INICIO PICKING]])*60+MINUTE(Tabla110[[#This Row],[HORA FIN PICKING]]-Tabla110[[#This Row],[HORA INICIO PICKING]])</f>
        <v>49</v>
      </c>
      <c r="K933" s="1" t="str">
        <f>VLOOKUP(Tabla110[[#This Row],[COD MATERIAL]],Tabla1345[#All],3,0)</f>
        <v>15 - MISCELANEOS</v>
      </c>
      <c r="L933" s="2" t="str">
        <f>VLOOKUP(MONTH(Tabla110[[#This Row],[FECHA PICKING]]),Tabla2[],2,0)</f>
        <v>Feb</v>
      </c>
      <c r="M933" s="1">
        <f>YEAR(Tabla110[[#This Row],[FECHA PICKING]])</f>
        <v>2019</v>
      </c>
    </row>
    <row r="934" spans="1:13" x14ac:dyDescent="0.2">
      <c r="A934" s="2">
        <v>43216</v>
      </c>
      <c r="B934" s="1">
        <v>366797</v>
      </c>
      <c r="C934" s="1" t="s">
        <v>82</v>
      </c>
      <c r="D934" s="1" t="s">
        <v>891</v>
      </c>
      <c r="E934" s="1" t="s">
        <v>857</v>
      </c>
      <c r="F934" s="1">
        <v>18</v>
      </c>
      <c r="G934" s="16" t="s">
        <v>872</v>
      </c>
      <c r="H934" s="23">
        <v>0.73402777777777783</v>
      </c>
      <c r="I934" s="23">
        <v>0.8256944444444444</v>
      </c>
      <c r="J934" s="1">
        <f>HOUR(Tabla110[[#This Row],[HORA FIN PICKING]]-Tabla110[[#This Row],[HORA INICIO PICKING]])*60+MINUTE(Tabla110[[#This Row],[HORA FIN PICKING]]-Tabla110[[#This Row],[HORA INICIO PICKING]])</f>
        <v>132</v>
      </c>
      <c r="K934" s="1" t="str">
        <f>VLOOKUP(Tabla110[[#This Row],[COD MATERIAL]],Tabla1345[#All],3,0)</f>
        <v>08 - ELECTRICO</v>
      </c>
      <c r="L934" s="2" t="str">
        <f>VLOOKUP(MONTH(Tabla110[[#This Row],[FECHA PICKING]]),Tabla2[],2,0)</f>
        <v>Abr</v>
      </c>
      <c r="M934" s="1">
        <f>YEAR(Tabla110[[#This Row],[FECHA PICKING]])</f>
        <v>2018</v>
      </c>
    </row>
    <row r="935" spans="1:13" x14ac:dyDescent="0.2">
      <c r="A935" s="2">
        <v>43401</v>
      </c>
      <c r="B935" s="1">
        <v>348408</v>
      </c>
      <c r="C935" s="1" t="s">
        <v>408</v>
      </c>
      <c r="D935" s="1" t="s">
        <v>887</v>
      </c>
      <c r="E935" s="1" t="s">
        <v>862</v>
      </c>
      <c r="F935" s="1">
        <v>38</v>
      </c>
      <c r="G935" s="16" t="s">
        <v>872</v>
      </c>
      <c r="H935" s="23">
        <v>0.40277777777777773</v>
      </c>
      <c r="I935" s="23">
        <v>0.43541666666666662</v>
      </c>
      <c r="J935" s="1">
        <f>HOUR(Tabla110[[#This Row],[HORA FIN PICKING]]-Tabla110[[#This Row],[HORA INICIO PICKING]])*60+MINUTE(Tabla110[[#This Row],[HORA FIN PICKING]]-Tabla110[[#This Row],[HORA INICIO PICKING]])</f>
        <v>47</v>
      </c>
      <c r="K935" s="1" t="str">
        <f>VLOOKUP(Tabla110[[#This Row],[COD MATERIAL]],Tabla1345[#All],3,0)</f>
        <v>05 - COLISION</v>
      </c>
      <c r="L935" s="2" t="str">
        <f>VLOOKUP(MONTH(Tabla110[[#This Row],[FECHA PICKING]]),Tabla2[],2,0)</f>
        <v>Oct</v>
      </c>
      <c r="M935" s="1">
        <f>YEAR(Tabla110[[#This Row],[FECHA PICKING]])</f>
        <v>2018</v>
      </c>
    </row>
    <row r="936" spans="1:13" x14ac:dyDescent="0.2">
      <c r="A936" s="2">
        <v>43114</v>
      </c>
      <c r="B936" s="1">
        <v>362732</v>
      </c>
      <c r="C936" s="1" t="s">
        <v>139</v>
      </c>
      <c r="D936" s="1" t="s">
        <v>891</v>
      </c>
      <c r="E936" s="1" t="s">
        <v>857</v>
      </c>
      <c r="F936" s="1">
        <v>87</v>
      </c>
      <c r="G936" s="16" t="s">
        <v>873</v>
      </c>
      <c r="H936" s="23">
        <v>0.51458333333333328</v>
      </c>
      <c r="I936" s="23">
        <v>0.59652777777777777</v>
      </c>
      <c r="J936" s="1">
        <f>HOUR(Tabla110[[#This Row],[HORA FIN PICKING]]-Tabla110[[#This Row],[HORA INICIO PICKING]])*60+MINUTE(Tabla110[[#This Row],[HORA FIN PICKING]]-Tabla110[[#This Row],[HORA INICIO PICKING]])</f>
        <v>118</v>
      </c>
      <c r="K936" s="1" t="str">
        <f>VLOOKUP(Tabla110[[#This Row],[COD MATERIAL]],Tabla1345[#All],3,0)</f>
        <v>15 - MISCELANEOS</v>
      </c>
      <c r="L936" s="2" t="str">
        <f>VLOOKUP(MONTH(Tabla110[[#This Row],[FECHA PICKING]]),Tabla2[],2,0)</f>
        <v>Ene</v>
      </c>
      <c r="M936" s="1">
        <f>YEAR(Tabla110[[#This Row],[FECHA PICKING]])</f>
        <v>2018</v>
      </c>
    </row>
    <row r="937" spans="1:13" x14ac:dyDescent="0.2">
      <c r="A937" s="2">
        <v>43607</v>
      </c>
      <c r="B937" s="1">
        <v>348500</v>
      </c>
      <c r="C937" s="1" t="s">
        <v>486</v>
      </c>
      <c r="D937" s="1" t="s">
        <v>891</v>
      </c>
      <c r="E937" s="1" t="s">
        <v>867</v>
      </c>
      <c r="F937" s="1">
        <v>58</v>
      </c>
      <c r="G937" s="16" t="s">
        <v>872</v>
      </c>
      <c r="H937" s="23">
        <v>0.70000000000000007</v>
      </c>
      <c r="I937" s="23">
        <v>0.74236111111111114</v>
      </c>
      <c r="J937" s="1">
        <f>HOUR(Tabla110[[#This Row],[HORA FIN PICKING]]-Tabla110[[#This Row],[HORA INICIO PICKING]])*60+MINUTE(Tabla110[[#This Row],[HORA FIN PICKING]]-Tabla110[[#This Row],[HORA INICIO PICKING]])</f>
        <v>61</v>
      </c>
      <c r="K937" s="1" t="str">
        <f>VLOOKUP(Tabla110[[#This Row],[COD MATERIAL]],Tabla1345[#All],3,0)</f>
        <v>09 - PARTES DE MOTOR</v>
      </c>
      <c r="L937" s="2" t="str">
        <f>VLOOKUP(MONTH(Tabla110[[#This Row],[FECHA PICKING]]),Tabla2[],2,0)</f>
        <v>May</v>
      </c>
      <c r="M937" s="1">
        <f>YEAR(Tabla110[[#This Row],[FECHA PICKING]])</f>
        <v>2019</v>
      </c>
    </row>
    <row r="938" spans="1:13" x14ac:dyDescent="0.2">
      <c r="A938" s="2">
        <v>43223</v>
      </c>
      <c r="B938" s="1">
        <v>364406</v>
      </c>
      <c r="C938" s="1" t="s">
        <v>605</v>
      </c>
      <c r="D938" s="1" t="s">
        <v>891</v>
      </c>
      <c r="E938" s="1" t="s">
        <v>857</v>
      </c>
      <c r="F938" s="1">
        <v>20</v>
      </c>
      <c r="G938" s="16" t="s">
        <v>872</v>
      </c>
      <c r="H938" s="23">
        <v>0.51388888888888895</v>
      </c>
      <c r="I938" s="23">
        <v>0.60138888888888886</v>
      </c>
      <c r="J938" s="1">
        <f>HOUR(Tabla110[[#This Row],[HORA FIN PICKING]]-Tabla110[[#This Row],[HORA INICIO PICKING]])*60+MINUTE(Tabla110[[#This Row],[HORA FIN PICKING]]-Tabla110[[#This Row],[HORA INICIO PICKING]])</f>
        <v>126</v>
      </c>
      <c r="K938" s="1" t="str">
        <f>VLOOKUP(Tabla110[[#This Row],[COD MATERIAL]],Tabla1345[#All],3,0)</f>
        <v>11 - LLANTAS Y HULES</v>
      </c>
      <c r="L938" s="2" t="str">
        <f>VLOOKUP(MONTH(Tabla110[[#This Row],[FECHA PICKING]]),Tabla2[],2,0)</f>
        <v>May</v>
      </c>
      <c r="M938" s="1">
        <f>YEAR(Tabla110[[#This Row],[FECHA PICKING]])</f>
        <v>2018</v>
      </c>
    </row>
    <row r="939" spans="1:13" x14ac:dyDescent="0.2">
      <c r="A939" s="2">
        <v>43393</v>
      </c>
      <c r="B939" s="1">
        <v>347637</v>
      </c>
      <c r="C939" s="1" t="s">
        <v>209</v>
      </c>
      <c r="D939" s="1" t="s">
        <v>889</v>
      </c>
      <c r="E939" s="1" t="s">
        <v>860</v>
      </c>
      <c r="F939" s="1">
        <v>13</v>
      </c>
      <c r="G939" s="16" t="s">
        <v>872</v>
      </c>
      <c r="H939" s="23">
        <v>0.58958333333333335</v>
      </c>
      <c r="I939" s="23">
        <v>0.60138888888888886</v>
      </c>
      <c r="J939" s="1">
        <f>HOUR(Tabla110[[#This Row],[HORA FIN PICKING]]-Tabla110[[#This Row],[HORA INICIO PICKING]])*60+MINUTE(Tabla110[[#This Row],[HORA FIN PICKING]]-Tabla110[[#This Row],[HORA INICIO PICKING]])</f>
        <v>17</v>
      </c>
      <c r="K939" s="1" t="str">
        <f>VLOOKUP(Tabla110[[#This Row],[COD MATERIAL]],Tabla1345[#All],3,0)</f>
        <v>09 - PARTES DE MOTOR</v>
      </c>
      <c r="L939" s="2" t="str">
        <f>VLOOKUP(MONTH(Tabla110[[#This Row],[FECHA PICKING]]),Tabla2[],2,0)</f>
        <v>Oct</v>
      </c>
      <c r="M939" s="1">
        <f>YEAR(Tabla110[[#This Row],[FECHA PICKING]])</f>
        <v>2018</v>
      </c>
    </row>
    <row r="940" spans="1:13" x14ac:dyDescent="0.2">
      <c r="A940" s="2">
        <v>43285</v>
      </c>
      <c r="B940" s="1">
        <v>368042</v>
      </c>
      <c r="C940" s="1" t="s">
        <v>103</v>
      </c>
      <c r="D940" s="1" t="s">
        <v>892</v>
      </c>
      <c r="E940" s="1" t="s">
        <v>865</v>
      </c>
      <c r="F940" s="1">
        <v>76</v>
      </c>
      <c r="G940" s="16" t="s">
        <v>872</v>
      </c>
      <c r="H940" s="23">
        <v>0.54999999999999993</v>
      </c>
      <c r="I940" s="23">
        <v>0.5708333333333333</v>
      </c>
      <c r="J940" s="1">
        <f>HOUR(Tabla110[[#This Row],[HORA FIN PICKING]]-Tabla110[[#This Row],[HORA INICIO PICKING]])*60+MINUTE(Tabla110[[#This Row],[HORA FIN PICKING]]-Tabla110[[#This Row],[HORA INICIO PICKING]])</f>
        <v>30</v>
      </c>
      <c r="K940" s="1" t="str">
        <f>VLOOKUP(Tabla110[[#This Row],[COD MATERIAL]],Tabla1345[#All],3,0)</f>
        <v>08 - ELECTRICO</v>
      </c>
      <c r="L940" s="2" t="str">
        <f>VLOOKUP(MONTH(Tabla110[[#This Row],[FECHA PICKING]]),Tabla2[],2,0)</f>
        <v>Jul</v>
      </c>
      <c r="M940" s="1">
        <f>YEAR(Tabla110[[#This Row],[FECHA PICKING]])</f>
        <v>2018</v>
      </c>
    </row>
    <row r="941" spans="1:13" x14ac:dyDescent="0.2">
      <c r="A941" s="2">
        <v>43291</v>
      </c>
      <c r="B941" s="1">
        <v>366794</v>
      </c>
      <c r="C941" s="1" t="s">
        <v>99</v>
      </c>
      <c r="D941" s="1" t="s">
        <v>890</v>
      </c>
      <c r="E941" s="1" t="s">
        <v>863</v>
      </c>
      <c r="F941" s="1">
        <v>67</v>
      </c>
      <c r="G941" s="16" t="s">
        <v>872</v>
      </c>
      <c r="H941" s="23">
        <v>0.68125000000000002</v>
      </c>
      <c r="I941" s="23">
        <v>0.75902777777777786</v>
      </c>
      <c r="J941" s="1">
        <f>HOUR(Tabla110[[#This Row],[HORA FIN PICKING]]-Tabla110[[#This Row],[HORA INICIO PICKING]])*60+MINUTE(Tabla110[[#This Row],[HORA FIN PICKING]]-Tabla110[[#This Row],[HORA INICIO PICKING]])</f>
        <v>112</v>
      </c>
      <c r="K941" s="1" t="str">
        <f>VLOOKUP(Tabla110[[#This Row],[COD MATERIAL]],Tabla1345[#All],3,0)</f>
        <v>08 - ELECTRICO</v>
      </c>
      <c r="L941" s="2" t="str">
        <f>VLOOKUP(MONTH(Tabla110[[#This Row],[FECHA PICKING]]),Tabla2[],2,0)</f>
        <v>Jul</v>
      </c>
      <c r="M941" s="1">
        <f>YEAR(Tabla110[[#This Row],[FECHA PICKING]])</f>
        <v>2018</v>
      </c>
    </row>
    <row r="942" spans="1:13" x14ac:dyDescent="0.2">
      <c r="A942" s="2">
        <v>43403</v>
      </c>
      <c r="B942" s="1">
        <v>348838</v>
      </c>
      <c r="C942" s="1" t="s">
        <v>261</v>
      </c>
      <c r="D942" s="1" t="s">
        <v>885</v>
      </c>
      <c r="E942" s="1" t="s">
        <v>856</v>
      </c>
      <c r="F942" s="1">
        <v>62</v>
      </c>
      <c r="G942" s="16" t="s">
        <v>872</v>
      </c>
      <c r="H942" s="23">
        <v>0.63888888888888895</v>
      </c>
      <c r="I942" s="23">
        <v>0.72222222222222221</v>
      </c>
      <c r="J942" s="1">
        <f>HOUR(Tabla110[[#This Row],[HORA FIN PICKING]]-Tabla110[[#This Row],[HORA INICIO PICKING]])*60+MINUTE(Tabla110[[#This Row],[HORA FIN PICKING]]-Tabla110[[#This Row],[HORA INICIO PICKING]])</f>
        <v>120</v>
      </c>
      <c r="K942" s="1" t="str">
        <f>VLOOKUP(Tabla110[[#This Row],[COD MATERIAL]],Tabla1345[#All],3,0)</f>
        <v>05 - COLISION</v>
      </c>
      <c r="L942" s="2" t="str">
        <f>VLOOKUP(MONTH(Tabla110[[#This Row],[FECHA PICKING]]),Tabla2[],2,0)</f>
        <v>Oct</v>
      </c>
      <c r="M942" s="1">
        <f>YEAR(Tabla110[[#This Row],[FECHA PICKING]])</f>
        <v>2018</v>
      </c>
    </row>
    <row r="943" spans="1:13" x14ac:dyDescent="0.2">
      <c r="A943" s="2">
        <v>43288</v>
      </c>
      <c r="B943" s="1">
        <v>366817</v>
      </c>
      <c r="C943" s="1" t="s">
        <v>152</v>
      </c>
      <c r="D943" s="1" t="s">
        <v>884</v>
      </c>
      <c r="E943" s="1" t="s">
        <v>857</v>
      </c>
      <c r="F943" s="1">
        <v>50</v>
      </c>
      <c r="G943" s="16" t="s">
        <v>872</v>
      </c>
      <c r="H943" s="23">
        <v>0.63750000000000007</v>
      </c>
      <c r="I943" s="23">
        <v>0.74097222222222214</v>
      </c>
      <c r="J943" s="1">
        <f>HOUR(Tabla110[[#This Row],[HORA FIN PICKING]]-Tabla110[[#This Row],[HORA INICIO PICKING]])*60+MINUTE(Tabla110[[#This Row],[HORA FIN PICKING]]-Tabla110[[#This Row],[HORA INICIO PICKING]])</f>
        <v>149</v>
      </c>
      <c r="K943" s="1" t="str">
        <f>VLOOKUP(Tabla110[[#This Row],[COD MATERIAL]],Tabla1345[#All],3,0)</f>
        <v>11 - LLANTAS Y HULES</v>
      </c>
      <c r="L943" s="2" t="str">
        <f>VLOOKUP(MONTH(Tabla110[[#This Row],[FECHA PICKING]]),Tabla2[],2,0)</f>
        <v>Jul</v>
      </c>
      <c r="M943" s="1">
        <f>YEAR(Tabla110[[#This Row],[FECHA PICKING]])</f>
        <v>2018</v>
      </c>
    </row>
    <row r="944" spans="1:13" x14ac:dyDescent="0.2">
      <c r="A944" s="2">
        <v>43256</v>
      </c>
      <c r="B944" s="1">
        <v>367859</v>
      </c>
      <c r="C944" s="1" t="s">
        <v>724</v>
      </c>
      <c r="D944" s="1" t="s">
        <v>884</v>
      </c>
      <c r="E944" s="1" t="s">
        <v>858</v>
      </c>
      <c r="F944" s="1">
        <v>11</v>
      </c>
      <c r="G944" s="16" t="s">
        <v>873</v>
      </c>
      <c r="H944" s="23">
        <v>0.68263888888888891</v>
      </c>
      <c r="I944" s="23">
        <v>0.77847222222222223</v>
      </c>
      <c r="J944" s="1">
        <f>HOUR(Tabla110[[#This Row],[HORA FIN PICKING]]-Tabla110[[#This Row],[HORA INICIO PICKING]])*60+MINUTE(Tabla110[[#This Row],[HORA FIN PICKING]]-Tabla110[[#This Row],[HORA INICIO PICKING]])</f>
        <v>138</v>
      </c>
      <c r="K944" s="1" t="str">
        <f>VLOOKUP(Tabla110[[#This Row],[COD MATERIAL]],Tabla1345[#All],3,0)</f>
        <v>05 - COLISION</v>
      </c>
      <c r="L944" s="2" t="str">
        <f>VLOOKUP(MONTH(Tabla110[[#This Row],[FECHA PICKING]]),Tabla2[],2,0)</f>
        <v>Jun</v>
      </c>
      <c r="M944" s="1">
        <f>YEAR(Tabla110[[#This Row],[FECHA PICKING]])</f>
        <v>2018</v>
      </c>
    </row>
    <row r="945" spans="1:13" x14ac:dyDescent="0.2">
      <c r="A945" s="2">
        <v>43180</v>
      </c>
      <c r="B945" s="1">
        <v>348551</v>
      </c>
      <c r="C945" s="1" t="s">
        <v>321</v>
      </c>
      <c r="D945" s="1" t="s">
        <v>885</v>
      </c>
      <c r="E945" s="1" t="s">
        <v>859</v>
      </c>
      <c r="F945" s="1">
        <v>55</v>
      </c>
      <c r="G945" s="16" t="s">
        <v>872</v>
      </c>
      <c r="H945" s="23">
        <v>0.37986111111111115</v>
      </c>
      <c r="I945" s="23">
        <v>0.39444444444444443</v>
      </c>
      <c r="J945" s="1">
        <f>HOUR(Tabla110[[#This Row],[HORA FIN PICKING]]-Tabla110[[#This Row],[HORA INICIO PICKING]])*60+MINUTE(Tabla110[[#This Row],[HORA FIN PICKING]]-Tabla110[[#This Row],[HORA INICIO PICKING]])</f>
        <v>21</v>
      </c>
      <c r="K945" s="1" t="str">
        <f>VLOOKUP(Tabla110[[#This Row],[COD MATERIAL]],Tabla1345[#All],3,0)</f>
        <v>15 - MISCELANEOS</v>
      </c>
      <c r="L945" s="2" t="str">
        <f>VLOOKUP(MONTH(Tabla110[[#This Row],[FECHA PICKING]]),Tabla2[],2,0)</f>
        <v>Mar</v>
      </c>
      <c r="M945" s="1">
        <f>YEAR(Tabla110[[#This Row],[FECHA PICKING]])</f>
        <v>2018</v>
      </c>
    </row>
    <row r="946" spans="1:13" x14ac:dyDescent="0.2">
      <c r="A946" s="2">
        <v>43420</v>
      </c>
      <c r="B946" s="1">
        <v>348480</v>
      </c>
      <c r="C946" s="1" t="s">
        <v>443</v>
      </c>
      <c r="D946" s="1" t="s">
        <v>889</v>
      </c>
      <c r="E946" s="1" t="s">
        <v>860</v>
      </c>
      <c r="F946" s="1">
        <v>18</v>
      </c>
      <c r="G946" s="16" t="s">
        <v>873</v>
      </c>
      <c r="H946" s="23">
        <v>0.46736111111111112</v>
      </c>
      <c r="I946" s="23">
        <v>0.49861111111111112</v>
      </c>
      <c r="J946" s="1">
        <f>HOUR(Tabla110[[#This Row],[HORA FIN PICKING]]-Tabla110[[#This Row],[HORA INICIO PICKING]])*60+MINUTE(Tabla110[[#This Row],[HORA FIN PICKING]]-Tabla110[[#This Row],[HORA INICIO PICKING]])</f>
        <v>45</v>
      </c>
      <c r="K946" s="1" t="str">
        <f>VLOOKUP(Tabla110[[#This Row],[COD MATERIAL]],Tabla1345[#All],3,0)</f>
        <v>05 - COLISION</v>
      </c>
      <c r="L946" s="2" t="str">
        <f>VLOOKUP(MONTH(Tabla110[[#This Row],[FECHA PICKING]]),Tabla2[],2,0)</f>
        <v>Nov</v>
      </c>
      <c r="M946" s="1">
        <f>YEAR(Tabla110[[#This Row],[FECHA PICKING]])</f>
        <v>2018</v>
      </c>
    </row>
    <row r="947" spans="1:13" x14ac:dyDescent="0.2">
      <c r="A947" s="2">
        <v>43476</v>
      </c>
      <c r="B947" s="1">
        <v>348633</v>
      </c>
      <c r="C947" s="1" t="s">
        <v>159</v>
      </c>
      <c r="D947" s="1" t="s">
        <v>892</v>
      </c>
      <c r="E947" s="1" t="s">
        <v>861</v>
      </c>
      <c r="F947" s="1">
        <v>29</v>
      </c>
      <c r="G947" s="16" t="s">
        <v>872</v>
      </c>
      <c r="H947" s="23">
        <v>0.64166666666666672</v>
      </c>
      <c r="I947" s="23">
        <v>0.65694444444444444</v>
      </c>
      <c r="J947" s="1">
        <f>HOUR(Tabla110[[#This Row],[HORA FIN PICKING]]-Tabla110[[#This Row],[HORA INICIO PICKING]])*60+MINUTE(Tabla110[[#This Row],[HORA FIN PICKING]]-Tabla110[[#This Row],[HORA INICIO PICKING]])</f>
        <v>22</v>
      </c>
      <c r="K947" s="1" t="str">
        <f>VLOOKUP(Tabla110[[#This Row],[COD MATERIAL]],Tabla1345[#All],3,0)</f>
        <v>09 - PARTES DE MOTOR</v>
      </c>
      <c r="L947" s="2" t="str">
        <f>VLOOKUP(MONTH(Tabla110[[#This Row],[FECHA PICKING]]),Tabla2[],2,0)</f>
        <v>Ene</v>
      </c>
      <c r="M947" s="1">
        <f>YEAR(Tabla110[[#This Row],[FECHA PICKING]])</f>
        <v>2019</v>
      </c>
    </row>
    <row r="948" spans="1:13" x14ac:dyDescent="0.2">
      <c r="A948" s="2">
        <v>43537</v>
      </c>
      <c r="B948" s="1">
        <v>348515</v>
      </c>
      <c r="C948" s="1" t="s">
        <v>163</v>
      </c>
      <c r="D948" s="1" t="s">
        <v>893</v>
      </c>
      <c r="E948" s="1" t="s">
        <v>862</v>
      </c>
      <c r="F948" s="1">
        <v>88</v>
      </c>
      <c r="G948" s="16" t="s">
        <v>872</v>
      </c>
      <c r="H948" s="23">
        <v>0.73472222222222217</v>
      </c>
      <c r="I948" s="23">
        <v>0.78541666666666676</v>
      </c>
      <c r="J948" s="1">
        <f>HOUR(Tabla110[[#This Row],[HORA FIN PICKING]]-Tabla110[[#This Row],[HORA INICIO PICKING]])*60+MINUTE(Tabla110[[#This Row],[HORA FIN PICKING]]-Tabla110[[#This Row],[HORA INICIO PICKING]])</f>
        <v>73</v>
      </c>
      <c r="K948" s="1" t="str">
        <f>VLOOKUP(Tabla110[[#This Row],[COD MATERIAL]],Tabla1345[#All],3,0)</f>
        <v>09 - PARTES DE MOTOR</v>
      </c>
      <c r="L948" s="2" t="str">
        <f>VLOOKUP(MONTH(Tabla110[[#This Row],[FECHA PICKING]]),Tabla2[],2,0)</f>
        <v>Mar</v>
      </c>
      <c r="M948" s="1">
        <f>YEAR(Tabla110[[#This Row],[FECHA PICKING]])</f>
        <v>2019</v>
      </c>
    </row>
    <row r="949" spans="1:13" x14ac:dyDescent="0.2">
      <c r="A949" s="2">
        <v>43482</v>
      </c>
      <c r="B949" s="1">
        <v>348118</v>
      </c>
      <c r="C949" s="1" t="s">
        <v>189</v>
      </c>
      <c r="D949" s="1" t="s">
        <v>891</v>
      </c>
      <c r="E949" s="1" t="s">
        <v>863</v>
      </c>
      <c r="F949" s="1">
        <v>36</v>
      </c>
      <c r="G949" s="16" t="s">
        <v>873</v>
      </c>
      <c r="H949" s="23">
        <v>0.57013888888888886</v>
      </c>
      <c r="I949" s="23">
        <v>0.6479166666666667</v>
      </c>
      <c r="J949" s="1">
        <f>HOUR(Tabla110[[#This Row],[HORA FIN PICKING]]-Tabla110[[#This Row],[HORA INICIO PICKING]])*60+MINUTE(Tabla110[[#This Row],[HORA FIN PICKING]]-Tabla110[[#This Row],[HORA INICIO PICKING]])</f>
        <v>112</v>
      </c>
      <c r="K949" s="1" t="str">
        <f>VLOOKUP(Tabla110[[#This Row],[COD MATERIAL]],Tabla1345[#All],3,0)</f>
        <v>07 - PEDALES Y POSAPIES</v>
      </c>
      <c r="L949" s="2" t="str">
        <f>VLOOKUP(MONTH(Tabla110[[#This Row],[FECHA PICKING]]),Tabla2[],2,0)</f>
        <v>Ene</v>
      </c>
      <c r="M949" s="1">
        <f>YEAR(Tabla110[[#This Row],[FECHA PICKING]])</f>
        <v>2019</v>
      </c>
    </row>
    <row r="950" spans="1:13" x14ac:dyDescent="0.2">
      <c r="A950" s="2">
        <v>43136</v>
      </c>
      <c r="B950" s="1">
        <v>348459</v>
      </c>
      <c r="C950" s="1" t="s">
        <v>154</v>
      </c>
      <c r="D950" s="1" t="s">
        <v>890</v>
      </c>
      <c r="E950" s="1" t="s">
        <v>864</v>
      </c>
      <c r="F950" s="1">
        <v>53</v>
      </c>
      <c r="G950" s="16" t="s">
        <v>872</v>
      </c>
      <c r="H950" s="23">
        <v>0.48333333333333334</v>
      </c>
      <c r="I950" s="23">
        <v>0.5131944444444444</v>
      </c>
      <c r="J950" s="1">
        <f>HOUR(Tabla110[[#This Row],[HORA FIN PICKING]]-Tabla110[[#This Row],[HORA INICIO PICKING]])*60+MINUTE(Tabla110[[#This Row],[HORA FIN PICKING]]-Tabla110[[#This Row],[HORA INICIO PICKING]])</f>
        <v>43</v>
      </c>
      <c r="K950" s="1" t="str">
        <f>VLOOKUP(Tabla110[[#This Row],[COD MATERIAL]],Tabla1345[#All],3,0)</f>
        <v>08 - ELECTRICO</v>
      </c>
      <c r="L950" s="2" t="str">
        <f>VLOOKUP(MONTH(Tabla110[[#This Row],[FECHA PICKING]]),Tabla2[],2,0)</f>
        <v>Feb</v>
      </c>
      <c r="M950" s="1">
        <f>YEAR(Tabla110[[#This Row],[FECHA PICKING]])</f>
        <v>2018</v>
      </c>
    </row>
    <row r="951" spans="1:13" x14ac:dyDescent="0.2">
      <c r="A951" s="2">
        <v>43146</v>
      </c>
      <c r="B951" s="1">
        <v>348298</v>
      </c>
      <c r="C951" s="1" t="s">
        <v>80</v>
      </c>
      <c r="D951" s="1" t="s">
        <v>893</v>
      </c>
      <c r="E951" s="1" t="s">
        <v>864</v>
      </c>
      <c r="F951" s="1">
        <v>14</v>
      </c>
      <c r="G951" s="16" t="s">
        <v>872</v>
      </c>
      <c r="H951" s="23">
        <v>0.71388888888888891</v>
      </c>
      <c r="I951" s="23">
        <v>0.75347222222222221</v>
      </c>
      <c r="J951" s="1">
        <f>HOUR(Tabla110[[#This Row],[HORA FIN PICKING]]-Tabla110[[#This Row],[HORA INICIO PICKING]])*60+MINUTE(Tabla110[[#This Row],[HORA FIN PICKING]]-Tabla110[[#This Row],[HORA INICIO PICKING]])</f>
        <v>57</v>
      </c>
      <c r="K951" s="1" t="str">
        <f>VLOOKUP(Tabla110[[#This Row],[COD MATERIAL]],Tabla1345[#All],3,0)</f>
        <v>10 - PALANCAS Y CHICOTES</v>
      </c>
      <c r="L951" s="2" t="str">
        <f>VLOOKUP(MONTH(Tabla110[[#This Row],[FECHA PICKING]]),Tabla2[],2,0)</f>
        <v>Feb</v>
      </c>
      <c r="M951" s="1">
        <f>YEAR(Tabla110[[#This Row],[FECHA PICKING]])</f>
        <v>2018</v>
      </c>
    </row>
    <row r="952" spans="1:13" x14ac:dyDescent="0.2">
      <c r="A952" s="2">
        <v>43365</v>
      </c>
      <c r="B952" s="1">
        <v>348576</v>
      </c>
      <c r="C952" s="1" t="s">
        <v>397</v>
      </c>
      <c r="D952" s="1" t="s">
        <v>892</v>
      </c>
      <c r="E952" s="1" t="s">
        <v>857</v>
      </c>
      <c r="F952" s="1">
        <v>64</v>
      </c>
      <c r="G952" s="16" t="s">
        <v>873</v>
      </c>
      <c r="H952" s="23">
        <v>0.36527777777777781</v>
      </c>
      <c r="I952" s="23">
        <v>0.45347222222222222</v>
      </c>
      <c r="J952" s="1">
        <f>HOUR(Tabla110[[#This Row],[HORA FIN PICKING]]-Tabla110[[#This Row],[HORA INICIO PICKING]])*60+MINUTE(Tabla110[[#This Row],[HORA FIN PICKING]]-Tabla110[[#This Row],[HORA INICIO PICKING]])</f>
        <v>127</v>
      </c>
      <c r="K952" s="1" t="str">
        <f>VLOOKUP(Tabla110[[#This Row],[COD MATERIAL]],Tabla1345[#All],3,0)</f>
        <v>11 - LLANTAS Y HULES</v>
      </c>
      <c r="L952" s="2" t="str">
        <f>VLOOKUP(MONTH(Tabla110[[#This Row],[FECHA PICKING]]),Tabla2[],2,0)</f>
        <v>Set</v>
      </c>
      <c r="M952" s="1">
        <f>YEAR(Tabla110[[#This Row],[FECHA PICKING]])</f>
        <v>2018</v>
      </c>
    </row>
    <row r="953" spans="1:13" x14ac:dyDescent="0.2">
      <c r="A953" s="2">
        <v>43376</v>
      </c>
      <c r="B953" s="1">
        <v>348394</v>
      </c>
      <c r="C953" s="1" t="s">
        <v>77</v>
      </c>
      <c r="D953" s="1" t="s">
        <v>893</v>
      </c>
      <c r="E953" s="1" t="s">
        <v>864</v>
      </c>
      <c r="F953" s="1">
        <v>94</v>
      </c>
      <c r="G953" s="16" t="s">
        <v>872</v>
      </c>
      <c r="H953" s="23">
        <v>0.42222222222222222</v>
      </c>
      <c r="I953" s="23">
        <v>0.48888888888888893</v>
      </c>
      <c r="J953" s="1">
        <f>HOUR(Tabla110[[#This Row],[HORA FIN PICKING]]-Tabla110[[#This Row],[HORA INICIO PICKING]])*60+MINUTE(Tabla110[[#This Row],[HORA FIN PICKING]]-Tabla110[[#This Row],[HORA INICIO PICKING]])</f>
        <v>96</v>
      </c>
      <c r="K953" s="1" t="str">
        <f>VLOOKUP(Tabla110[[#This Row],[COD MATERIAL]],Tabla1345[#All],3,0)</f>
        <v>05 - COLISION</v>
      </c>
      <c r="L953" s="2" t="str">
        <f>VLOOKUP(MONTH(Tabla110[[#This Row],[FECHA PICKING]]),Tabla2[],2,0)</f>
        <v>Oct</v>
      </c>
      <c r="M953" s="1">
        <f>YEAR(Tabla110[[#This Row],[FECHA PICKING]])</f>
        <v>2018</v>
      </c>
    </row>
    <row r="954" spans="1:13" x14ac:dyDescent="0.2">
      <c r="A954" s="2">
        <v>43359</v>
      </c>
      <c r="B954" s="1">
        <v>348674</v>
      </c>
      <c r="C954" s="1" t="s">
        <v>688</v>
      </c>
      <c r="D954" s="1" t="s">
        <v>891</v>
      </c>
      <c r="E954" s="1" t="s">
        <v>865</v>
      </c>
      <c r="F954" s="1">
        <v>51</v>
      </c>
      <c r="G954" s="16" t="s">
        <v>872</v>
      </c>
      <c r="H954" s="23">
        <v>0.4916666666666667</v>
      </c>
      <c r="I954" s="23">
        <v>0.54652777777777783</v>
      </c>
      <c r="J954" s="1">
        <f>HOUR(Tabla110[[#This Row],[HORA FIN PICKING]]-Tabla110[[#This Row],[HORA INICIO PICKING]])*60+MINUTE(Tabla110[[#This Row],[HORA FIN PICKING]]-Tabla110[[#This Row],[HORA INICIO PICKING]])</f>
        <v>79</v>
      </c>
      <c r="K954" s="1" t="str">
        <f>VLOOKUP(Tabla110[[#This Row],[COD MATERIAL]],Tabla1345[#All],3,0)</f>
        <v>15 - MISCELANEOS</v>
      </c>
      <c r="L954" s="2" t="str">
        <f>VLOOKUP(MONTH(Tabla110[[#This Row],[FECHA PICKING]]),Tabla2[],2,0)</f>
        <v>Set</v>
      </c>
      <c r="M954" s="1">
        <f>YEAR(Tabla110[[#This Row],[FECHA PICKING]])</f>
        <v>2018</v>
      </c>
    </row>
    <row r="955" spans="1:13" x14ac:dyDescent="0.2">
      <c r="A955" s="2">
        <v>43556</v>
      </c>
      <c r="B955" s="1">
        <v>347832</v>
      </c>
      <c r="C955" s="1" t="s">
        <v>177</v>
      </c>
      <c r="D955" s="1" t="s">
        <v>892</v>
      </c>
      <c r="E955" s="1" t="s">
        <v>857</v>
      </c>
      <c r="F955" s="1">
        <v>10</v>
      </c>
      <c r="G955" s="16" t="s">
        <v>873</v>
      </c>
      <c r="H955" s="23">
        <v>0.43194444444444446</v>
      </c>
      <c r="I955" s="23">
        <v>0.53125</v>
      </c>
      <c r="J955" s="1">
        <f>HOUR(Tabla110[[#This Row],[HORA FIN PICKING]]-Tabla110[[#This Row],[HORA INICIO PICKING]])*60+MINUTE(Tabla110[[#This Row],[HORA FIN PICKING]]-Tabla110[[#This Row],[HORA INICIO PICKING]])</f>
        <v>143</v>
      </c>
      <c r="K955" s="1" t="str">
        <f>VLOOKUP(Tabla110[[#This Row],[COD MATERIAL]],Tabla1345[#All],3,0)</f>
        <v>03 - FILTROS</v>
      </c>
      <c r="L955" s="2" t="str">
        <f>VLOOKUP(MONTH(Tabla110[[#This Row],[FECHA PICKING]]),Tabla2[],2,0)</f>
        <v>Abr</v>
      </c>
      <c r="M955" s="1">
        <f>YEAR(Tabla110[[#This Row],[FECHA PICKING]])</f>
        <v>2019</v>
      </c>
    </row>
    <row r="956" spans="1:13" x14ac:dyDescent="0.2">
      <c r="A956" s="2">
        <v>43350</v>
      </c>
      <c r="B956" s="1">
        <v>347983</v>
      </c>
      <c r="C956" s="1" t="s">
        <v>51</v>
      </c>
      <c r="D956" s="1" t="s">
        <v>888</v>
      </c>
      <c r="E956" s="1" t="s">
        <v>859</v>
      </c>
      <c r="F956" s="1">
        <v>45</v>
      </c>
      <c r="G956" s="16" t="s">
        <v>872</v>
      </c>
      <c r="H956" s="23">
        <v>0.47083333333333338</v>
      </c>
      <c r="I956" s="23">
        <v>0.5229166666666667</v>
      </c>
      <c r="J956" s="1">
        <f>HOUR(Tabla110[[#This Row],[HORA FIN PICKING]]-Tabla110[[#This Row],[HORA INICIO PICKING]])*60+MINUTE(Tabla110[[#This Row],[HORA FIN PICKING]]-Tabla110[[#This Row],[HORA INICIO PICKING]])</f>
        <v>75</v>
      </c>
      <c r="K956" s="1" t="str">
        <f>VLOOKUP(Tabla110[[#This Row],[COD MATERIAL]],Tabla1345[#All],3,0)</f>
        <v>10 - PALANCAS Y CHICOTES</v>
      </c>
      <c r="L956" s="2" t="str">
        <f>VLOOKUP(MONTH(Tabla110[[#This Row],[FECHA PICKING]]),Tabla2[],2,0)</f>
        <v>Set</v>
      </c>
      <c r="M956" s="1">
        <f>YEAR(Tabla110[[#This Row],[FECHA PICKING]])</f>
        <v>2018</v>
      </c>
    </row>
    <row r="957" spans="1:13" x14ac:dyDescent="0.2">
      <c r="A957" s="2">
        <v>43539</v>
      </c>
      <c r="B957" s="1">
        <v>348210</v>
      </c>
      <c r="C957" s="1" t="s">
        <v>587</v>
      </c>
      <c r="D957" s="1" t="s">
        <v>884</v>
      </c>
      <c r="E957" s="1" t="s">
        <v>862</v>
      </c>
      <c r="F957" s="1">
        <v>82</v>
      </c>
      <c r="G957" s="16" t="s">
        <v>872</v>
      </c>
      <c r="H957" s="23">
        <v>0.65416666666666667</v>
      </c>
      <c r="I957" s="23">
        <v>0.75416666666666676</v>
      </c>
      <c r="J957" s="1">
        <f>HOUR(Tabla110[[#This Row],[HORA FIN PICKING]]-Tabla110[[#This Row],[HORA INICIO PICKING]])*60+MINUTE(Tabla110[[#This Row],[HORA FIN PICKING]]-Tabla110[[#This Row],[HORA INICIO PICKING]])</f>
        <v>144</v>
      </c>
      <c r="K957" s="1" t="str">
        <f>VLOOKUP(Tabla110[[#This Row],[COD MATERIAL]],Tabla1345[#All],3,0)</f>
        <v>15 - MISCELANEOS</v>
      </c>
      <c r="L957" s="2" t="str">
        <f>VLOOKUP(MONTH(Tabla110[[#This Row],[FECHA PICKING]]),Tabla2[],2,0)</f>
        <v>Mar</v>
      </c>
      <c r="M957" s="1">
        <f>YEAR(Tabla110[[#This Row],[FECHA PICKING]])</f>
        <v>2019</v>
      </c>
    </row>
    <row r="958" spans="1:13" x14ac:dyDescent="0.2">
      <c r="A958" s="2">
        <v>43466</v>
      </c>
      <c r="B958" s="1">
        <v>347863</v>
      </c>
      <c r="C958" s="1" t="s">
        <v>174</v>
      </c>
      <c r="D958" s="1" t="s">
        <v>888</v>
      </c>
      <c r="E958" s="1" t="s">
        <v>866</v>
      </c>
      <c r="F958" s="1">
        <v>20</v>
      </c>
      <c r="G958" s="16" t="s">
        <v>872</v>
      </c>
      <c r="H958" s="23">
        <v>0.73611111111111116</v>
      </c>
      <c r="I958" s="23">
        <v>0.76180555555555562</v>
      </c>
      <c r="J958" s="1">
        <f>HOUR(Tabla110[[#This Row],[HORA FIN PICKING]]-Tabla110[[#This Row],[HORA INICIO PICKING]])*60+MINUTE(Tabla110[[#This Row],[HORA FIN PICKING]]-Tabla110[[#This Row],[HORA INICIO PICKING]])</f>
        <v>37</v>
      </c>
      <c r="K958" s="1" t="str">
        <f>VLOOKUP(Tabla110[[#This Row],[COD MATERIAL]],Tabla1345[#All],3,0)</f>
        <v>08 - ELECTRICO</v>
      </c>
      <c r="L958" s="2" t="str">
        <f>VLOOKUP(MONTH(Tabla110[[#This Row],[FECHA PICKING]]),Tabla2[],2,0)</f>
        <v>Ene</v>
      </c>
      <c r="M958" s="1">
        <f>YEAR(Tabla110[[#This Row],[FECHA PICKING]])</f>
        <v>2019</v>
      </c>
    </row>
    <row r="959" spans="1:13" x14ac:dyDescent="0.2">
      <c r="A959" s="2">
        <v>43550</v>
      </c>
      <c r="B959" s="1">
        <v>364434</v>
      </c>
      <c r="C959" s="1" t="s">
        <v>505</v>
      </c>
      <c r="D959" s="1" t="s">
        <v>893</v>
      </c>
      <c r="E959" s="1" t="s">
        <v>863</v>
      </c>
      <c r="F959" s="1">
        <v>72</v>
      </c>
      <c r="G959" s="16" t="s">
        <v>872</v>
      </c>
      <c r="H959" s="23">
        <v>0.7270833333333333</v>
      </c>
      <c r="I959" s="23">
        <v>0.79583333333333339</v>
      </c>
      <c r="J959" s="1">
        <f>HOUR(Tabla110[[#This Row],[HORA FIN PICKING]]-Tabla110[[#This Row],[HORA INICIO PICKING]])*60+MINUTE(Tabla110[[#This Row],[HORA FIN PICKING]]-Tabla110[[#This Row],[HORA INICIO PICKING]])</f>
        <v>99</v>
      </c>
      <c r="K959" s="1" t="str">
        <f>VLOOKUP(Tabla110[[#This Row],[COD MATERIAL]],Tabla1345[#All],3,0)</f>
        <v>05 - COLISION</v>
      </c>
      <c r="L959" s="2" t="str">
        <f>VLOOKUP(MONTH(Tabla110[[#This Row],[FECHA PICKING]]),Tabla2[],2,0)</f>
        <v>Mar</v>
      </c>
      <c r="M959" s="1">
        <f>YEAR(Tabla110[[#This Row],[FECHA PICKING]])</f>
        <v>2019</v>
      </c>
    </row>
    <row r="960" spans="1:13" x14ac:dyDescent="0.2">
      <c r="A960" s="2">
        <v>43497</v>
      </c>
      <c r="B960" s="1">
        <v>348612</v>
      </c>
      <c r="C960" s="1" t="s">
        <v>769</v>
      </c>
      <c r="D960" s="1" t="s">
        <v>891</v>
      </c>
      <c r="E960" s="1" t="s">
        <v>863</v>
      </c>
      <c r="F960" s="1">
        <v>33</v>
      </c>
      <c r="G960" s="16" t="s">
        <v>873</v>
      </c>
      <c r="H960" s="23">
        <v>0.51944444444444449</v>
      </c>
      <c r="I960" s="23">
        <v>0.56736111111111109</v>
      </c>
      <c r="J960" s="1">
        <f>HOUR(Tabla110[[#This Row],[HORA FIN PICKING]]-Tabla110[[#This Row],[HORA INICIO PICKING]])*60+MINUTE(Tabla110[[#This Row],[HORA FIN PICKING]]-Tabla110[[#This Row],[HORA INICIO PICKING]])</f>
        <v>69</v>
      </c>
      <c r="K960" s="1" t="str">
        <f>VLOOKUP(Tabla110[[#This Row],[COD MATERIAL]],Tabla1345[#All],3,0)</f>
        <v>08 - ELECTRICO</v>
      </c>
      <c r="L960" s="2" t="str">
        <f>VLOOKUP(MONTH(Tabla110[[#This Row],[FECHA PICKING]]),Tabla2[],2,0)</f>
        <v>Feb</v>
      </c>
      <c r="M960" s="1">
        <f>YEAR(Tabla110[[#This Row],[FECHA PICKING]])</f>
        <v>2019</v>
      </c>
    </row>
    <row r="961" spans="1:13" x14ac:dyDescent="0.2">
      <c r="A961" s="2">
        <v>43485</v>
      </c>
      <c r="B961" s="1">
        <v>348276</v>
      </c>
      <c r="C961" s="1" t="s">
        <v>778</v>
      </c>
      <c r="D961" s="1" t="s">
        <v>893</v>
      </c>
      <c r="E961" s="1" t="s">
        <v>860</v>
      </c>
      <c r="F961" s="1">
        <v>66</v>
      </c>
      <c r="G961" s="16" t="s">
        <v>873</v>
      </c>
      <c r="H961" s="23">
        <v>0.7319444444444444</v>
      </c>
      <c r="I961" s="23">
        <v>0.74375000000000002</v>
      </c>
      <c r="J961" s="1">
        <f>HOUR(Tabla110[[#This Row],[HORA FIN PICKING]]-Tabla110[[#This Row],[HORA INICIO PICKING]])*60+MINUTE(Tabla110[[#This Row],[HORA FIN PICKING]]-Tabla110[[#This Row],[HORA INICIO PICKING]])</f>
        <v>17</v>
      </c>
      <c r="K961" s="1" t="str">
        <f>VLOOKUP(Tabla110[[#This Row],[COD MATERIAL]],Tabla1345[#All],3,0)</f>
        <v>05 - COLISION</v>
      </c>
      <c r="L961" s="2" t="str">
        <f>VLOOKUP(MONTH(Tabla110[[#This Row],[FECHA PICKING]]),Tabla2[],2,0)</f>
        <v>Ene</v>
      </c>
      <c r="M961" s="1">
        <f>YEAR(Tabla110[[#This Row],[FECHA PICKING]])</f>
        <v>2019</v>
      </c>
    </row>
    <row r="962" spans="1:13" x14ac:dyDescent="0.2">
      <c r="A962" s="2">
        <v>43239</v>
      </c>
      <c r="B962" s="1">
        <v>348373</v>
      </c>
      <c r="C962" s="1" t="s">
        <v>531</v>
      </c>
      <c r="D962" s="1" t="s">
        <v>888</v>
      </c>
      <c r="E962" s="1" t="s">
        <v>867</v>
      </c>
      <c r="F962" s="1">
        <v>83</v>
      </c>
      <c r="G962" s="16" t="s">
        <v>873</v>
      </c>
      <c r="H962" s="23">
        <v>0.69166666666666676</v>
      </c>
      <c r="I962" s="23">
        <v>0.76250000000000007</v>
      </c>
      <c r="J962" s="1">
        <f>HOUR(Tabla110[[#This Row],[HORA FIN PICKING]]-Tabla110[[#This Row],[HORA INICIO PICKING]])*60+MINUTE(Tabla110[[#This Row],[HORA FIN PICKING]]-Tabla110[[#This Row],[HORA INICIO PICKING]])</f>
        <v>102</v>
      </c>
      <c r="K962" s="1" t="str">
        <f>VLOOKUP(Tabla110[[#This Row],[COD MATERIAL]],Tabla1345[#All],3,0)</f>
        <v>05 - COLISION</v>
      </c>
      <c r="L962" s="2" t="str">
        <f>VLOOKUP(MONTH(Tabla110[[#This Row],[FECHA PICKING]]),Tabla2[],2,0)</f>
        <v>May</v>
      </c>
      <c r="M962" s="1">
        <f>YEAR(Tabla110[[#This Row],[FECHA PICKING]])</f>
        <v>2018</v>
      </c>
    </row>
    <row r="963" spans="1:13" x14ac:dyDescent="0.2">
      <c r="A963" s="2">
        <v>43371</v>
      </c>
      <c r="B963" s="1">
        <v>348370</v>
      </c>
      <c r="C963" s="1" t="s">
        <v>60</v>
      </c>
      <c r="D963" s="1" t="s">
        <v>884</v>
      </c>
      <c r="E963" s="1" t="s">
        <v>867</v>
      </c>
      <c r="F963" s="1">
        <v>47</v>
      </c>
      <c r="G963" s="16" t="s">
        <v>872</v>
      </c>
      <c r="H963" s="23">
        <v>0.63263888888888886</v>
      </c>
      <c r="I963" s="23">
        <v>0.67986111111111114</v>
      </c>
      <c r="J963" s="1">
        <f>HOUR(Tabla110[[#This Row],[HORA FIN PICKING]]-Tabla110[[#This Row],[HORA INICIO PICKING]])*60+MINUTE(Tabla110[[#This Row],[HORA FIN PICKING]]-Tabla110[[#This Row],[HORA INICIO PICKING]])</f>
        <v>68</v>
      </c>
      <c r="K963" s="1" t="str">
        <f>VLOOKUP(Tabla110[[#This Row],[COD MATERIAL]],Tabla1345[#All],3,0)</f>
        <v>03 - FILTROS</v>
      </c>
      <c r="L963" s="2" t="str">
        <f>VLOOKUP(MONTH(Tabla110[[#This Row],[FECHA PICKING]]),Tabla2[],2,0)</f>
        <v>Set</v>
      </c>
      <c r="M963" s="1">
        <f>YEAR(Tabla110[[#This Row],[FECHA PICKING]])</f>
        <v>2018</v>
      </c>
    </row>
    <row r="964" spans="1:13" x14ac:dyDescent="0.2">
      <c r="A964" s="2">
        <v>43570</v>
      </c>
      <c r="B964" s="1">
        <v>348277</v>
      </c>
      <c r="C964" s="1" t="s">
        <v>29</v>
      </c>
      <c r="D964" s="1" t="s">
        <v>885</v>
      </c>
      <c r="E964" s="1" t="s">
        <v>866</v>
      </c>
      <c r="F964" s="1">
        <v>65</v>
      </c>
      <c r="G964" s="16" t="s">
        <v>872</v>
      </c>
      <c r="H964" s="23">
        <v>0.53194444444444444</v>
      </c>
      <c r="I964" s="23">
        <v>0.54305555555555551</v>
      </c>
      <c r="J964" s="1">
        <f>HOUR(Tabla110[[#This Row],[HORA FIN PICKING]]-Tabla110[[#This Row],[HORA INICIO PICKING]])*60+MINUTE(Tabla110[[#This Row],[HORA FIN PICKING]]-Tabla110[[#This Row],[HORA INICIO PICKING]])</f>
        <v>16</v>
      </c>
      <c r="K964" s="1" t="str">
        <f>VLOOKUP(Tabla110[[#This Row],[COD MATERIAL]],Tabla1345[#All],3,0)</f>
        <v>05 - COLISION</v>
      </c>
      <c r="L964" s="2" t="str">
        <f>VLOOKUP(MONTH(Tabla110[[#This Row],[FECHA PICKING]]),Tabla2[],2,0)</f>
        <v>Abr</v>
      </c>
      <c r="M964" s="1">
        <f>YEAR(Tabla110[[#This Row],[FECHA PICKING]])</f>
        <v>2019</v>
      </c>
    </row>
    <row r="965" spans="1:13" x14ac:dyDescent="0.2">
      <c r="A965" s="2">
        <v>43201</v>
      </c>
      <c r="B965" s="1">
        <v>348011</v>
      </c>
      <c r="C965" s="1" t="s">
        <v>54</v>
      </c>
      <c r="D965" s="1" t="s">
        <v>893</v>
      </c>
      <c r="E965" s="1" t="s">
        <v>868</v>
      </c>
      <c r="F965" s="1">
        <v>98</v>
      </c>
      <c r="G965" s="16" t="s">
        <v>872</v>
      </c>
      <c r="H965" s="23">
        <v>0.55138888888888882</v>
      </c>
      <c r="I965" s="23">
        <v>0.58611111111111114</v>
      </c>
      <c r="J965" s="1">
        <f>HOUR(Tabla110[[#This Row],[HORA FIN PICKING]]-Tabla110[[#This Row],[HORA INICIO PICKING]])*60+MINUTE(Tabla110[[#This Row],[HORA FIN PICKING]]-Tabla110[[#This Row],[HORA INICIO PICKING]])</f>
        <v>50</v>
      </c>
      <c r="K965" s="1" t="str">
        <f>VLOOKUP(Tabla110[[#This Row],[COD MATERIAL]],Tabla1345[#All],3,0)</f>
        <v>08 - ELECTRICO</v>
      </c>
      <c r="L965" s="2" t="str">
        <f>VLOOKUP(MONTH(Tabla110[[#This Row],[FECHA PICKING]]),Tabla2[],2,0)</f>
        <v>Abr</v>
      </c>
      <c r="M965" s="1">
        <f>YEAR(Tabla110[[#This Row],[FECHA PICKING]])</f>
        <v>2018</v>
      </c>
    </row>
    <row r="966" spans="1:13" x14ac:dyDescent="0.2">
      <c r="A966" s="2">
        <v>43218</v>
      </c>
      <c r="B966" s="1">
        <v>347707</v>
      </c>
      <c r="C966" s="1" t="s">
        <v>197</v>
      </c>
      <c r="D966" s="1" t="s">
        <v>887</v>
      </c>
      <c r="E966" s="1" t="s">
        <v>859</v>
      </c>
      <c r="F966" s="1">
        <v>57</v>
      </c>
      <c r="G966" s="16" t="s">
        <v>872</v>
      </c>
      <c r="H966" s="23">
        <v>0.46666666666666662</v>
      </c>
      <c r="I966" s="23">
        <v>0.53333333333333333</v>
      </c>
      <c r="J966" s="1">
        <f>HOUR(Tabla110[[#This Row],[HORA FIN PICKING]]-Tabla110[[#This Row],[HORA INICIO PICKING]])*60+MINUTE(Tabla110[[#This Row],[HORA FIN PICKING]]-Tabla110[[#This Row],[HORA INICIO PICKING]])</f>
        <v>96</v>
      </c>
      <c r="K966" s="1" t="str">
        <f>VLOOKUP(Tabla110[[#This Row],[COD MATERIAL]],Tabla1345[#All],3,0)</f>
        <v>04 - FRENOS Y EMBRAGUES</v>
      </c>
      <c r="L966" s="2" t="str">
        <f>VLOOKUP(MONTH(Tabla110[[#This Row],[FECHA PICKING]]),Tabla2[],2,0)</f>
        <v>Abr</v>
      </c>
      <c r="M966" s="1">
        <f>YEAR(Tabla110[[#This Row],[FECHA PICKING]])</f>
        <v>2018</v>
      </c>
    </row>
    <row r="967" spans="1:13" x14ac:dyDescent="0.2">
      <c r="A967" s="2">
        <v>43112</v>
      </c>
      <c r="B967" s="1">
        <v>347864</v>
      </c>
      <c r="C967" s="1" t="s">
        <v>41</v>
      </c>
      <c r="D967" s="1" t="s">
        <v>889</v>
      </c>
      <c r="E967" s="1" t="s">
        <v>865</v>
      </c>
      <c r="F967" s="1">
        <v>49</v>
      </c>
      <c r="G967" s="16" t="s">
        <v>872</v>
      </c>
      <c r="H967" s="23">
        <v>0.55833333333333335</v>
      </c>
      <c r="I967" s="23">
        <v>0.62152777777777779</v>
      </c>
      <c r="J967" s="1">
        <f>HOUR(Tabla110[[#This Row],[HORA FIN PICKING]]-Tabla110[[#This Row],[HORA INICIO PICKING]])*60+MINUTE(Tabla110[[#This Row],[HORA FIN PICKING]]-Tabla110[[#This Row],[HORA INICIO PICKING]])</f>
        <v>91</v>
      </c>
      <c r="K967" s="1" t="str">
        <f>VLOOKUP(Tabla110[[#This Row],[COD MATERIAL]],Tabla1345[#All],3,0)</f>
        <v>01 - BATERIAS</v>
      </c>
      <c r="L967" s="2" t="str">
        <f>VLOOKUP(MONTH(Tabla110[[#This Row],[FECHA PICKING]]),Tabla2[],2,0)</f>
        <v>Ene</v>
      </c>
      <c r="M967" s="1">
        <f>YEAR(Tabla110[[#This Row],[FECHA PICKING]])</f>
        <v>2018</v>
      </c>
    </row>
    <row r="968" spans="1:13" x14ac:dyDescent="0.2">
      <c r="A968" s="2">
        <v>43281</v>
      </c>
      <c r="B968" s="1">
        <v>348062</v>
      </c>
      <c r="C968" s="1" t="s">
        <v>666</v>
      </c>
      <c r="D968" s="1" t="s">
        <v>888</v>
      </c>
      <c r="E968" s="1" t="s">
        <v>860</v>
      </c>
      <c r="F968" s="1">
        <v>10</v>
      </c>
      <c r="G968" s="16" t="s">
        <v>872</v>
      </c>
      <c r="H968" s="23">
        <v>0.60972222222222217</v>
      </c>
      <c r="I968" s="23">
        <v>0.6743055555555556</v>
      </c>
      <c r="J968" s="1">
        <f>HOUR(Tabla110[[#This Row],[HORA FIN PICKING]]-Tabla110[[#This Row],[HORA INICIO PICKING]])*60+MINUTE(Tabla110[[#This Row],[HORA FIN PICKING]]-Tabla110[[#This Row],[HORA INICIO PICKING]])</f>
        <v>93</v>
      </c>
      <c r="K968" s="1" t="str">
        <f>VLOOKUP(Tabla110[[#This Row],[COD MATERIAL]],Tabla1345[#All],3,0)</f>
        <v>13 - TRACCION</v>
      </c>
      <c r="L968" s="2" t="str">
        <f>VLOOKUP(MONTH(Tabla110[[#This Row],[FECHA PICKING]]),Tabla2[],2,0)</f>
        <v>Jun</v>
      </c>
      <c r="M968" s="1">
        <f>YEAR(Tabla110[[#This Row],[FECHA PICKING]])</f>
        <v>2018</v>
      </c>
    </row>
    <row r="969" spans="1:13" x14ac:dyDescent="0.2">
      <c r="A969" s="2">
        <v>43257</v>
      </c>
      <c r="B969" s="1">
        <v>347889</v>
      </c>
      <c r="C969" s="1" t="s">
        <v>182</v>
      </c>
      <c r="D969" s="1" t="s">
        <v>893</v>
      </c>
      <c r="E969" s="1" t="s">
        <v>869</v>
      </c>
      <c r="F969" s="1">
        <v>38</v>
      </c>
      <c r="G969" s="16" t="s">
        <v>872</v>
      </c>
      <c r="H969" s="23">
        <v>0.3659722222222222</v>
      </c>
      <c r="I969" s="23">
        <v>0.45694444444444443</v>
      </c>
      <c r="J969" s="1">
        <f>HOUR(Tabla110[[#This Row],[HORA FIN PICKING]]-Tabla110[[#This Row],[HORA INICIO PICKING]])*60+MINUTE(Tabla110[[#This Row],[HORA FIN PICKING]]-Tabla110[[#This Row],[HORA INICIO PICKING]])</f>
        <v>131</v>
      </c>
      <c r="K969" s="1" t="str">
        <f>VLOOKUP(Tabla110[[#This Row],[COD MATERIAL]],Tabla1345[#All],3,0)</f>
        <v>08 - ELECTRICO</v>
      </c>
      <c r="L969" s="2" t="str">
        <f>VLOOKUP(MONTH(Tabla110[[#This Row],[FECHA PICKING]]),Tabla2[],2,0)</f>
        <v>Jun</v>
      </c>
      <c r="M969" s="1">
        <f>YEAR(Tabla110[[#This Row],[FECHA PICKING]])</f>
        <v>2018</v>
      </c>
    </row>
    <row r="970" spans="1:13" x14ac:dyDescent="0.2">
      <c r="A970" s="2">
        <v>43302</v>
      </c>
      <c r="B970" s="1">
        <v>353551</v>
      </c>
      <c r="C970" s="1" t="s">
        <v>478</v>
      </c>
      <c r="D970" s="1" t="s">
        <v>889</v>
      </c>
      <c r="E970" s="1" t="s">
        <v>868</v>
      </c>
      <c r="F970" s="1">
        <v>36</v>
      </c>
      <c r="G970" s="16" t="s">
        <v>872</v>
      </c>
      <c r="H970" s="23">
        <v>0.60833333333333328</v>
      </c>
      <c r="I970" s="23">
        <v>0.6465277777777777</v>
      </c>
      <c r="J970" s="1">
        <f>HOUR(Tabla110[[#This Row],[HORA FIN PICKING]]-Tabla110[[#This Row],[HORA INICIO PICKING]])*60+MINUTE(Tabla110[[#This Row],[HORA FIN PICKING]]-Tabla110[[#This Row],[HORA INICIO PICKING]])</f>
        <v>55</v>
      </c>
      <c r="K970" s="1" t="str">
        <f>VLOOKUP(Tabla110[[#This Row],[COD MATERIAL]],Tabla1345[#All],3,0)</f>
        <v>09 - PARTES DE MOTOR</v>
      </c>
      <c r="L970" s="2" t="str">
        <f>VLOOKUP(MONTH(Tabla110[[#This Row],[FECHA PICKING]]),Tabla2[],2,0)</f>
        <v>Jul</v>
      </c>
      <c r="M970" s="1">
        <f>YEAR(Tabla110[[#This Row],[FECHA PICKING]])</f>
        <v>2018</v>
      </c>
    </row>
    <row r="971" spans="1:13" x14ac:dyDescent="0.2">
      <c r="A971" s="2">
        <v>43612</v>
      </c>
      <c r="B971" s="1">
        <v>362797</v>
      </c>
      <c r="C971" s="1" t="s">
        <v>427</v>
      </c>
      <c r="D971" s="1" t="s">
        <v>889</v>
      </c>
      <c r="E971" s="1" t="s">
        <v>864</v>
      </c>
      <c r="F971" s="1">
        <v>23</v>
      </c>
      <c r="G971" s="16" t="s">
        <v>872</v>
      </c>
      <c r="H971" s="23">
        <v>0.59930555555555554</v>
      </c>
      <c r="I971" s="23">
        <v>0.70347222222222217</v>
      </c>
      <c r="J971" s="1">
        <f>HOUR(Tabla110[[#This Row],[HORA FIN PICKING]]-Tabla110[[#This Row],[HORA INICIO PICKING]])*60+MINUTE(Tabla110[[#This Row],[HORA FIN PICKING]]-Tabla110[[#This Row],[HORA INICIO PICKING]])</f>
        <v>150</v>
      </c>
      <c r="K971" s="1" t="str">
        <f>VLOOKUP(Tabla110[[#This Row],[COD MATERIAL]],Tabla1345[#All],3,0)</f>
        <v>05 - COLISION</v>
      </c>
      <c r="L971" s="2" t="str">
        <f>VLOOKUP(MONTH(Tabla110[[#This Row],[FECHA PICKING]]),Tabla2[],2,0)</f>
        <v>May</v>
      </c>
      <c r="M971" s="1">
        <f>YEAR(Tabla110[[#This Row],[FECHA PICKING]])</f>
        <v>2019</v>
      </c>
    </row>
    <row r="972" spans="1:13" x14ac:dyDescent="0.2">
      <c r="A972" s="2">
        <v>43616</v>
      </c>
      <c r="B972" s="1">
        <v>348584</v>
      </c>
      <c r="C972" s="1" t="s">
        <v>371</v>
      </c>
      <c r="D972" s="1" t="s">
        <v>886</v>
      </c>
      <c r="E972" s="1" t="s">
        <v>859</v>
      </c>
      <c r="F972" s="1">
        <v>89</v>
      </c>
      <c r="G972" s="16" t="s">
        <v>872</v>
      </c>
      <c r="H972" s="23">
        <v>0.64861111111111114</v>
      </c>
      <c r="I972" s="23">
        <v>0.68958333333333333</v>
      </c>
      <c r="J972" s="1">
        <f>HOUR(Tabla110[[#This Row],[HORA FIN PICKING]]-Tabla110[[#This Row],[HORA INICIO PICKING]])*60+MINUTE(Tabla110[[#This Row],[HORA FIN PICKING]]-Tabla110[[#This Row],[HORA INICIO PICKING]])</f>
        <v>59</v>
      </c>
      <c r="K972" s="1" t="str">
        <f>VLOOKUP(Tabla110[[#This Row],[COD MATERIAL]],Tabla1345[#All],3,0)</f>
        <v>09 - PARTES DE MOTOR</v>
      </c>
      <c r="L972" s="2" t="str">
        <f>VLOOKUP(MONTH(Tabla110[[#This Row],[FECHA PICKING]]),Tabla2[],2,0)</f>
        <v>May</v>
      </c>
      <c r="M972" s="1">
        <f>YEAR(Tabla110[[#This Row],[FECHA PICKING]])</f>
        <v>2019</v>
      </c>
    </row>
    <row r="973" spans="1:13" x14ac:dyDescent="0.2">
      <c r="A973" s="2">
        <v>43498</v>
      </c>
      <c r="B973" s="1">
        <v>348505</v>
      </c>
      <c r="C973" s="1" t="s">
        <v>487</v>
      </c>
      <c r="D973" s="1" t="s">
        <v>887</v>
      </c>
      <c r="E973" s="1" t="s">
        <v>870</v>
      </c>
      <c r="F973" s="1">
        <v>19</v>
      </c>
      <c r="G973" s="16" t="s">
        <v>873</v>
      </c>
      <c r="H973" s="23">
        <v>0.37847222222222227</v>
      </c>
      <c r="I973" s="23">
        <v>0.40277777777777773</v>
      </c>
      <c r="J973" s="1">
        <f>HOUR(Tabla110[[#This Row],[HORA FIN PICKING]]-Tabla110[[#This Row],[HORA INICIO PICKING]])*60+MINUTE(Tabla110[[#This Row],[HORA FIN PICKING]]-Tabla110[[#This Row],[HORA INICIO PICKING]])</f>
        <v>35</v>
      </c>
      <c r="K973" s="1" t="str">
        <f>VLOOKUP(Tabla110[[#This Row],[COD MATERIAL]],Tabla1345[#All],3,0)</f>
        <v>09 - PARTES DE MOTOR</v>
      </c>
      <c r="L973" s="2" t="str">
        <f>VLOOKUP(MONTH(Tabla110[[#This Row],[FECHA PICKING]]),Tabla2[],2,0)</f>
        <v>Feb</v>
      </c>
      <c r="M973" s="1">
        <f>YEAR(Tabla110[[#This Row],[FECHA PICKING]])</f>
        <v>2019</v>
      </c>
    </row>
    <row r="974" spans="1:13" x14ac:dyDescent="0.2">
      <c r="A974" s="2">
        <v>43314</v>
      </c>
      <c r="B974" s="1">
        <v>347997</v>
      </c>
      <c r="C974" s="1" t="s">
        <v>679</v>
      </c>
      <c r="D974" s="1" t="s">
        <v>887</v>
      </c>
      <c r="E974" s="1" t="s">
        <v>865</v>
      </c>
      <c r="F974" s="1">
        <v>79</v>
      </c>
      <c r="G974" s="16" t="s">
        <v>872</v>
      </c>
      <c r="H974" s="23">
        <v>0.39583333333333331</v>
      </c>
      <c r="I974" s="23">
        <v>0.45833333333333331</v>
      </c>
      <c r="J974" s="1">
        <f>HOUR(Tabla110[[#This Row],[HORA FIN PICKING]]-Tabla110[[#This Row],[HORA INICIO PICKING]])*60+MINUTE(Tabla110[[#This Row],[HORA FIN PICKING]]-Tabla110[[#This Row],[HORA INICIO PICKING]])</f>
        <v>90</v>
      </c>
      <c r="K974" s="1" t="str">
        <f>VLOOKUP(Tabla110[[#This Row],[COD MATERIAL]],Tabla1345[#All],3,0)</f>
        <v>10 - PALANCAS Y CHICOTES</v>
      </c>
      <c r="L974" s="2" t="str">
        <f>VLOOKUP(MONTH(Tabla110[[#This Row],[FECHA PICKING]]),Tabla2[],2,0)</f>
        <v>Ago</v>
      </c>
      <c r="M974" s="1">
        <f>YEAR(Tabla110[[#This Row],[FECHA PICKING]])</f>
        <v>2018</v>
      </c>
    </row>
    <row r="975" spans="1:13" x14ac:dyDescent="0.2">
      <c r="A975" s="2">
        <v>43363</v>
      </c>
      <c r="B975" s="1">
        <v>348779</v>
      </c>
      <c r="C975" s="1" t="s">
        <v>230</v>
      </c>
      <c r="D975" s="1" t="s">
        <v>893</v>
      </c>
      <c r="E975" s="1" t="s">
        <v>866</v>
      </c>
      <c r="F975" s="1">
        <v>86</v>
      </c>
      <c r="G975" s="16" t="s">
        <v>872</v>
      </c>
      <c r="H975" s="23">
        <v>0.62847222222222221</v>
      </c>
      <c r="I975" s="23">
        <v>0.66875000000000007</v>
      </c>
      <c r="J975" s="1">
        <f>HOUR(Tabla110[[#This Row],[HORA FIN PICKING]]-Tabla110[[#This Row],[HORA INICIO PICKING]])*60+MINUTE(Tabla110[[#This Row],[HORA FIN PICKING]]-Tabla110[[#This Row],[HORA INICIO PICKING]])</f>
        <v>58</v>
      </c>
      <c r="K975" s="1" t="str">
        <f>VLOOKUP(Tabla110[[#This Row],[COD MATERIAL]],Tabla1345[#All],3,0)</f>
        <v>05 - COLISION</v>
      </c>
      <c r="L975" s="2" t="str">
        <f>VLOOKUP(MONTH(Tabla110[[#This Row],[FECHA PICKING]]),Tabla2[],2,0)</f>
        <v>Set</v>
      </c>
      <c r="M975" s="1">
        <f>YEAR(Tabla110[[#This Row],[FECHA PICKING]])</f>
        <v>2018</v>
      </c>
    </row>
    <row r="976" spans="1:13" x14ac:dyDescent="0.2">
      <c r="A976" s="2">
        <v>43398</v>
      </c>
      <c r="B976" s="1">
        <v>362792</v>
      </c>
      <c r="C976" s="1" t="s">
        <v>526</v>
      </c>
      <c r="D976" s="1" t="s">
        <v>892</v>
      </c>
      <c r="E976" s="1" t="s">
        <v>865</v>
      </c>
      <c r="F976" s="1">
        <v>38</v>
      </c>
      <c r="G976" s="16" t="s">
        <v>872</v>
      </c>
      <c r="H976" s="23">
        <v>0.5708333333333333</v>
      </c>
      <c r="I976" s="23">
        <v>0.59027777777777779</v>
      </c>
      <c r="J976" s="1">
        <f>HOUR(Tabla110[[#This Row],[HORA FIN PICKING]]-Tabla110[[#This Row],[HORA INICIO PICKING]])*60+MINUTE(Tabla110[[#This Row],[HORA FIN PICKING]]-Tabla110[[#This Row],[HORA INICIO PICKING]])</f>
        <v>28</v>
      </c>
      <c r="K976" s="1" t="str">
        <f>VLOOKUP(Tabla110[[#This Row],[COD MATERIAL]],Tabla1345[#All],3,0)</f>
        <v>05 - COLISION</v>
      </c>
      <c r="L976" s="2" t="str">
        <f>VLOOKUP(MONTH(Tabla110[[#This Row],[FECHA PICKING]]),Tabla2[],2,0)</f>
        <v>Oct</v>
      </c>
      <c r="M976" s="1">
        <f>YEAR(Tabla110[[#This Row],[FECHA PICKING]])</f>
        <v>2018</v>
      </c>
    </row>
    <row r="977" spans="1:13" x14ac:dyDescent="0.2">
      <c r="A977" s="2">
        <v>43347</v>
      </c>
      <c r="B977" s="1">
        <v>348202</v>
      </c>
      <c r="C977" s="1" t="s">
        <v>568</v>
      </c>
      <c r="D977" s="1" t="s">
        <v>884</v>
      </c>
      <c r="E977" s="1" t="s">
        <v>858</v>
      </c>
      <c r="F977" s="1">
        <v>37</v>
      </c>
      <c r="G977" s="16" t="s">
        <v>872</v>
      </c>
      <c r="H977" s="23">
        <v>0.6777777777777777</v>
      </c>
      <c r="I977" s="23">
        <v>0.74583333333333324</v>
      </c>
      <c r="J977" s="1">
        <f>HOUR(Tabla110[[#This Row],[HORA FIN PICKING]]-Tabla110[[#This Row],[HORA INICIO PICKING]])*60+MINUTE(Tabla110[[#This Row],[HORA FIN PICKING]]-Tabla110[[#This Row],[HORA INICIO PICKING]])</f>
        <v>98</v>
      </c>
      <c r="K977" s="1" t="str">
        <f>VLOOKUP(Tabla110[[#This Row],[COD MATERIAL]],Tabla1345[#All],3,0)</f>
        <v>06 - AMORTIGUADORES</v>
      </c>
      <c r="L977" s="2" t="str">
        <f>VLOOKUP(MONTH(Tabla110[[#This Row],[FECHA PICKING]]),Tabla2[],2,0)</f>
        <v>Set</v>
      </c>
      <c r="M977" s="1">
        <f>YEAR(Tabla110[[#This Row],[FECHA PICKING]])</f>
        <v>2018</v>
      </c>
    </row>
    <row r="978" spans="1:13" x14ac:dyDescent="0.2">
      <c r="A978" s="2">
        <v>43521</v>
      </c>
      <c r="B978" s="1">
        <v>348562</v>
      </c>
      <c r="C978" s="1" t="s">
        <v>476</v>
      </c>
      <c r="D978" s="1" t="s">
        <v>893</v>
      </c>
      <c r="E978" s="1" t="s">
        <v>871</v>
      </c>
      <c r="F978" s="1">
        <v>45</v>
      </c>
      <c r="G978" s="16" t="s">
        <v>872</v>
      </c>
      <c r="H978" s="23">
        <v>0.51874999999999993</v>
      </c>
      <c r="I978" s="23">
        <v>0.54999999999999993</v>
      </c>
      <c r="J978" s="1">
        <f>HOUR(Tabla110[[#This Row],[HORA FIN PICKING]]-Tabla110[[#This Row],[HORA INICIO PICKING]])*60+MINUTE(Tabla110[[#This Row],[HORA FIN PICKING]]-Tabla110[[#This Row],[HORA INICIO PICKING]])</f>
        <v>45</v>
      </c>
      <c r="K978" s="1" t="str">
        <f>VLOOKUP(Tabla110[[#This Row],[COD MATERIAL]],Tabla1345[#All],3,0)</f>
        <v>09 - PARTES DE MOTOR</v>
      </c>
      <c r="L978" s="2" t="str">
        <f>VLOOKUP(MONTH(Tabla110[[#This Row],[FECHA PICKING]]),Tabla2[],2,0)</f>
        <v>Feb</v>
      </c>
      <c r="M978" s="1">
        <f>YEAR(Tabla110[[#This Row],[FECHA PICKING]])</f>
        <v>2019</v>
      </c>
    </row>
    <row r="979" spans="1:13" x14ac:dyDescent="0.2">
      <c r="A979" s="2">
        <v>43223</v>
      </c>
      <c r="B979" s="1">
        <v>348009</v>
      </c>
      <c r="C979" s="1" t="s">
        <v>45</v>
      </c>
      <c r="D979" s="1" t="s">
        <v>885</v>
      </c>
      <c r="E979" s="1" t="s">
        <v>865</v>
      </c>
      <c r="F979" s="1">
        <v>16</v>
      </c>
      <c r="G979" s="16" t="s">
        <v>872</v>
      </c>
      <c r="H979" s="23">
        <v>0.51527777777777783</v>
      </c>
      <c r="I979" s="23">
        <v>0.5840277777777777</v>
      </c>
      <c r="J979" s="1">
        <f>HOUR(Tabla110[[#This Row],[HORA FIN PICKING]]-Tabla110[[#This Row],[HORA INICIO PICKING]])*60+MINUTE(Tabla110[[#This Row],[HORA FIN PICKING]]-Tabla110[[#This Row],[HORA INICIO PICKING]])</f>
        <v>99</v>
      </c>
      <c r="K979" s="1" t="str">
        <f>VLOOKUP(Tabla110[[#This Row],[COD MATERIAL]],Tabla1345[#All],3,0)</f>
        <v>08 - ELECTRICO</v>
      </c>
      <c r="L979" s="2" t="str">
        <f>VLOOKUP(MONTH(Tabla110[[#This Row],[FECHA PICKING]]),Tabla2[],2,0)</f>
        <v>May</v>
      </c>
      <c r="M979" s="1">
        <f>YEAR(Tabla110[[#This Row],[FECHA PICKING]])</f>
        <v>2018</v>
      </c>
    </row>
    <row r="980" spans="1:13" x14ac:dyDescent="0.2">
      <c r="A980" s="2">
        <v>43367</v>
      </c>
      <c r="B980" s="1">
        <v>353553</v>
      </c>
      <c r="C980" s="1" t="s">
        <v>643</v>
      </c>
      <c r="D980" s="1" t="s">
        <v>889</v>
      </c>
      <c r="E980" s="1" t="s">
        <v>858</v>
      </c>
      <c r="F980" s="1">
        <v>78</v>
      </c>
      <c r="G980" s="16" t="s">
        <v>872</v>
      </c>
      <c r="H980" s="23">
        <v>0.7416666666666667</v>
      </c>
      <c r="I980" s="23">
        <v>0.77569444444444446</v>
      </c>
      <c r="J980" s="1">
        <f>HOUR(Tabla110[[#This Row],[HORA FIN PICKING]]-Tabla110[[#This Row],[HORA INICIO PICKING]])*60+MINUTE(Tabla110[[#This Row],[HORA FIN PICKING]]-Tabla110[[#This Row],[HORA INICIO PICKING]])</f>
        <v>49</v>
      </c>
      <c r="K980" s="1" t="str">
        <f>VLOOKUP(Tabla110[[#This Row],[COD MATERIAL]],Tabla1345[#All],3,0)</f>
        <v>09 - PARTES DE MOTOR</v>
      </c>
      <c r="L980" s="2" t="str">
        <f>VLOOKUP(MONTH(Tabla110[[#This Row],[FECHA PICKING]]),Tabla2[],2,0)</f>
        <v>Set</v>
      </c>
      <c r="M980" s="1">
        <f>YEAR(Tabla110[[#This Row],[FECHA PICKING]])</f>
        <v>2018</v>
      </c>
    </row>
    <row r="981" spans="1:13" x14ac:dyDescent="0.2">
      <c r="A981" s="2">
        <v>43329</v>
      </c>
      <c r="B981" s="1">
        <v>362727</v>
      </c>
      <c r="C981" s="1" t="s">
        <v>425</v>
      </c>
      <c r="D981" s="1" t="s">
        <v>886</v>
      </c>
      <c r="E981" s="1" t="s">
        <v>857</v>
      </c>
      <c r="F981" s="1">
        <v>32</v>
      </c>
      <c r="G981" s="16" t="s">
        <v>873</v>
      </c>
      <c r="H981" s="23">
        <v>0.73402777777777783</v>
      </c>
      <c r="I981" s="23">
        <v>0.8256944444444444</v>
      </c>
      <c r="J981" s="1">
        <f>HOUR(Tabla110[[#This Row],[HORA FIN PICKING]]-Tabla110[[#This Row],[HORA INICIO PICKING]])*60+MINUTE(Tabla110[[#This Row],[HORA FIN PICKING]]-Tabla110[[#This Row],[HORA INICIO PICKING]])</f>
        <v>132</v>
      </c>
      <c r="K981" s="1" t="str">
        <f>VLOOKUP(Tabla110[[#This Row],[COD MATERIAL]],Tabla1345[#All],3,0)</f>
        <v>05 - COLISION</v>
      </c>
      <c r="L981" s="2" t="str">
        <f>VLOOKUP(MONTH(Tabla110[[#This Row],[FECHA PICKING]]),Tabla2[],2,0)</f>
        <v>Ago</v>
      </c>
      <c r="M981" s="1">
        <f>YEAR(Tabla110[[#This Row],[FECHA PICKING]])</f>
        <v>2018</v>
      </c>
    </row>
    <row r="982" spans="1:13" x14ac:dyDescent="0.2">
      <c r="A982" s="2">
        <v>43559</v>
      </c>
      <c r="B982" s="1">
        <v>348651</v>
      </c>
      <c r="C982" s="1" t="s">
        <v>636</v>
      </c>
      <c r="D982" s="1" t="s">
        <v>893</v>
      </c>
      <c r="E982" s="1" t="s">
        <v>862</v>
      </c>
      <c r="F982" s="1">
        <v>92</v>
      </c>
      <c r="G982" s="16" t="s">
        <v>873</v>
      </c>
      <c r="H982" s="23">
        <v>0.40277777777777773</v>
      </c>
      <c r="I982" s="23">
        <v>0.43541666666666662</v>
      </c>
      <c r="J982" s="1">
        <f>HOUR(Tabla110[[#This Row],[HORA FIN PICKING]]-Tabla110[[#This Row],[HORA INICIO PICKING]])*60+MINUTE(Tabla110[[#This Row],[HORA FIN PICKING]]-Tabla110[[#This Row],[HORA INICIO PICKING]])</f>
        <v>47</v>
      </c>
      <c r="K982" s="1" t="str">
        <f>VLOOKUP(Tabla110[[#This Row],[COD MATERIAL]],Tabla1345[#All],3,0)</f>
        <v>13 - TRACCION</v>
      </c>
      <c r="L982" s="2" t="str">
        <f>VLOOKUP(MONTH(Tabla110[[#This Row],[FECHA PICKING]]),Tabla2[],2,0)</f>
        <v>Abr</v>
      </c>
      <c r="M982" s="1">
        <f>YEAR(Tabla110[[#This Row],[FECHA PICKING]])</f>
        <v>2019</v>
      </c>
    </row>
    <row r="983" spans="1:13" x14ac:dyDescent="0.2">
      <c r="A983" s="2">
        <v>43471</v>
      </c>
      <c r="B983" s="1">
        <v>347948</v>
      </c>
      <c r="C983" s="1" t="s">
        <v>630</v>
      </c>
      <c r="D983" s="1" t="s">
        <v>887</v>
      </c>
      <c r="E983" s="1" t="s">
        <v>857</v>
      </c>
      <c r="F983" s="1">
        <v>22</v>
      </c>
      <c r="G983" s="16" t="s">
        <v>872</v>
      </c>
      <c r="H983" s="23">
        <v>0.51458333333333328</v>
      </c>
      <c r="I983" s="23">
        <v>0.59652777777777777</v>
      </c>
      <c r="J983" s="1">
        <f>HOUR(Tabla110[[#This Row],[HORA FIN PICKING]]-Tabla110[[#This Row],[HORA INICIO PICKING]])*60+MINUTE(Tabla110[[#This Row],[HORA FIN PICKING]]-Tabla110[[#This Row],[HORA INICIO PICKING]])</f>
        <v>118</v>
      </c>
      <c r="K983" s="1" t="str">
        <f>VLOOKUP(Tabla110[[#This Row],[COD MATERIAL]],Tabla1345[#All],3,0)</f>
        <v>14 - LUCES</v>
      </c>
      <c r="L983" s="2" t="str">
        <f>VLOOKUP(MONTH(Tabla110[[#This Row],[FECHA PICKING]]),Tabla2[],2,0)</f>
        <v>Ene</v>
      </c>
      <c r="M983" s="1">
        <f>YEAR(Tabla110[[#This Row],[FECHA PICKING]])</f>
        <v>2019</v>
      </c>
    </row>
    <row r="984" spans="1:13" x14ac:dyDescent="0.2">
      <c r="A984" s="2">
        <v>43362</v>
      </c>
      <c r="B984" s="1">
        <v>348852</v>
      </c>
      <c r="C984" s="1" t="s">
        <v>257</v>
      </c>
      <c r="D984" s="1" t="s">
        <v>887</v>
      </c>
      <c r="E984" s="1" t="s">
        <v>867</v>
      </c>
      <c r="F984" s="1">
        <v>51</v>
      </c>
      <c r="G984" s="16" t="s">
        <v>872</v>
      </c>
      <c r="H984" s="23">
        <v>0.70000000000000007</v>
      </c>
      <c r="I984" s="23">
        <v>0.74236111111111114</v>
      </c>
      <c r="J984" s="1">
        <f>HOUR(Tabla110[[#This Row],[HORA FIN PICKING]]-Tabla110[[#This Row],[HORA INICIO PICKING]])*60+MINUTE(Tabla110[[#This Row],[HORA FIN PICKING]]-Tabla110[[#This Row],[HORA INICIO PICKING]])</f>
        <v>61</v>
      </c>
      <c r="K984" s="1" t="str">
        <f>VLOOKUP(Tabla110[[#This Row],[COD MATERIAL]],Tabla1345[#All],3,0)</f>
        <v>05 - COLISION</v>
      </c>
      <c r="L984" s="2" t="str">
        <f>VLOOKUP(MONTH(Tabla110[[#This Row],[FECHA PICKING]]),Tabla2[],2,0)</f>
        <v>Set</v>
      </c>
      <c r="M984" s="1">
        <f>YEAR(Tabla110[[#This Row],[FECHA PICKING]])</f>
        <v>2018</v>
      </c>
    </row>
    <row r="985" spans="1:13" x14ac:dyDescent="0.2">
      <c r="A985" s="2">
        <v>43350</v>
      </c>
      <c r="B985" s="1">
        <v>348274</v>
      </c>
      <c r="C985" s="1" t="s">
        <v>29</v>
      </c>
      <c r="D985" s="1" t="s">
        <v>888</v>
      </c>
      <c r="E985" s="1" t="s">
        <v>857</v>
      </c>
      <c r="F985" s="1">
        <v>79</v>
      </c>
      <c r="G985" s="16" t="s">
        <v>873</v>
      </c>
      <c r="H985" s="23">
        <v>0.51388888888888895</v>
      </c>
      <c r="I985" s="23">
        <v>0.60138888888888886</v>
      </c>
      <c r="J985" s="1">
        <f>HOUR(Tabla110[[#This Row],[HORA FIN PICKING]]-Tabla110[[#This Row],[HORA INICIO PICKING]])*60+MINUTE(Tabla110[[#This Row],[HORA FIN PICKING]]-Tabla110[[#This Row],[HORA INICIO PICKING]])</f>
        <v>126</v>
      </c>
      <c r="K985" s="1" t="str">
        <f>VLOOKUP(Tabla110[[#This Row],[COD MATERIAL]],Tabla1345[#All],3,0)</f>
        <v>05 - COLISION</v>
      </c>
      <c r="L985" s="2" t="str">
        <f>VLOOKUP(MONTH(Tabla110[[#This Row],[FECHA PICKING]]),Tabla2[],2,0)</f>
        <v>Set</v>
      </c>
      <c r="M985" s="1">
        <f>YEAR(Tabla110[[#This Row],[FECHA PICKING]])</f>
        <v>2018</v>
      </c>
    </row>
    <row r="986" spans="1:13" x14ac:dyDescent="0.2">
      <c r="A986" s="2">
        <v>43422</v>
      </c>
      <c r="B986" s="1">
        <v>362715</v>
      </c>
      <c r="C986" s="1" t="s">
        <v>539</v>
      </c>
      <c r="D986" s="1" t="s">
        <v>892</v>
      </c>
      <c r="E986" s="1" t="s">
        <v>860</v>
      </c>
      <c r="F986" s="1">
        <v>68</v>
      </c>
      <c r="G986" s="16" t="s">
        <v>872</v>
      </c>
      <c r="H986" s="23">
        <v>0.58958333333333335</v>
      </c>
      <c r="I986" s="23">
        <v>0.60138888888888886</v>
      </c>
      <c r="J986" s="1">
        <f>HOUR(Tabla110[[#This Row],[HORA FIN PICKING]]-Tabla110[[#This Row],[HORA INICIO PICKING]])*60+MINUTE(Tabla110[[#This Row],[HORA FIN PICKING]]-Tabla110[[#This Row],[HORA INICIO PICKING]])</f>
        <v>17</v>
      </c>
      <c r="K986" s="1" t="str">
        <f>VLOOKUP(Tabla110[[#This Row],[COD MATERIAL]],Tabla1345[#All],3,0)</f>
        <v>05 - COLISION</v>
      </c>
      <c r="L986" s="2" t="str">
        <f>VLOOKUP(MONTH(Tabla110[[#This Row],[FECHA PICKING]]),Tabla2[],2,0)</f>
        <v>Nov</v>
      </c>
      <c r="M986" s="1">
        <f>YEAR(Tabla110[[#This Row],[FECHA PICKING]])</f>
        <v>2018</v>
      </c>
    </row>
    <row r="987" spans="1:13" x14ac:dyDescent="0.2">
      <c r="A987" s="2">
        <v>43380</v>
      </c>
      <c r="B987" s="1">
        <v>362715</v>
      </c>
      <c r="C987" s="1" t="s">
        <v>539</v>
      </c>
      <c r="D987" s="1" t="s">
        <v>893</v>
      </c>
      <c r="E987" s="1" t="s">
        <v>865</v>
      </c>
      <c r="F987" s="1">
        <v>53</v>
      </c>
      <c r="G987" s="16" t="s">
        <v>873</v>
      </c>
      <c r="H987" s="23">
        <v>0.54999999999999993</v>
      </c>
      <c r="I987" s="23">
        <v>0.5708333333333333</v>
      </c>
      <c r="J987" s="1">
        <f>HOUR(Tabla110[[#This Row],[HORA FIN PICKING]]-Tabla110[[#This Row],[HORA INICIO PICKING]])*60+MINUTE(Tabla110[[#This Row],[HORA FIN PICKING]]-Tabla110[[#This Row],[HORA INICIO PICKING]])</f>
        <v>30</v>
      </c>
      <c r="K987" s="1" t="str">
        <f>VLOOKUP(Tabla110[[#This Row],[COD MATERIAL]],Tabla1345[#All],3,0)</f>
        <v>05 - COLISION</v>
      </c>
      <c r="L987" s="2" t="str">
        <f>VLOOKUP(MONTH(Tabla110[[#This Row],[FECHA PICKING]]),Tabla2[],2,0)</f>
        <v>Oct</v>
      </c>
      <c r="M987" s="1">
        <f>YEAR(Tabla110[[#This Row],[FECHA PICKING]])</f>
        <v>2018</v>
      </c>
    </row>
    <row r="988" spans="1:13" x14ac:dyDescent="0.2">
      <c r="A988" s="2">
        <v>43547</v>
      </c>
      <c r="B988" s="1">
        <v>348498</v>
      </c>
      <c r="C988" s="1" t="s">
        <v>485</v>
      </c>
      <c r="D988" s="1" t="s">
        <v>888</v>
      </c>
      <c r="E988" s="1" t="s">
        <v>863</v>
      </c>
      <c r="F988" s="1">
        <v>56</v>
      </c>
      <c r="G988" s="16" t="s">
        <v>872</v>
      </c>
      <c r="H988" s="23">
        <v>0.68125000000000002</v>
      </c>
      <c r="I988" s="23">
        <v>0.75902777777777786</v>
      </c>
      <c r="J988" s="1">
        <f>HOUR(Tabla110[[#This Row],[HORA FIN PICKING]]-Tabla110[[#This Row],[HORA INICIO PICKING]])*60+MINUTE(Tabla110[[#This Row],[HORA FIN PICKING]]-Tabla110[[#This Row],[HORA INICIO PICKING]])</f>
        <v>112</v>
      </c>
      <c r="K988" s="1" t="str">
        <f>VLOOKUP(Tabla110[[#This Row],[COD MATERIAL]],Tabla1345[#All],3,0)</f>
        <v>11 - LLANTAS Y HULES</v>
      </c>
      <c r="L988" s="2" t="str">
        <f>VLOOKUP(MONTH(Tabla110[[#This Row],[FECHA PICKING]]),Tabla2[],2,0)</f>
        <v>Mar</v>
      </c>
      <c r="M988" s="1">
        <f>YEAR(Tabla110[[#This Row],[FECHA PICKING]])</f>
        <v>2019</v>
      </c>
    </row>
    <row r="989" spans="1:13" x14ac:dyDescent="0.2">
      <c r="A989" s="2">
        <v>43543</v>
      </c>
      <c r="B989" s="1">
        <v>348899</v>
      </c>
      <c r="C989" s="1" t="s">
        <v>143</v>
      </c>
      <c r="D989" s="1" t="s">
        <v>885</v>
      </c>
      <c r="E989" s="1" t="s">
        <v>856</v>
      </c>
      <c r="F989" s="1">
        <v>92</v>
      </c>
      <c r="G989" s="16" t="s">
        <v>872</v>
      </c>
      <c r="H989" s="23">
        <v>0.63888888888888895</v>
      </c>
      <c r="I989" s="23">
        <v>0.72222222222222221</v>
      </c>
      <c r="J989" s="1">
        <f>HOUR(Tabla110[[#This Row],[HORA FIN PICKING]]-Tabla110[[#This Row],[HORA INICIO PICKING]])*60+MINUTE(Tabla110[[#This Row],[HORA FIN PICKING]]-Tabla110[[#This Row],[HORA INICIO PICKING]])</f>
        <v>120</v>
      </c>
      <c r="K989" s="1" t="str">
        <f>VLOOKUP(Tabla110[[#This Row],[COD MATERIAL]],Tabla1345[#All],3,0)</f>
        <v>05 - COLISION</v>
      </c>
      <c r="L989" s="2" t="str">
        <f>VLOOKUP(MONTH(Tabla110[[#This Row],[FECHA PICKING]]),Tabla2[],2,0)</f>
        <v>Mar</v>
      </c>
      <c r="M989" s="1">
        <f>YEAR(Tabla110[[#This Row],[FECHA PICKING]])</f>
        <v>2019</v>
      </c>
    </row>
    <row r="990" spans="1:13" x14ac:dyDescent="0.2">
      <c r="A990" s="2">
        <v>43258</v>
      </c>
      <c r="B990" s="1">
        <v>348875</v>
      </c>
      <c r="C990" s="1" t="s">
        <v>276</v>
      </c>
      <c r="D990" s="1" t="s">
        <v>890</v>
      </c>
      <c r="E990" s="1" t="s">
        <v>857</v>
      </c>
      <c r="F990" s="1">
        <v>76</v>
      </c>
      <c r="G990" s="16" t="s">
        <v>873</v>
      </c>
      <c r="H990" s="23">
        <v>0.63750000000000007</v>
      </c>
      <c r="I990" s="23">
        <v>0.74097222222222214</v>
      </c>
      <c r="J990" s="1">
        <f>HOUR(Tabla110[[#This Row],[HORA FIN PICKING]]-Tabla110[[#This Row],[HORA INICIO PICKING]])*60+MINUTE(Tabla110[[#This Row],[HORA FIN PICKING]]-Tabla110[[#This Row],[HORA INICIO PICKING]])</f>
        <v>149</v>
      </c>
      <c r="K990" s="1" t="str">
        <f>VLOOKUP(Tabla110[[#This Row],[COD MATERIAL]],Tabla1345[#All],3,0)</f>
        <v>05 - COLISION</v>
      </c>
      <c r="L990" s="2" t="str">
        <f>VLOOKUP(MONTH(Tabla110[[#This Row],[FECHA PICKING]]),Tabla2[],2,0)</f>
        <v>Jun</v>
      </c>
      <c r="M990" s="1">
        <f>YEAR(Tabla110[[#This Row],[FECHA PICKING]])</f>
        <v>2018</v>
      </c>
    </row>
    <row r="991" spans="1:13" x14ac:dyDescent="0.2">
      <c r="A991" s="2">
        <v>43577</v>
      </c>
      <c r="B991" s="1">
        <v>362798</v>
      </c>
      <c r="C991" s="1" t="s">
        <v>454</v>
      </c>
      <c r="D991" s="1" t="s">
        <v>887</v>
      </c>
      <c r="E991" s="1" t="s">
        <v>858</v>
      </c>
      <c r="F991" s="1">
        <v>59</v>
      </c>
      <c r="G991" s="16" t="s">
        <v>873</v>
      </c>
      <c r="H991" s="23">
        <v>0.68263888888888891</v>
      </c>
      <c r="I991" s="23">
        <v>0.77847222222222223</v>
      </c>
      <c r="J991" s="1">
        <f>HOUR(Tabla110[[#This Row],[HORA FIN PICKING]]-Tabla110[[#This Row],[HORA INICIO PICKING]])*60+MINUTE(Tabla110[[#This Row],[HORA FIN PICKING]]-Tabla110[[#This Row],[HORA INICIO PICKING]])</f>
        <v>138</v>
      </c>
      <c r="K991" s="1" t="str">
        <f>VLOOKUP(Tabla110[[#This Row],[COD MATERIAL]],Tabla1345[#All],3,0)</f>
        <v>05 - COLISION</v>
      </c>
      <c r="L991" s="2" t="str">
        <f>VLOOKUP(MONTH(Tabla110[[#This Row],[FECHA PICKING]]),Tabla2[],2,0)</f>
        <v>Abr</v>
      </c>
      <c r="M991" s="1">
        <f>YEAR(Tabla110[[#This Row],[FECHA PICKING]])</f>
        <v>2019</v>
      </c>
    </row>
    <row r="992" spans="1:13" x14ac:dyDescent="0.2">
      <c r="A992" s="2">
        <v>43314</v>
      </c>
      <c r="B992" s="1">
        <v>347809</v>
      </c>
      <c r="C992" s="1" t="s">
        <v>620</v>
      </c>
      <c r="D992" s="1" t="s">
        <v>886</v>
      </c>
      <c r="E992" s="1" t="s">
        <v>859</v>
      </c>
      <c r="F992" s="1">
        <v>54</v>
      </c>
      <c r="G992" s="16" t="s">
        <v>872</v>
      </c>
      <c r="H992" s="23">
        <v>0.37986111111111115</v>
      </c>
      <c r="I992" s="23">
        <v>0.39444444444444443</v>
      </c>
      <c r="J992" s="1">
        <f>HOUR(Tabla110[[#This Row],[HORA FIN PICKING]]-Tabla110[[#This Row],[HORA INICIO PICKING]])*60+MINUTE(Tabla110[[#This Row],[HORA FIN PICKING]]-Tabla110[[#This Row],[HORA INICIO PICKING]])</f>
        <v>21</v>
      </c>
      <c r="K992" s="1" t="str">
        <f>VLOOKUP(Tabla110[[#This Row],[COD MATERIAL]],Tabla1345[#All],3,0)</f>
        <v>09 - PARTES DE MOTOR</v>
      </c>
      <c r="L992" s="2" t="str">
        <f>VLOOKUP(MONTH(Tabla110[[#This Row],[FECHA PICKING]]),Tabla2[],2,0)</f>
        <v>Ago</v>
      </c>
      <c r="M992" s="1">
        <f>YEAR(Tabla110[[#This Row],[FECHA PICKING]])</f>
        <v>2018</v>
      </c>
    </row>
    <row r="993" spans="1:13" x14ac:dyDescent="0.2">
      <c r="A993" s="2">
        <v>43466</v>
      </c>
      <c r="B993" s="1">
        <v>348193</v>
      </c>
      <c r="C993" s="1" t="s">
        <v>255</v>
      </c>
      <c r="D993" s="1" t="s">
        <v>889</v>
      </c>
      <c r="E993" s="1" t="s">
        <v>860</v>
      </c>
      <c r="F993" s="1">
        <v>34</v>
      </c>
      <c r="G993" s="16" t="s">
        <v>872</v>
      </c>
      <c r="H993" s="23">
        <v>0.46736111111111112</v>
      </c>
      <c r="I993" s="23">
        <v>0.49861111111111112</v>
      </c>
      <c r="J993" s="1">
        <f>HOUR(Tabla110[[#This Row],[HORA FIN PICKING]]-Tabla110[[#This Row],[HORA INICIO PICKING]])*60+MINUTE(Tabla110[[#This Row],[HORA FIN PICKING]]-Tabla110[[#This Row],[HORA INICIO PICKING]])</f>
        <v>45</v>
      </c>
      <c r="K993" s="1" t="str">
        <f>VLOOKUP(Tabla110[[#This Row],[COD MATERIAL]],Tabla1345[#All],3,0)</f>
        <v>06 - AMORTIGUADORES</v>
      </c>
      <c r="L993" s="2" t="str">
        <f>VLOOKUP(MONTH(Tabla110[[#This Row],[FECHA PICKING]]),Tabla2[],2,0)</f>
        <v>Ene</v>
      </c>
      <c r="M993" s="1">
        <f>YEAR(Tabla110[[#This Row],[FECHA PICKING]])</f>
        <v>2019</v>
      </c>
    </row>
    <row r="994" spans="1:13" x14ac:dyDescent="0.2">
      <c r="A994" s="2">
        <v>43420</v>
      </c>
      <c r="B994" s="1">
        <v>348821</v>
      </c>
      <c r="C994" s="1" t="s">
        <v>78</v>
      </c>
      <c r="D994" s="1" t="s">
        <v>888</v>
      </c>
      <c r="E994" s="1" t="s">
        <v>861</v>
      </c>
      <c r="F994" s="1">
        <v>90</v>
      </c>
      <c r="G994" s="16" t="s">
        <v>872</v>
      </c>
      <c r="H994" s="23">
        <v>0.64166666666666672</v>
      </c>
      <c r="I994" s="23">
        <v>0.65694444444444444</v>
      </c>
      <c r="J994" s="1">
        <f>HOUR(Tabla110[[#This Row],[HORA FIN PICKING]]-Tabla110[[#This Row],[HORA INICIO PICKING]])*60+MINUTE(Tabla110[[#This Row],[HORA FIN PICKING]]-Tabla110[[#This Row],[HORA INICIO PICKING]])</f>
        <v>22</v>
      </c>
      <c r="K994" s="1" t="str">
        <f>VLOOKUP(Tabla110[[#This Row],[COD MATERIAL]],Tabla1345[#All],3,0)</f>
        <v>15 - MISCELANEOS</v>
      </c>
      <c r="L994" s="2" t="str">
        <f>VLOOKUP(MONTH(Tabla110[[#This Row],[FECHA PICKING]]),Tabla2[],2,0)</f>
        <v>Nov</v>
      </c>
      <c r="M994" s="1">
        <f>YEAR(Tabla110[[#This Row],[FECHA PICKING]])</f>
        <v>2018</v>
      </c>
    </row>
    <row r="995" spans="1:13" x14ac:dyDescent="0.2">
      <c r="A995" s="2">
        <v>43252</v>
      </c>
      <c r="B995" s="1">
        <v>347881</v>
      </c>
      <c r="C995" s="1" t="s">
        <v>103</v>
      </c>
      <c r="D995" s="1" t="s">
        <v>890</v>
      </c>
      <c r="E995" s="1" t="s">
        <v>862</v>
      </c>
      <c r="F995" s="1">
        <v>28</v>
      </c>
      <c r="G995" s="16" t="s">
        <v>872</v>
      </c>
      <c r="H995" s="23">
        <v>0.73472222222222217</v>
      </c>
      <c r="I995" s="23">
        <v>0.78541666666666676</v>
      </c>
      <c r="J995" s="1">
        <f>HOUR(Tabla110[[#This Row],[HORA FIN PICKING]]-Tabla110[[#This Row],[HORA INICIO PICKING]])*60+MINUTE(Tabla110[[#This Row],[HORA FIN PICKING]]-Tabla110[[#This Row],[HORA INICIO PICKING]])</f>
        <v>73</v>
      </c>
      <c r="K995" s="1" t="str">
        <f>VLOOKUP(Tabla110[[#This Row],[COD MATERIAL]],Tabla1345[#All],3,0)</f>
        <v>08 - ELECTRICO</v>
      </c>
      <c r="L995" s="2" t="str">
        <f>VLOOKUP(MONTH(Tabla110[[#This Row],[FECHA PICKING]]),Tabla2[],2,0)</f>
        <v>Jun</v>
      </c>
      <c r="M995" s="1">
        <f>YEAR(Tabla110[[#This Row],[FECHA PICKING]])</f>
        <v>2018</v>
      </c>
    </row>
    <row r="996" spans="1:13" x14ac:dyDescent="0.2">
      <c r="A996" s="2">
        <v>43268</v>
      </c>
      <c r="B996" s="1">
        <v>348216</v>
      </c>
      <c r="C996" s="1" t="s">
        <v>376</v>
      </c>
      <c r="D996" s="1" t="s">
        <v>891</v>
      </c>
      <c r="E996" s="1" t="s">
        <v>863</v>
      </c>
      <c r="F996" s="1">
        <v>47</v>
      </c>
      <c r="G996" s="16" t="s">
        <v>872</v>
      </c>
      <c r="H996" s="23">
        <v>0.57013888888888886</v>
      </c>
      <c r="I996" s="23">
        <v>0.6479166666666667</v>
      </c>
      <c r="J996" s="1">
        <f>HOUR(Tabla110[[#This Row],[HORA FIN PICKING]]-Tabla110[[#This Row],[HORA INICIO PICKING]])*60+MINUTE(Tabla110[[#This Row],[HORA FIN PICKING]]-Tabla110[[#This Row],[HORA INICIO PICKING]])</f>
        <v>112</v>
      </c>
      <c r="K996" s="1" t="str">
        <f>VLOOKUP(Tabla110[[#This Row],[COD MATERIAL]],Tabla1345[#All],3,0)</f>
        <v>06 - AMORTIGUADORES</v>
      </c>
      <c r="L996" s="2" t="str">
        <f>VLOOKUP(MONTH(Tabla110[[#This Row],[FECHA PICKING]]),Tabla2[],2,0)</f>
        <v>Jun</v>
      </c>
      <c r="M996" s="1">
        <f>YEAR(Tabla110[[#This Row],[FECHA PICKING]])</f>
        <v>2018</v>
      </c>
    </row>
    <row r="997" spans="1:13" x14ac:dyDescent="0.2">
      <c r="A997" s="2">
        <v>43250</v>
      </c>
      <c r="B997" s="1">
        <v>348600</v>
      </c>
      <c r="C997" s="1" t="s">
        <v>399</v>
      </c>
      <c r="D997" s="1" t="s">
        <v>889</v>
      </c>
      <c r="E997" s="1" t="s">
        <v>864</v>
      </c>
      <c r="F997" s="1">
        <v>18</v>
      </c>
      <c r="G997" s="16" t="s">
        <v>872</v>
      </c>
      <c r="H997" s="23">
        <v>0.48333333333333334</v>
      </c>
      <c r="I997" s="23">
        <v>0.5131944444444444</v>
      </c>
      <c r="J997" s="1">
        <f>HOUR(Tabla110[[#This Row],[HORA FIN PICKING]]-Tabla110[[#This Row],[HORA INICIO PICKING]])*60+MINUTE(Tabla110[[#This Row],[HORA FIN PICKING]]-Tabla110[[#This Row],[HORA INICIO PICKING]])</f>
        <v>43</v>
      </c>
      <c r="K997" s="1" t="str">
        <f>VLOOKUP(Tabla110[[#This Row],[COD MATERIAL]],Tabla1345[#All],3,0)</f>
        <v>15 - MISCELANEOS</v>
      </c>
      <c r="L997" s="2" t="str">
        <f>VLOOKUP(MONTH(Tabla110[[#This Row],[FECHA PICKING]]),Tabla2[],2,0)</f>
        <v>May</v>
      </c>
      <c r="M997" s="1">
        <f>YEAR(Tabla110[[#This Row],[FECHA PICKING]])</f>
        <v>2018</v>
      </c>
    </row>
    <row r="998" spans="1:13" x14ac:dyDescent="0.2">
      <c r="A998" s="2">
        <v>43211</v>
      </c>
      <c r="B998" s="1">
        <v>348120</v>
      </c>
      <c r="C998" s="1" t="s">
        <v>555</v>
      </c>
      <c r="D998" s="1" t="s">
        <v>888</v>
      </c>
      <c r="E998" s="1" t="s">
        <v>864</v>
      </c>
      <c r="F998" s="1">
        <v>83</v>
      </c>
      <c r="G998" s="16" t="s">
        <v>872</v>
      </c>
      <c r="H998" s="23">
        <v>0.71388888888888891</v>
      </c>
      <c r="I998" s="23">
        <v>0.75347222222222221</v>
      </c>
      <c r="J998" s="1">
        <f>HOUR(Tabla110[[#This Row],[HORA FIN PICKING]]-Tabla110[[#This Row],[HORA INICIO PICKING]])*60+MINUTE(Tabla110[[#This Row],[HORA FIN PICKING]]-Tabla110[[#This Row],[HORA INICIO PICKING]])</f>
        <v>57</v>
      </c>
      <c r="K998" s="1" t="str">
        <f>VLOOKUP(Tabla110[[#This Row],[COD MATERIAL]],Tabla1345[#All],3,0)</f>
        <v>07 - PEDALES Y POSAPIES</v>
      </c>
      <c r="L998" s="2" t="str">
        <f>VLOOKUP(MONTH(Tabla110[[#This Row],[FECHA PICKING]]),Tabla2[],2,0)</f>
        <v>Abr</v>
      </c>
      <c r="M998" s="1">
        <f>YEAR(Tabla110[[#This Row],[FECHA PICKING]])</f>
        <v>2018</v>
      </c>
    </row>
    <row r="999" spans="1:13" x14ac:dyDescent="0.2">
      <c r="A999" s="2">
        <v>43339</v>
      </c>
      <c r="B999" s="1">
        <v>347948</v>
      </c>
      <c r="C999" s="1" t="s">
        <v>630</v>
      </c>
      <c r="D999" s="1" t="s">
        <v>889</v>
      </c>
      <c r="E999" s="1" t="s">
        <v>857</v>
      </c>
      <c r="F999" s="1">
        <v>72</v>
      </c>
      <c r="G999" s="16" t="s">
        <v>873</v>
      </c>
      <c r="H999" s="23">
        <v>0.36527777777777781</v>
      </c>
      <c r="I999" s="23">
        <v>0.45347222222222222</v>
      </c>
      <c r="J999" s="1">
        <f>HOUR(Tabla110[[#This Row],[HORA FIN PICKING]]-Tabla110[[#This Row],[HORA INICIO PICKING]])*60+MINUTE(Tabla110[[#This Row],[HORA FIN PICKING]]-Tabla110[[#This Row],[HORA INICIO PICKING]])</f>
        <v>127</v>
      </c>
      <c r="K999" s="1" t="str">
        <f>VLOOKUP(Tabla110[[#This Row],[COD MATERIAL]],Tabla1345[#All],3,0)</f>
        <v>14 - LUCES</v>
      </c>
      <c r="L999" s="2" t="str">
        <f>VLOOKUP(MONTH(Tabla110[[#This Row],[FECHA PICKING]]),Tabla2[],2,0)</f>
        <v>Ago</v>
      </c>
      <c r="M999" s="1">
        <f>YEAR(Tabla110[[#This Row],[FECHA PICKING]])</f>
        <v>2018</v>
      </c>
    </row>
    <row r="1000" spans="1:13" x14ac:dyDescent="0.2">
      <c r="A1000" s="2">
        <v>43226</v>
      </c>
      <c r="B1000" s="1">
        <v>348236</v>
      </c>
      <c r="C1000" s="1" t="s">
        <v>343</v>
      </c>
      <c r="D1000" s="1" t="s">
        <v>893</v>
      </c>
      <c r="E1000" s="1" t="s">
        <v>864</v>
      </c>
      <c r="F1000" s="1">
        <v>51</v>
      </c>
      <c r="G1000" s="16" t="s">
        <v>873</v>
      </c>
      <c r="H1000" s="23">
        <v>0.42222222222222222</v>
      </c>
      <c r="I1000" s="23">
        <v>0.48888888888888893</v>
      </c>
      <c r="J1000" s="1">
        <f>HOUR(Tabla110[[#This Row],[HORA FIN PICKING]]-Tabla110[[#This Row],[HORA INICIO PICKING]])*60+MINUTE(Tabla110[[#This Row],[HORA FIN PICKING]]-Tabla110[[#This Row],[HORA INICIO PICKING]])</f>
        <v>96</v>
      </c>
      <c r="K1000" s="1" t="str">
        <f>VLOOKUP(Tabla110[[#This Row],[COD MATERIAL]],Tabla1345[#All],3,0)</f>
        <v>07 - PEDALES Y POSAPIES</v>
      </c>
      <c r="L1000" s="2" t="str">
        <f>VLOOKUP(MONTH(Tabla110[[#This Row],[FECHA PICKING]]),Tabla2[],2,0)</f>
        <v>May</v>
      </c>
      <c r="M1000" s="1">
        <f>YEAR(Tabla110[[#This Row],[FECHA PICKING]])</f>
        <v>2018</v>
      </c>
    </row>
    <row r="1001" spans="1:13" x14ac:dyDescent="0.2">
      <c r="A1001" s="2">
        <v>43402</v>
      </c>
      <c r="B1001" s="1">
        <v>347595</v>
      </c>
      <c r="C1001" s="1" t="s">
        <v>162</v>
      </c>
      <c r="D1001" s="1" t="s">
        <v>888</v>
      </c>
      <c r="E1001" s="1" t="s">
        <v>865</v>
      </c>
      <c r="F1001" s="1">
        <v>32</v>
      </c>
      <c r="G1001" s="16" t="s">
        <v>872</v>
      </c>
      <c r="H1001" s="23">
        <v>0.4916666666666667</v>
      </c>
      <c r="I1001" s="23">
        <v>0.54652777777777783</v>
      </c>
      <c r="J1001" s="1">
        <f>HOUR(Tabla110[[#This Row],[HORA FIN PICKING]]-Tabla110[[#This Row],[HORA INICIO PICKING]])*60+MINUTE(Tabla110[[#This Row],[HORA FIN PICKING]]-Tabla110[[#This Row],[HORA INICIO PICKING]])</f>
        <v>79</v>
      </c>
      <c r="K1001" s="1" t="str">
        <f>VLOOKUP(Tabla110[[#This Row],[COD MATERIAL]],Tabla1345[#All],3,0)</f>
        <v>09 - PARTES DE MOTOR</v>
      </c>
      <c r="L1001" s="2" t="str">
        <f>VLOOKUP(MONTH(Tabla110[[#This Row],[FECHA PICKING]]),Tabla2[],2,0)</f>
        <v>Oct</v>
      </c>
      <c r="M1001" s="1">
        <f>YEAR(Tabla110[[#This Row],[FECHA PICKING]])</f>
        <v>2018</v>
      </c>
    </row>
    <row r="1002" spans="1:13" x14ac:dyDescent="0.2">
      <c r="A1002" s="2">
        <v>43253</v>
      </c>
      <c r="B1002" s="1">
        <v>364185</v>
      </c>
      <c r="C1002" s="1" t="s">
        <v>459</v>
      </c>
      <c r="D1002" s="1" t="s">
        <v>889</v>
      </c>
      <c r="E1002" s="1" t="s">
        <v>857</v>
      </c>
      <c r="F1002" s="1">
        <v>53</v>
      </c>
      <c r="G1002" s="16" t="s">
        <v>872</v>
      </c>
      <c r="H1002" s="23">
        <v>0.43194444444444446</v>
      </c>
      <c r="I1002" s="23">
        <v>0.53125</v>
      </c>
      <c r="J1002" s="1">
        <f>HOUR(Tabla110[[#This Row],[HORA FIN PICKING]]-Tabla110[[#This Row],[HORA INICIO PICKING]])*60+MINUTE(Tabla110[[#This Row],[HORA FIN PICKING]]-Tabla110[[#This Row],[HORA INICIO PICKING]])</f>
        <v>143</v>
      </c>
      <c r="K1002" s="1" t="str">
        <f>VLOOKUP(Tabla110[[#This Row],[COD MATERIAL]],Tabla1345[#All],3,0)</f>
        <v>07 - PEDALES Y POSAPIES</v>
      </c>
      <c r="L1002" s="2" t="str">
        <f>VLOOKUP(MONTH(Tabla110[[#This Row],[FECHA PICKING]]),Tabla2[],2,0)</f>
        <v>Jun</v>
      </c>
      <c r="M1002" s="1">
        <f>YEAR(Tabla110[[#This Row],[FECHA PICKING]])</f>
        <v>2018</v>
      </c>
    </row>
    <row r="1003" spans="1:13" x14ac:dyDescent="0.2">
      <c r="A1003" s="2">
        <v>43546</v>
      </c>
      <c r="B1003" s="1">
        <v>348787</v>
      </c>
      <c r="C1003" s="1" t="s">
        <v>590</v>
      </c>
      <c r="D1003" s="1" t="s">
        <v>889</v>
      </c>
      <c r="E1003" s="1" t="s">
        <v>859</v>
      </c>
      <c r="F1003" s="1">
        <v>15</v>
      </c>
      <c r="G1003" s="16" t="s">
        <v>873</v>
      </c>
      <c r="H1003" s="23">
        <v>0.47083333333333338</v>
      </c>
      <c r="I1003" s="23">
        <v>0.5229166666666667</v>
      </c>
      <c r="J1003" s="1">
        <f>HOUR(Tabla110[[#This Row],[HORA FIN PICKING]]-Tabla110[[#This Row],[HORA INICIO PICKING]])*60+MINUTE(Tabla110[[#This Row],[HORA FIN PICKING]]-Tabla110[[#This Row],[HORA INICIO PICKING]])</f>
        <v>75</v>
      </c>
      <c r="K1003" s="1" t="str">
        <f>VLOOKUP(Tabla110[[#This Row],[COD MATERIAL]],Tabla1345[#All],3,0)</f>
        <v>05 - COLISION</v>
      </c>
      <c r="L1003" s="2" t="str">
        <f>VLOOKUP(MONTH(Tabla110[[#This Row],[FECHA PICKING]]),Tabla2[],2,0)</f>
        <v>Mar</v>
      </c>
      <c r="M1003" s="1">
        <f>YEAR(Tabla110[[#This Row],[FECHA PICKING]])</f>
        <v>2019</v>
      </c>
    </row>
    <row r="1004" spans="1:13" x14ac:dyDescent="0.2">
      <c r="A1004" s="2">
        <v>43206</v>
      </c>
      <c r="B1004" s="1">
        <v>348622</v>
      </c>
      <c r="C1004" s="1" t="s">
        <v>473</v>
      </c>
      <c r="D1004" s="1" t="s">
        <v>889</v>
      </c>
      <c r="E1004" s="1" t="s">
        <v>862</v>
      </c>
      <c r="F1004" s="1">
        <v>75</v>
      </c>
      <c r="G1004" s="16" t="s">
        <v>872</v>
      </c>
      <c r="H1004" s="23">
        <v>0.65416666666666667</v>
      </c>
      <c r="I1004" s="23">
        <v>0.75416666666666676</v>
      </c>
      <c r="J1004" s="1">
        <f>HOUR(Tabla110[[#This Row],[HORA FIN PICKING]]-Tabla110[[#This Row],[HORA INICIO PICKING]])*60+MINUTE(Tabla110[[#This Row],[HORA FIN PICKING]]-Tabla110[[#This Row],[HORA INICIO PICKING]])</f>
        <v>144</v>
      </c>
      <c r="K1004" s="1" t="str">
        <f>VLOOKUP(Tabla110[[#This Row],[COD MATERIAL]],Tabla1345[#All],3,0)</f>
        <v>15 - MISCELANEOS</v>
      </c>
      <c r="L1004" s="2" t="str">
        <f>VLOOKUP(MONTH(Tabla110[[#This Row],[FECHA PICKING]]),Tabla2[],2,0)</f>
        <v>Abr</v>
      </c>
      <c r="M1004" s="1">
        <f>YEAR(Tabla110[[#This Row],[FECHA PICKING]])</f>
        <v>2018</v>
      </c>
    </row>
    <row r="1005" spans="1:13" x14ac:dyDescent="0.2">
      <c r="A1005" s="2">
        <v>43454</v>
      </c>
      <c r="B1005" s="1">
        <v>362665</v>
      </c>
      <c r="C1005" s="1" t="s">
        <v>565</v>
      </c>
      <c r="D1005" s="1" t="s">
        <v>884</v>
      </c>
      <c r="E1005" s="1" t="s">
        <v>866</v>
      </c>
      <c r="F1005" s="1">
        <v>70</v>
      </c>
      <c r="G1005" s="16" t="s">
        <v>872</v>
      </c>
      <c r="H1005" s="23">
        <v>0.73611111111111116</v>
      </c>
      <c r="I1005" s="23">
        <v>0.76180555555555562</v>
      </c>
      <c r="J1005" s="1">
        <f>HOUR(Tabla110[[#This Row],[HORA FIN PICKING]]-Tabla110[[#This Row],[HORA INICIO PICKING]])*60+MINUTE(Tabla110[[#This Row],[HORA FIN PICKING]]-Tabla110[[#This Row],[HORA INICIO PICKING]])</f>
        <v>37</v>
      </c>
      <c r="K1005" s="1" t="str">
        <f>VLOOKUP(Tabla110[[#This Row],[COD MATERIAL]],Tabla1345[#All],3,0)</f>
        <v>05 - COLISION</v>
      </c>
      <c r="L1005" s="2" t="str">
        <f>VLOOKUP(MONTH(Tabla110[[#This Row],[FECHA PICKING]]),Tabla2[],2,0)</f>
        <v>Dic</v>
      </c>
      <c r="M1005" s="1">
        <f>YEAR(Tabla110[[#This Row],[FECHA PICKING]])</f>
        <v>2018</v>
      </c>
    </row>
    <row r="1006" spans="1:13" x14ac:dyDescent="0.2">
      <c r="A1006" s="2">
        <v>43202</v>
      </c>
      <c r="B1006" s="1">
        <v>348595</v>
      </c>
      <c r="C1006" s="1" t="s">
        <v>612</v>
      </c>
      <c r="D1006" s="1" t="s">
        <v>887</v>
      </c>
      <c r="E1006" s="1" t="s">
        <v>863</v>
      </c>
      <c r="F1006" s="1">
        <v>84</v>
      </c>
      <c r="G1006" s="16" t="s">
        <v>872</v>
      </c>
      <c r="H1006" s="23">
        <v>0.7270833333333333</v>
      </c>
      <c r="I1006" s="23">
        <v>0.79583333333333339</v>
      </c>
      <c r="J1006" s="1">
        <f>HOUR(Tabla110[[#This Row],[HORA FIN PICKING]]-Tabla110[[#This Row],[HORA INICIO PICKING]])*60+MINUTE(Tabla110[[#This Row],[HORA FIN PICKING]]-Tabla110[[#This Row],[HORA INICIO PICKING]])</f>
        <v>99</v>
      </c>
      <c r="K1006" s="1" t="str">
        <f>VLOOKUP(Tabla110[[#This Row],[COD MATERIAL]],Tabla1345[#All],3,0)</f>
        <v>15 - MISCELANEOS</v>
      </c>
      <c r="L1006" s="2" t="str">
        <f>VLOOKUP(MONTH(Tabla110[[#This Row],[FECHA PICKING]]),Tabla2[],2,0)</f>
        <v>Abr</v>
      </c>
      <c r="M1006" s="1">
        <f>YEAR(Tabla110[[#This Row],[FECHA PICKING]])</f>
        <v>2018</v>
      </c>
    </row>
    <row r="1007" spans="1:13" x14ac:dyDescent="0.2">
      <c r="A1007" s="2">
        <v>43490</v>
      </c>
      <c r="B1007" s="1">
        <v>347663</v>
      </c>
      <c r="C1007" s="1" t="s">
        <v>514</v>
      </c>
      <c r="D1007" s="1" t="s">
        <v>888</v>
      </c>
      <c r="E1007" s="1" t="s">
        <v>863</v>
      </c>
      <c r="F1007" s="1">
        <v>84</v>
      </c>
      <c r="G1007" s="16" t="s">
        <v>873</v>
      </c>
      <c r="H1007" s="23">
        <v>0.51944444444444449</v>
      </c>
      <c r="I1007" s="23">
        <v>0.56736111111111109</v>
      </c>
      <c r="J1007" s="1">
        <f>HOUR(Tabla110[[#This Row],[HORA FIN PICKING]]-Tabla110[[#This Row],[HORA INICIO PICKING]])*60+MINUTE(Tabla110[[#This Row],[HORA FIN PICKING]]-Tabla110[[#This Row],[HORA INICIO PICKING]])</f>
        <v>69</v>
      </c>
      <c r="K1007" s="1" t="str">
        <f>VLOOKUP(Tabla110[[#This Row],[COD MATERIAL]],Tabla1345[#All],3,0)</f>
        <v>09 - PARTES DE MOTOR</v>
      </c>
      <c r="L1007" s="2" t="str">
        <f>VLOOKUP(MONTH(Tabla110[[#This Row],[FECHA PICKING]]),Tabla2[],2,0)</f>
        <v>Ene</v>
      </c>
      <c r="M1007" s="1">
        <f>YEAR(Tabla110[[#This Row],[FECHA PICKING]])</f>
        <v>2019</v>
      </c>
    </row>
    <row r="1008" spans="1:13" x14ac:dyDescent="0.2">
      <c r="A1008" s="2">
        <v>43197</v>
      </c>
      <c r="B1008" s="1">
        <v>366794</v>
      </c>
      <c r="C1008" s="1" t="s">
        <v>99</v>
      </c>
      <c r="D1008" s="1" t="s">
        <v>885</v>
      </c>
      <c r="E1008" s="1" t="s">
        <v>860</v>
      </c>
      <c r="F1008" s="1">
        <v>50</v>
      </c>
      <c r="G1008" s="16" t="s">
        <v>872</v>
      </c>
      <c r="H1008" s="23">
        <v>0.7319444444444444</v>
      </c>
      <c r="I1008" s="23">
        <v>0.74375000000000002</v>
      </c>
      <c r="J1008" s="1">
        <f>HOUR(Tabla110[[#This Row],[HORA FIN PICKING]]-Tabla110[[#This Row],[HORA INICIO PICKING]])*60+MINUTE(Tabla110[[#This Row],[HORA FIN PICKING]]-Tabla110[[#This Row],[HORA INICIO PICKING]])</f>
        <v>17</v>
      </c>
      <c r="K1008" s="1" t="str">
        <f>VLOOKUP(Tabla110[[#This Row],[COD MATERIAL]],Tabla1345[#All],3,0)</f>
        <v>08 - ELECTRICO</v>
      </c>
      <c r="L1008" s="2" t="str">
        <f>VLOOKUP(MONTH(Tabla110[[#This Row],[FECHA PICKING]]),Tabla2[],2,0)</f>
        <v>Abr</v>
      </c>
      <c r="M1008" s="1">
        <f>YEAR(Tabla110[[#This Row],[FECHA PICKING]])</f>
        <v>2018</v>
      </c>
    </row>
    <row r="1009" spans="1:13" x14ac:dyDescent="0.2">
      <c r="A1009" s="2">
        <v>43588</v>
      </c>
      <c r="B1009" s="1">
        <v>347628</v>
      </c>
      <c r="C1009" s="1" t="s">
        <v>69</v>
      </c>
      <c r="D1009" s="1" t="s">
        <v>887</v>
      </c>
      <c r="E1009" s="1" t="s">
        <v>867</v>
      </c>
      <c r="F1009" s="1">
        <v>47</v>
      </c>
      <c r="G1009" s="16" t="s">
        <v>872</v>
      </c>
      <c r="H1009" s="23">
        <v>0.69166666666666676</v>
      </c>
      <c r="I1009" s="23">
        <v>0.76250000000000007</v>
      </c>
      <c r="J1009" s="1">
        <f>HOUR(Tabla110[[#This Row],[HORA FIN PICKING]]-Tabla110[[#This Row],[HORA INICIO PICKING]])*60+MINUTE(Tabla110[[#This Row],[HORA FIN PICKING]]-Tabla110[[#This Row],[HORA INICIO PICKING]])</f>
        <v>102</v>
      </c>
      <c r="K1009" s="1" t="str">
        <f>VLOOKUP(Tabla110[[#This Row],[COD MATERIAL]],Tabla1345[#All],3,0)</f>
        <v>09 - PARTES DE MOTOR</v>
      </c>
      <c r="L1009" s="2" t="str">
        <f>VLOOKUP(MONTH(Tabla110[[#This Row],[FECHA PICKING]]),Tabla2[],2,0)</f>
        <v>May</v>
      </c>
      <c r="M1009" s="1">
        <f>YEAR(Tabla110[[#This Row],[FECHA PICKING]])</f>
        <v>2019</v>
      </c>
    </row>
    <row r="1010" spans="1:13" x14ac:dyDescent="0.2">
      <c r="A1010" s="2">
        <v>43551</v>
      </c>
      <c r="B1010" s="1">
        <v>362801</v>
      </c>
      <c r="C1010" s="1" t="s">
        <v>441</v>
      </c>
      <c r="D1010" s="1" t="s">
        <v>885</v>
      </c>
      <c r="E1010" s="1" t="s">
        <v>867</v>
      </c>
      <c r="F1010" s="1">
        <v>67</v>
      </c>
      <c r="G1010" s="16" t="s">
        <v>872</v>
      </c>
      <c r="H1010" s="23">
        <v>0.63263888888888886</v>
      </c>
      <c r="I1010" s="23">
        <v>0.67986111111111114</v>
      </c>
      <c r="J1010" s="1">
        <f>HOUR(Tabla110[[#This Row],[HORA FIN PICKING]]-Tabla110[[#This Row],[HORA INICIO PICKING]])*60+MINUTE(Tabla110[[#This Row],[HORA FIN PICKING]]-Tabla110[[#This Row],[HORA INICIO PICKING]])</f>
        <v>68</v>
      </c>
      <c r="K1010" s="1" t="str">
        <f>VLOOKUP(Tabla110[[#This Row],[COD MATERIAL]],Tabla1345[#All],3,0)</f>
        <v>15 - MISCELANEOS</v>
      </c>
      <c r="L1010" s="2" t="str">
        <f>VLOOKUP(MONTH(Tabla110[[#This Row],[FECHA PICKING]]),Tabla2[],2,0)</f>
        <v>Mar</v>
      </c>
      <c r="M1010" s="1">
        <f>YEAR(Tabla110[[#This Row],[FECHA PICKING]])</f>
        <v>2019</v>
      </c>
    </row>
    <row r="1011" spans="1:13" x14ac:dyDescent="0.2">
      <c r="A1011" s="2">
        <v>43191</v>
      </c>
      <c r="B1011" s="1">
        <v>348100</v>
      </c>
      <c r="C1011" s="1" t="s">
        <v>558</v>
      </c>
      <c r="D1011" s="1" t="s">
        <v>889</v>
      </c>
      <c r="E1011" s="1" t="s">
        <v>866</v>
      </c>
      <c r="F1011" s="1">
        <v>23</v>
      </c>
      <c r="G1011" s="16" t="s">
        <v>873</v>
      </c>
      <c r="H1011" s="23">
        <v>0.53194444444444444</v>
      </c>
      <c r="I1011" s="23">
        <v>0.54305555555555551</v>
      </c>
      <c r="J1011" s="1">
        <f>HOUR(Tabla110[[#This Row],[HORA FIN PICKING]]-Tabla110[[#This Row],[HORA INICIO PICKING]])*60+MINUTE(Tabla110[[#This Row],[HORA FIN PICKING]]-Tabla110[[#This Row],[HORA INICIO PICKING]])</f>
        <v>16</v>
      </c>
      <c r="K1011" s="1" t="str">
        <f>VLOOKUP(Tabla110[[#This Row],[COD MATERIAL]],Tabla1345[#All],3,0)</f>
        <v>04 - FRENOS Y EMBRAGUES</v>
      </c>
      <c r="L1011" s="2" t="str">
        <f>VLOOKUP(MONTH(Tabla110[[#This Row],[FECHA PICKING]]),Tabla2[],2,0)</f>
        <v>Abr</v>
      </c>
      <c r="M1011" s="1">
        <f>YEAR(Tabla110[[#This Row],[FECHA PICKING]])</f>
        <v>2018</v>
      </c>
    </row>
    <row r="1012" spans="1:13" x14ac:dyDescent="0.2">
      <c r="A1012" s="2">
        <v>43585</v>
      </c>
      <c r="B1012" s="1">
        <v>348039</v>
      </c>
      <c r="C1012" s="1" t="s">
        <v>231</v>
      </c>
      <c r="D1012" s="1" t="s">
        <v>889</v>
      </c>
      <c r="E1012" s="1" t="s">
        <v>868</v>
      </c>
      <c r="F1012" s="1">
        <v>52</v>
      </c>
      <c r="G1012" s="16" t="s">
        <v>872</v>
      </c>
      <c r="H1012" s="23">
        <v>0.55138888888888882</v>
      </c>
      <c r="I1012" s="23">
        <v>0.58611111111111114</v>
      </c>
      <c r="J1012" s="1">
        <f>HOUR(Tabla110[[#This Row],[HORA FIN PICKING]]-Tabla110[[#This Row],[HORA INICIO PICKING]])*60+MINUTE(Tabla110[[#This Row],[HORA FIN PICKING]]-Tabla110[[#This Row],[HORA INICIO PICKING]])</f>
        <v>50</v>
      </c>
      <c r="K1012" s="1" t="str">
        <f>VLOOKUP(Tabla110[[#This Row],[COD MATERIAL]],Tabla1345[#All],3,0)</f>
        <v>11 - LLANTAS Y HULES</v>
      </c>
      <c r="L1012" s="2" t="str">
        <f>VLOOKUP(MONTH(Tabla110[[#This Row],[FECHA PICKING]]),Tabla2[],2,0)</f>
        <v>Abr</v>
      </c>
      <c r="M1012" s="1">
        <f>YEAR(Tabla110[[#This Row],[FECHA PICKING]])</f>
        <v>2019</v>
      </c>
    </row>
    <row r="1013" spans="1:13" x14ac:dyDescent="0.2">
      <c r="A1013" s="2">
        <v>43443</v>
      </c>
      <c r="B1013" s="1">
        <v>347801</v>
      </c>
      <c r="C1013" s="1" t="s">
        <v>704</v>
      </c>
      <c r="D1013" s="1" t="s">
        <v>890</v>
      </c>
      <c r="E1013" s="1" t="s">
        <v>859</v>
      </c>
      <c r="F1013" s="1">
        <v>31</v>
      </c>
      <c r="G1013" s="16" t="s">
        <v>873</v>
      </c>
      <c r="H1013" s="23">
        <v>0.46666666666666662</v>
      </c>
      <c r="I1013" s="23">
        <v>0.53333333333333333</v>
      </c>
      <c r="J1013" s="1">
        <f>HOUR(Tabla110[[#This Row],[HORA FIN PICKING]]-Tabla110[[#This Row],[HORA INICIO PICKING]])*60+MINUTE(Tabla110[[#This Row],[HORA FIN PICKING]]-Tabla110[[#This Row],[HORA INICIO PICKING]])</f>
        <v>96</v>
      </c>
      <c r="K1013" s="1" t="str">
        <f>VLOOKUP(Tabla110[[#This Row],[COD MATERIAL]],Tabla1345[#All],3,0)</f>
        <v>15 - MISCELANEOS</v>
      </c>
      <c r="L1013" s="2" t="str">
        <f>VLOOKUP(MONTH(Tabla110[[#This Row],[FECHA PICKING]]),Tabla2[],2,0)</f>
        <v>Dic</v>
      </c>
      <c r="M1013" s="1">
        <f>YEAR(Tabla110[[#This Row],[FECHA PICKING]])</f>
        <v>2018</v>
      </c>
    </row>
    <row r="1014" spans="1:13" x14ac:dyDescent="0.2">
      <c r="A1014" s="2">
        <v>43588</v>
      </c>
      <c r="B1014" s="1">
        <v>367776</v>
      </c>
      <c r="C1014" s="1" t="s">
        <v>658</v>
      </c>
      <c r="D1014" s="1" t="s">
        <v>889</v>
      </c>
      <c r="E1014" s="1" t="s">
        <v>865</v>
      </c>
      <c r="F1014" s="1">
        <v>60</v>
      </c>
      <c r="G1014" s="16" t="s">
        <v>872</v>
      </c>
      <c r="H1014" s="23">
        <v>0.55833333333333335</v>
      </c>
      <c r="I1014" s="23">
        <v>0.62152777777777779</v>
      </c>
      <c r="J1014" s="1">
        <f>HOUR(Tabla110[[#This Row],[HORA FIN PICKING]]-Tabla110[[#This Row],[HORA INICIO PICKING]])*60+MINUTE(Tabla110[[#This Row],[HORA FIN PICKING]]-Tabla110[[#This Row],[HORA INICIO PICKING]])</f>
        <v>91</v>
      </c>
      <c r="K1014" s="1" t="str">
        <f>VLOOKUP(Tabla110[[#This Row],[COD MATERIAL]],Tabla1345[#All],3,0)</f>
        <v>11 - LLANTAS Y HULES</v>
      </c>
      <c r="L1014" s="2" t="str">
        <f>VLOOKUP(MONTH(Tabla110[[#This Row],[FECHA PICKING]]),Tabla2[],2,0)</f>
        <v>May</v>
      </c>
      <c r="M1014" s="1">
        <f>YEAR(Tabla110[[#This Row],[FECHA PICKING]])</f>
        <v>2019</v>
      </c>
    </row>
    <row r="1015" spans="1:13" x14ac:dyDescent="0.2">
      <c r="A1015" s="2">
        <v>43114</v>
      </c>
      <c r="B1015" s="1">
        <v>367719</v>
      </c>
      <c r="C1015" s="1" t="s">
        <v>273</v>
      </c>
      <c r="D1015" s="1" t="s">
        <v>886</v>
      </c>
      <c r="E1015" s="1" t="s">
        <v>860</v>
      </c>
      <c r="F1015" s="1">
        <v>14</v>
      </c>
      <c r="G1015" s="16" t="s">
        <v>872</v>
      </c>
      <c r="H1015" s="23">
        <v>0.60972222222222217</v>
      </c>
      <c r="I1015" s="23">
        <v>0.6743055555555556</v>
      </c>
      <c r="J1015" s="1">
        <f>HOUR(Tabla110[[#This Row],[HORA FIN PICKING]]-Tabla110[[#This Row],[HORA INICIO PICKING]])*60+MINUTE(Tabla110[[#This Row],[HORA FIN PICKING]]-Tabla110[[#This Row],[HORA INICIO PICKING]])</f>
        <v>93</v>
      </c>
      <c r="K1015" s="1" t="str">
        <f>VLOOKUP(Tabla110[[#This Row],[COD MATERIAL]],Tabla1345[#All],3,0)</f>
        <v>04 - FRENOS Y EMBRAGUES</v>
      </c>
      <c r="L1015" s="2" t="str">
        <f>VLOOKUP(MONTH(Tabla110[[#This Row],[FECHA PICKING]]),Tabla2[],2,0)</f>
        <v>Ene</v>
      </c>
      <c r="M1015" s="1">
        <f>YEAR(Tabla110[[#This Row],[FECHA PICKING]])</f>
        <v>2018</v>
      </c>
    </row>
    <row r="1016" spans="1:13" x14ac:dyDescent="0.2">
      <c r="A1016" s="2">
        <v>43327</v>
      </c>
      <c r="B1016" s="1">
        <v>367772</v>
      </c>
      <c r="C1016" s="1" t="s">
        <v>342</v>
      </c>
      <c r="D1016" s="1" t="s">
        <v>889</v>
      </c>
      <c r="E1016" s="1" t="s">
        <v>869</v>
      </c>
      <c r="F1016" s="1">
        <v>24</v>
      </c>
      <c r="G1016" s="16" t="s">
        <v>872</v>
      </c>
      <c r="H1016" s="23">
        <v>0.3659722222222222</v>
      </c>
      <c r="I1016" s="23">
        <v>0.45694444444444443</v>
      </c>
      <c r="J1016" s="1">
        <f>HOUR(Tabla110[[#This Row],[HORA FIN PICKING]]-Tabla110[[#This Row],[HORA INICIO PICKING]])*60+MINUTE(Tabla110[[#This Row],[HORA FIN PICKING]]-Tabla110[[#This Row],[HORA INICIO PICKING]])</f>
        <v>131</v>
      </c>
      <c r="K1016" s="1" t="str">
        <f>VLOOKUP(Tabla110[[#This Row],[COD MATERIAL]],Tabla1345[#All],3,0)</f>
        <v>07 - PEDALES Y POSAPIES</v>
      </c>
      <c r="L1016" s="2" t="str">
        <f>VLOOKUP(MONTH(Tabla110[[#This Row],[FECHA PICKING]]),Tabla2[],2,0)</f>
        <v>Ago</v>
      </c>
      <c r="M1016" s="1">
        <f>YEAR(Tabla110[[#This Row],[FECHA PICKING]])</f>
        <v>2018</v>
      </c>
    </row>
    <row r="1017" spans="1:13" x14ac:dyDescent="0.2">
      <c r="A1017" s="2">
        <v>43510</v>
      </c>
      <c r="B1017" s="1">
        <v>362717</v>
      </c>
      <c r="C1017" s="1" t="s">
        <v>522</v>
      </c>
      <c r="D1017" s="1" t="s">
        <v>892</v>
      </c>
      <c r="E1017" s="1" t="s">
        <v>868</v>
      </c>
      <c r="F1017" s="1">
        <v>65</v>
      </c>
      <c r="G1017" s="16" t="s">
        <v>872</v>
      </c>
      <c r="H1017" s="23">
        <v>0.60833333333333328</v>
      </c>
      <c r="I1017" s="23">
        <v>0.6465277777777777</v>
      </c>
      <c r="J1017" s="1">
        <f>HOUR(Tabla110[[#This Row],[HORA FIN PICKING]]-Tabla110[[#This Row],[HORA INICIO PICKING]])*60+MINUTE(Tabla110[[#This Row],[HORA FIN PICKING]]-Tabla110[[#This Row],[HORA INICIO PICKING]])</f>
        <v>55</v>
      </c>
      <c r="K1017" s="1" t="str">
        <f>VLOOKUP(Tabla110[[#This Row],[COD MATERIAL]],Tabla1345[#All],3,0)</f>
        <v>05 - COLISION</v>
      </c>
      <c r="L1017" s="2" t="str">
        <f>VLOOKUP(MONTH(Tabla110[[#This Row],[FECHA PICKING]]),Tabla2[],2,0)</f>
        <v>Feb</v>
      </c>
      <c r="M1017" s="1">
        <f>YEAR(Tabla110[[#This Row],[FECHA PICKING]])</f>
        <v>2019</v>
      </c>
    </row>
    <row r="1018" spans="1:13" x14ac:dyDescent="0.2">
      <c r="A1018" s="2">
        <v>43151</v>
      </c>
      <c r="B1018" s="1">
        <v>348243</v>
      </c>
      <c r="C1018" s="1" t="s">
        <v>32</v>
      </c>
      <c r="D1018" s="1" t="s">
        <v>885</v>
      </c>
      <c r="E1018" s="1" t="s">
        <v>864</v>
      </c>
      <c r="F1018" s="1">
        <v>31</v>
      </c>
      <c r="G1018" s="16" t="s">
        <v>872</v>
      </c>
      <c r="H1018" s="23">
        <v>0.59930555555555554</v>
      </c>
      <c r="I1018" s="23">
        <v>0.70347222222222217</v>
      </c>
      <c r="J1018" s="1">
        <f>HOUR(Tabla110[[#This Row],[HORA FIN PICKING]]-Tabla110[[#This Row],[HORA INICIO PICKING]])*60+MINUTE(Tabla110[[#This Row],[HORA FIN PICKING]]-Tabla110[[#This Row],[HORA INICIO PICKING]])</f>
        <v>150</v>
      </c>
      <c r="K1018" s="1" t="str">
        <f>VLOOKUP(Tabla110[[#This Row],[COD MATERIAL]],Tabla1345[#All],3,0)</f>
        <v>11 - LLANTAS Y HULES</v>
      </c>
      <c r="L1018" s="2" t="str">
        <f>VLOOKUP(MONTH(Tabla110[[#This Row],[FECHA PICKING]]),Tabla2[],2,0)</f>
        <v>Feb</v>
      </c>
      <c r="M1018" s="1">
        <f>YEAR(Tabla110[[#This Row],[FECHA PICKING]])</f>
        <v>2018</v>
      </c>
    </row>
    <row r="1019" spans="1:13" x14ac:dyDescent="0.2">
      <c r="A1019" s="2">
        <v>43462</v>
      </c>
      <c r="B1019" s="1">
        <v>348203</v>
      </c>
      <c r="C1019" s="1" t="s">
        <v>558</v>
      </c>
      <c r="D1019" s="1" t="s">
        <v>888</v>
      </c>
      <c r="E1019" s="1" t="s">
        <v>859</v>
      </c>
      <c r="F1019" s="1">
        <v>47</v>
      </c>
      <c r="G1019" s="16" t="s">
        <v>873</v>
      </c>
      <c r="H1019" s="23">
        <v>0.64861111111111114</v>
      </c>
      <c r="I1019" s="23">
        <v>0.68958333333333333</v>
      </c>
      <c r="J1019" s="1">
        <f>HOUR(Tabla110[[#This Row],[HORA FIN PICKING]]-Tabla110[[#This Row],[HORA INICIO PICKING]])*60+MINUTE(Tabla110[[#This Row],[HORA FIN PICKING]]-Tabla110[[#This Row],[HORA INICIO PICKING]])</f>
        <v>59</v>
      </c>
      <c r="K1019" s="1" t="str">
        <f>VLOOKUP(Tabla110[[#This Row],[COD MATERIAL]],Tabla1345[#All],3,0)</f>
        <v>04 - FRENOS Y EMBRAGUES</v>
      </c>
      <c r="L1019" s="2" t="str">
        <f>VLOOKUP(MONTH(Tabla110[[#This Row],[FECHA PICKING]]),Tabla2[],2,0)</f>
        <v>Dic</v>
      </c>
      <c r="M1019" s="1">
        <f>YEAR(Tabla110[[#This Row],[FECHA PICKING]])</f>
        <v>2018</v>
      </c>
    </row>
    <row r="1020" spans="1:13" x14ac:dyDescent="0.2">
      <c r="A1020" s="2">
        <v>43568</v>
      </c>
      <c r="B1020" s="1">
        <v>348292</v>
      </c>
      <c r="C1020" s="1" t="s">
        <v>345</v>
      </c>
      <c r="D1020" s="1" t="s">
        <v>884</v>
      </c>
      <c r="E1020" s="1" t="s">
        <v>870</v>
      </c>
      <c r="F1020" s="1">
        <v>37</v>
      </c>
      <c r="G1020" s="16" t="s">
        <v>873</v>
      </c>
      <c r="H1020" s="23">
        <v>0.37847222222222227</v>
      </c>
      <c r="I1020" s="23">
        <v>0.40277777777777773</v>
      </c>
      <c r="J1020" s="1">
        <f>HOUR(Tabla110[[#This Row],[HORA FIN PICKING]]-Tabla110[[#This Row],[HORA INICIO PICKING]])*60+MINUTE(Tabla110[[#This Row],[HORA FIN PICKING]]-Tabla110[[#This Row],[HORA INICIO PICKING]])</f>
        <v>35</v>
      </c>
      <c r="K1020" s="1" t="str">
        <f>VLOOKUP(Tabla110[[#This Row],[COD MATERIAL]],Tabla1345[#All],3,0)</f>
        <v>10 - PALANCAS Y CHICOTES</v>
      </c>
      <c r="L1020" s="2" t="str">
        <f>VLOOKUP(MONTH(Tabla110[[#This Row],[FECHA PICKING]]),Tabla2[],2,0)</f>
        <v>Abr</v>
      </c>
      <c r="M1020" s="1">
        <f>YEAR(Tabla110[[#This Row],[FECHA PICKING]])</f>
        <v>2019</v>
      </c>
    </row>
    <row r="1021" spans="1:13" x14ac:dyDescent="0.2">
      <c r="A1021" s="2">
        <v>43605</v>
      </c>
      <c r="B1021" s="1">
        <v>369610</v>
      </c>
      <c r="C1021" s="1" t="s">
        <v>682</v>
      </c>
      <c r="D1021" s="1" t="s">
        <v>890</v>
      </c>
      <c r="E1021" s="1" t="s">
        <v>865</v>
      </c>
      <c r="F1021" s="1">
        <v>40</v>
      </c>
      <c r="G1021" s="16" t="s">
        <v>872</v>
      </c>
      <c r="H1021" s="23">
        <v>0.39583333333333331</v>
      </c>
      <c r="I1021" s="23">
        <v>0.45833333333333331</v>
      </c>
      <c r="J1021" s="1">
        <f>HOUR(Tabla110[[#This Row],[HORA FIN PICKING]]-Tabla110[[#This Row],[HORA INICIO PICKING]])*60+MINUTE(Tabla110[[#This Row],[HORA FIN PICKING]]-Tabla110[[#This Row],[HORA INICIO PICKING]])</f>
        <v>90</v>
      </c>
      <c r="K1021" s="1" t="str">
        <f>VLOOKUP(Tabla110[[#This Row],[COD MATERIAL]],Tabla1345[#All],3,0)</f>
        <v>01 - BATERIAS</v>
      </c>
      <c r="L1021" s="2" t="str">
        <f>VLOOKUP(MONTH(Tabla110[[#This Row],[FECHA PICKING]]),Tabla2[],2,0)</f>
        <v>May</v>
      </c>
      <c r="M1021" s="1">
        <f>YEAR(Tabla110[[#This Row],[FECHA PICKING]])</f>
        <v>2019</v>
      </c>
    </row>
    <row r="1022" spans="1:13" x14ac:dyDescent="0.2">
      <c r="A1022" s="2">
        <v>43593</v>
      </c>
      <c r="B1022" s="1">
        <v>348494</v>
      </c>
      <c r="C1022" s="1" t="s">
        <v>483</v>
      </c>
      <c r="D1022" s="1" t="s">
        <v>893</v>
      </c>
      <c r="E1022" s="1" t="s">
        <v>866</v>
      </c>
      <c r="F1022" s="1">
        <v>63</v>
      </c>
      <c r="G1022" s="16" t="s">
        <v>872</v>
      </c>
      <c r="H1022" s="23">
        <v>0.62847222222222221</v>
      </c>
      <c r="I1022" s="23">
        <v>0.66875000000000007</v>
      </c>
      <c r="J1022" s="1">
        <f>HOUR(Tabla110[[#This Row],[HORA FIN PICKING]]-Tabla110[[#This Row],[HORA INICIO PICKING]])*60+MINUTE(Tabla110[[#This Row],[HORA FIN PICKING]]-Tabla110[[#This Row],[HORA INICIO PICKING]])</f>
        <v>58</v>
      </c>
      <c r="K1022" s="1" t="str">
        <f>VLOOKUP(Tabla110[[#This Row],[COD MATERIAL]],Tabla1345[#All],3,0)</f>
        <v>09 - PARTES DE MOTOR</v>
      </c>
      <c r="L1022" s="2" t="str">
        <f>VLOOKUP(MONTH(Tabla110[[#This Row],[FECHA PICKING]]),Tabla2[],2,0)</f>
        <v>May</v>
      </c>
      <c r="M1022" s="1">
        <f>YEAR(Tabla110[[#This Row],[FECHA PICKING]])</f>
        <v>2019</v>
      </c>
    </row>
    <row r="1023" spans="1:13" x14ac:dyDescent="0.2">
      <c r="A1023" s="2">
        <v>43344</v>
      </c>
      <c r="B1023" s="1">
        <v>348845</v>
      </c>
      <c r="C1023" s="1" t="s">
        <v>235</v>
      </c>
      <c r="D1023" s="1" t="s">
        <v>884</v>
      </c>
      <c r="E1023" s="1" t="s">
        <v>865</v>
      </c>
      <c r="F1023" s="1">
        <v>99</v>
      </c>
      <c r="G1023" s="16" t="s">
        <v>872</v>
      </c>
      <c r="H1023" s="23">
        <v>0.5708333333333333</v>
      </c>
      <c r="I1023" s="23">
        <v>0.59027777777777779</v>
      </c>
      <c r="J1023" s="1">
        <f>HOUR(Tabla110[[#This Row],[HORA FIN PICKING]]-Tabla110[[#This Row],[HORA INICIO PICKING]])*60+MINUTE(Tabla110[[#This Row],[HORA FIN PICKING]]-Tabla110[[#This Row],[HORA INICIO PICKING]])</f>
        <v>28</v>
      </c>
      <c r="K1023" s="1" t="str">
        <f>VLOOKUP(Tabla110[[#This Row],[COD MATERIAL]],Tabla1345[#All],3,0)</f>
        <v>13 - TRACCION</v>
      </c>
      <c r="L1023" s="2" t="str">
        <f>VLOOKUP(MONTH(Tabla110[[#This Row],[FECHA PICKING]]),Tabla2[],2,0)</f>
        <v>Set</v>
      </c>
      <c r="M1023" s="1">
        <f>YEAR(Tabla110[[#This Row],[FECHA PICKING]])</f>
        <v>2018</v>
      </c>
    </row>
    <row r="1024" spans="1:13" x14ac:dyDescent="0.2">
      <c r="A1024" s="2">
        <v>43497</v>
      </c>
      <c r="B1024" s="1">
        <v>347581</v>
      </c>
      <c r="C1024" s="1" t="s">
        <v>371</v>
      </c>
      <c r="D1024" s="1" t="s">
        <v>893</v>
      </c>
      <c r="E1024" s="1" t="s">
        <v>858</v>
      </c>
      <c r="F1024" s="1">
        <v>36</v>
      </c>
      <c r="G1024" s="16" t="s">
        <v>873</v>
      </c>
      <c r="H1024" s="23">
        <v>0.6777777777777777</v>
      </c>
      <c r="I1024" s="23">
        <v>0.74583333333333324</v>
      </c>
      <c r="J1024" s="1">
        <f>HOUR(Tabla110[[#This Row],[HORA FIN PICKING]]-Tabla110[[#This Row],[HORA INICIO PICKING]])*60+MINUTE(Tabla110[[#This Row],[HORA FIN PICKING]]-Tabla110[[#This Row],[HORA INICIO PICKING]])</f>
        <v>98</v>
      </c>
      <c r="K1024" s="1" t="str">
        <f>VLOOKUP(Tabla110[[#This Row],[COD MATERIAL]],Tabla1345[#All],3,0)</f>
        <v>09 - PARTES DE MOTOR</v>
      </c>
      <c r="L1024" s="2" t="str">
        <f>VLOOKUP(MONTH(Tabla110[[#This Row],[FECHA PICKING]]),Tabla2[],2,0)</f>
        <v>Feb</v>
      </c>
      <c r="M1024" s="1">
        <f>YEAR(Tabla110[[#This Row],[FECHA PICKING]])</f>
        <v>2019</v>
      </c>
    </row>
    <row r="1025" spans="1:13" x14ac:dyDescent="0.2">
      <c r="A1025" s="2">
        <v>43266</v>
      </c>
      <c r="B1025" s="1">
        <v>348118</v>
      </c>
      <c r="C1025" s="1" t="s">
        <v>189</v>
      </c>
      <c r="D1025" s="1" t="s">
        <v>891</v>
      </c>
      <c r="E1025" s="1" t="s">
        <v>871</v>
      </c>
      <c r="F1025" s="1">
        <v>86</v>
      </c>
      <c r="G1025" s="16" t="s">
        <v>873</v>
      </c>
      <c r="H1025" s="23">
        <v>0.51874999999999993</v>
      </c>
      <c r="I1025" s="23">
        <v>0.54999999999999993</v>
      </c>
      <c r="J1025" s="1">
        <f>HOUR(Tabla110[[#This Row],[HORA FIN PICKING]]-Tabla110[[#This Row],[HORA INICIO PICKING]])*60+MINUTE(Tabla110[[#This Row],[HORA FIN PICKING]]-Tabla110[[#This Row],[HORA INICIO PICKING]])</f>
        <v>45</v>
      </c>
      <c r="K1025" s="1" t="str">
        <f>VLOOKUP(Tabla110[[#This Row],[COD MATERIAL]],Tabla1345[#All],3,0)</f>
        <v>07 - PEDALES Y POSAPIES</v>
      </c>
      <c r="L1025" s="2" t="str">
        <f>VLOOKUP(MONTH(Tabla110[[#This Row],[FECHA PICKING]]),Tabla2[],2,0)</f>
        <v>Jun</v>
      </c>
      <c r="M1025" s="1">
        <f>YEAR(Tabla110[[#This Row],[FECHA PICKING]])</f>
        <v>2018</v>
      </c>
    </row>
    <row r="1026" spans="1:13" x14ac:dyDescent="0.2">
      <c r="A1026" s="2">
        <v>43380</v>
      </c>
      <c r="B1026" s="1">
        <v>347883</v>
      </c>
      <c r="C1026" s="1" t="s">
        <v>186</v>
      </c>
      <c r="D1026" s="1" t="s">
        <v>885</v>
      </c>
      <c r="E1026" s="1" t="s">
        <v>865</v>
      </c>
      <c r="F1026" s="1">
        <v>80</v>
      </c>
      <c r="G1026" s="16" t="s">
        <v>872</v>
      </c>
      <c r="H1026" s="23">
        <v>0.51527777777777783</v>
      </c>
      <c r="I1026" s="23">
        <v>0.5840277777777777</v>
      </c>
      <c r="J1026" s="1">
        <f>HOUR(Tabla110[[#This Row],[HORA FIN PICKING]]-Tabla110[[#This Row],[HORA INICIO PICKING]])*60+MINUTE(Tabla110[[#This Row],[HORA FIN PICKING]]-Tabla110[[#This Row],[HORA INICIO PICKING]])</f>
        <v>99</v>
      </c>
      <c r="K1026" s="1" t="str">
        <f>VLOOKUP(Tabla110[[#This Row],[COD MATERIAL]],Tabla1345[#All],3,0)</f>
        <v>08 - ELECTRICO</v>
      </c>
      <c r="L1026" s="2" t="str">
        <f>VLOOKUP(MONTH(Tabla110[[#This Row],[FECHA PICKING]]),Tabla2[],2,0)</f>
        <v>Oct</v>
      </c>
      <c r="M1026" s="1">
        <f>YEAR(Tabla110[[#This Row],[FECHA PICKING]])</f>
        <v>2018</v>
      </c>
    </row>
    <row r="1027" spans="1:13" x14ac:dyDescent="0.2">
      <c r="A1027" s="2">
        <v>43305</v>
      </c>
      <c r="B1027" s="1">
        <v>348133</v>
      </c>
      <c r="C1027" s="1" t="s">
        <v>645</v>
      </c>
      <c r="D1027" s="1" t="s">
        <v>886</v>
      </c>
      <c r="E1027" s="1" t="s">
        <v>858</v>
      </c>
      <c r="F1027" s="1">
        <v>14</v>
      </c>
      <c r="G1027" s="16" t="s">
        <v>872</v>
      </c>
      <c r="H1027" s="23">
        <v>0.7416666666666667</v>
      </c>
      <c r="I1027" s="23">
        <v>0.77569444444444446</v>
      </c>
      <c r="J1027" s="1">
        <f>HOUR(Tabla110[[#This Row],[HORA FIN PICKING]]-Tabla110[[#This Row],[HORA INICIO PICKING]])*60+MINUTE(Tabla110[[#This Row],[HORA FIN PICKING]]-Tabla110[[#This Row],[HORA INICIO PICKING]])</f>
        <v>49</v>
      </c>
      <c r="K1027" s="1" t="str">
        <f>VLOOKUP(Tabla110[[#This Row],[COD MATERIAL]],Tabla1345[#All],3,0)</f>
        <v>04 - FRENOS Y EMBRAGUES</v>
      </c>
      <c r="L1027" s="2" t="str">
        <f>VLOOKUP(MONTH(Tabla110[[#This Row],[FECHA PICKING]]),Tabla2[],2,0)</f>
        <v>Jul</v>
      </c>
      <c r="M1027" s="1">
        <f>YEAR(Tabla110[[#This Row],[FECHA PICKING]])</f>
        <v>2018</v>
      </c>
    </row>
    <row r="1028" spans="1:13" x14ac:dyDescent="0.2">
      <c r="A1028" s="2">
        <v>43557</v>
      </c>
      <c r="B1028" s="1">
        <v>353547</v>
      </c>
      <c r="C1028" s="1" t="s">
        <v>160</v>
      </c>
      <c r="D1028" s="1" t="s">
        <v>891</v>
      </c>
      <c r="E1028" s="1" t="s">
        <v>857</v>
      </c>
      <c r="F1028" s="1">
        <v>78</v>
      </c>
      <c r="G1028" s="16" t="s">
        <v>872</v>
      </c>
      <c r="H1028" s="23">
        <v>0.73402777777777783</v>
      </c>
      <c r="I1028" s="23">
        <v>0.8256944444444444</v>
      </c>
      <c r="J1028" s="1">
        <f>HOUR(Tabla110[[#This Row],[HORA FIN PICKING]]-Tabla110[[#This Row],[HORA INICIO PICKING]])*60+MINUTE(Tabla110[[#This Row],[HORA FIN PICKING]]-Tabla110[[#This Row],[HORA INICIO PICKING]])</f>
        <v>132</v>
      </c>
      <c r="K1028" s="1" t="str">
        <f>VLOOKUP(Tabla110[[#This Row],[COD MATERIAL]],Tabla1345[#All],3,0)</f>
        <v>09 - PARTES DE MOTOR</v>
      </c>
      <c r="L1028" s="2" t="str">
        <f>VLOOKUP(MONTH(Tabla110[[#This Row],[FECHA PICKING]]),Tabla2[],2,0)</f>
        <v>Abr</v>
      </c>
      <c r="M1028" s="1">
        <f>YEAR(Tabla110[[#This Row],[FECHA PICKING]])</f>
        <v>2019</v>
      </c>
    </row>
    <row r="1029" spans="1:13" x14ac:dyDescent="0.2">
      <c r="A1029" s="2">
        <v>43601</v>
      </c>
      <c r="B1029" s="1">
        <v>347923</v>
      </c>
      <c r="C1029" s="1" t="s">
        <v>622</v>
      </c>
      <c r="D1029" s="1" t="s">
        <v>891</v>
      </c>
      <c r="E1029" s="1" t="s">
        <v>862</v>
      </c>
      <c r="F1029" s="1">
        <v>13</v>
      </c>
      <c r="G1029" s="16" t="s">
        <v>872</v>
      </c>
      <c r="H1029" s="23">
        <v>0.40277777777777773</v>
      </c>
      <c r="I1029" s="23">
        <v>0.43541666666666662</v>
      </c>
      <c r="J1029" s="1">
        <f>HOUR(Tabla110[[#This Row],[HORA FIN PICKING]]-Tabla110[[#This Row],[HORA INICIO PICKING]])*60+MINUTE(Tabla110[[#This Row],[HORA FIN PICKING]]-Tabla110[[#This Row],[HORA INICIO PICKING]])</f>
        <v>47</v>
      </c>
      <c r="K1029" s="1" t="str">
        <f>VLOOKUP(Tabla110[[#This Row],[COD MATERIAL]],Tabla1345[#All],3,0)</f>
        <v>14 - LUCES</v>
      </c>
      <c r="L1029" s="2" t="str">
        <f>VLOOKUP(MONTH(Tabla110[[#This Row],[FECHA PICKING]]),Tabla2[],2,0)</f>
        <v>May</v>
      </c>
      <c r="M1029" s="1">
        <f>YEAR(Tabla110[[#This Row],[FECHA PICKING]])</f>
        <v>2019</v>
      </c>
    </row>
    <row r="1030" spans="1:13" x14ac:dyDescent="0.2">
      <c r="A1030" s="2">
        <v>43375</v>
      </c>
      <c r="B1030" s="1">
        <v>348438</v>
      </c>
      <c r="C1030" s="1" t="s">
        <v>121</v>
      </c>
      <c r="D1030" s="1" t="s">
        <v>886</v>
      </c>
      <c r="E1030" s="1" t="s">
        <v>857</v>
      </c>
      <c r="F1030" s="1">
        <v>47</v>
      </c>
      <c r="G1030" s="16" t="s">
        <v>872</v>
      </c>
      <c r="H1030" s="23">
        <v>0.51458333333333328</v>
      </c>
      <c r="I1030" s="23">
        <v>0.59652777777777777</v>
      </c>
      <c r="J1030" s="1">
        <f>HOUR(Tabla110[[#This Row],[HORA FIN PICKING]]-Tabla110[[#This Row],[HORA INICIO PICKING]])*60+MINUTE(Tabla110[[#This Row],[HORA FIN PICKING]]-Tabla110[[#This Row],[HORA INICIO PICKING]])</f>
        <v>118</v>
      </c>
      <c r="K1030" s="1" t="str">
        <f>VLOOKUP(Tabla110[[#This Row],[COD MATERIAL]],Tabla1345[#All],3,0)</f>
        <v>05 - COLISION</v>
      </c>
      <c r="L1030" s="2" t="str">
        <f>VLOOKUP(MONTH(Tabla110[[#This Row],[FECHA PICKING]]),Tabla2[],2,0)</f>
        <v>Oct</v>
      </c>
      <c r="M1030" s="1">
        <f>YEAR(Tabla110[[#This Row],[FECHA PICKING]])</f>
        <v>2018</v>
      </c>
    </row>
    <row r="1031" spans="1:13" x14ac:dyDescent="0.2">
      <c r="A1031" s="2">
        <v>43196</v>
      </c>
      <c r="B1031" s="1">
        <v>348375</v>
      </c>
      <c r="C1031" s="1" t="s">
        <v>297</v>
      </c>
      <c r="D1031" s="1" t="s">
        <v>884</v>
      </c>
      <c r="E1031" s="1" t="s">
        <v>867</v>
      </c>
      <c r="F1031" s="1">
        <v>50</v>
      </c>
      <c r="G1031" s="16" t="s">
        <v>872</v>
      </c>
      <c r="H1031" s="23">
        <v>0.70000000000000007</v>
      </c>
      <c r="I1031" s="23">
        <v>0.74236111111111114</v>
      </c>
      <c r="J1031" s="1">
        <f>HOUR(Tabla110[[#This Row],[HORA FIN PICKING]]-Tabla110[[#This Row],[HORA INICIO PICKING]])*60+MINUTE(Tabla110[[#This Row],[HORA FIN PICKING]]-Tabla110[[#This Row],[HORA INICIO PICKING]])</f>
        <v>61</v>
      </c>
      <c r="K1031" s="1" t="str">
        <f>VLOOKUP(Tabla110[[#This Row],[COD MATERIAL]],Tabla1345[#All],3,0)</f>
        <v>05 - COLISION</v>
      </c>
      <c r="L1031" s="2" t="str">
        <f>VLOOKUP(MONTH(Tabla110[[#This Row],[FECHA PICKING]]),Tabla2[],2,0)</f>
        <v>Abr</v>
      </c>
      <c r="M1031" s="1">
        <f>YEAR(Tabla110[[#This Row],[FECHA PICKING]])</f>
        <v>2018</v>
      </c>
    </row>
    <row r="1032" spans="1:13" x14ac:dyDescent="0.2">
      <c r="A1032" s="2">
        <v>43152</v>
      </c>
      <c r="B1032" s="1">
        <v>348616</v>
      </c>
      <c r="C1032" s="1" t="s">
        <v>417</v>
      </c>
      <c r="D1032" s="1" t="s">
        <v>888</v>
      </c>
      <c r="E1032" s="1" t="s">
        <v>857</v>
      </c>
      <c r="F1032" s="1">
        <v>72</v>
      </c>
      <c r="G1032" s="16" t="s">
        <v>873</v>
      </c>
      <c r="H1032" s="23">
        <v>0.51388888888888895</v>
      </c>
      <c r="I1032" s="23">
        <v>0.60138888888888886</v>
      </c>
      <c r="J1032" s="1">
        <f>HOUR(Tabla110[[#This Row],[HORA FIN PICKING]]-Tabla110[[#This Row],[HORA INICIO PICKING]])*60+MINUTE(Tabla110[[#This Row],[HORA FIN PICKING]]-Tabla110[[#This Row],[HORA INICIO PICKING]])</f>
        <v>126</v>
      </c>
      <c r="K1032" s="1" t="str">
        <f>VLOOKUP(Tabla110[[#This Row],[COD MATERIAL]],Tabla1345[#All],3,0)</f>
        <v>11 - LLANTAS Y HULES</v>
      </c>
      <c r="L1032" s="2" t="str">
        <f>VLOOKUP(MONTH(Tabla110[[#This Row],[FECHA PICKING]]),Tabla2[],2,0)</f>
        <v>Feb</v>
      </c>
      <c r="M1032" s="1">
        <f>YEAR(Tabla110[[#This Row],[FECHA PICKING]])</f>
        <v>2018</v>
      </c>
    </row>
    <row r="1033" spans="1:13" x14ac:dyDescent="0.2">
      <c r="A1033" s="2">
        <v>43534</v>
      </c>
      <c r="B1033" s="1">
        <v>362716</v>
      </c>
      <c r="C1033" s="1" t="s">
        <v>61</v>
      </c>
      <c r="D1033" s="1" t="s">
        <v>892</v>
      </c>
      <c r="E1033" s="1" t="s">
        <v>860</v>
      </c>
      <c r="F1033" s="1">
        <v>81</v>
      </c>
      <c r="G1033" s="16" t="s">
        <v>872</v>
      </c>
      <c r="H1033" s="23">
        <v>0.58958333333333335</v>
      </c>
      <c r="I1033" s="23">
        <v>0.60138888888888886</v>
      </c>
      <c r="J1033" s="1">
        <f>HOUR(Tabla110[[#This Row],[HORA FIN PICKING]]-Tabla110[[#This Row],[HORA INICIO PICKING]])*60+MINUTE(Tabla110[[#This Row],[HORA FIN PICKING]]-Tabla110[[#This Row],[HORA INICIO PICKING]])</f>
        <v>17</v>
      </c>
      <c r="K1033" s="1" t="str">
        <f>VLOOKUP(Tabla110[[#This Row],[COD MATERIAL]],Tabla1345[#All],3,0)</f>
        <v>05 - COLISION</v>
      </c>
      <c r="L1033" s="2" t="str">
        <f>VLOOKUP(MONTH(Tabla110[[#This Row],[FECHA PICKING]]),Tabla2[],2,0)</f>
        <v>Mar</v>
      </c>
      <c r="M1033" s="1">
        <f>YEAR(Tabla110[[#This Row],[FECHA PICKING]])</f>
        <v>2019</v>
      </c>
    </row>
    <row r="1034" spans="1:13" x14ac:dyDescent="0.2">
      <c r="A1034" s="2">
        <v>43142</v>
      </c>
      <c r="B1034" s="1">
        <v>362792</v>
      </c>
      <c r="C1034" s="1" t="s">
        <v>526</v>
      </c>
      <c r="D1034" s="1" t="s">
        <v>886</v>
      </c>
      <c r="E1034" s="1" t="s">
        <v>865</v>
      </c>
      <c r="F1034" s="1">
        <v>58</v>
      </c>
      <c r="G1034" s="16" t="s">
        <v>872</v>
      </c>
      <c r="H1034" s="23">
        <v>0.54999999999999993</v>
      </c>
      <c r="I1034" s="23">
        <v>0.5708333333333333</v>
      </c>
      <c r="J1034" s="1">
        <f>HOUR(Tabla110[[#This Row],[HORA FIN PICKING]]-Tabla110[[#This Row],[HORA INICIO PICKING]])*60+MINUTE(Tabla110[[#This Row],[HORA FIN PICKING]]-Tabla110[[#This Row],[HORA INICIO PICKING]])</f>
        <v>30</v>
      </c>
      <c r="K1034" s="1" t="str">
        <f>VLOOKUP(Tabla110[[#This Row],[COD MATERIAL]],Tabla1345[#All],3,0)</f>
        <v>05 - COLISION</v>
      </c>
      <c r="L1034" s="2" t="str">
        <f>VLOOKUP(MONTH(Tabla110[[#This Row],[FECHA PICKING]]),Tabla2[],2,0)</f>
        <v>Feb</v>
      </c>
      <c r="M1034" s="1">
        <f>YEAR(Tabla110[[#This Row],[FECHA PICKING]])</f>
        <v>2018</v>
      </c>
    </row>
    <row r="1035" spans="1:13" x14ac:dyDescent="0.2">
      <c r="A1035" s="2">
        <v>43193</v>
      </c>
      <c r="B1035" s="1">
        <v>348405</v>
      </c>
      <c r="C1035" s="1" t="s">
        <v>241</v>
      </c>
      <c r="D1035" s="1" t="s">
        <v>889</v>
      </c>
      <c r="E1035" s="1" t="s">
        <v>863</v>
      </c>
      <c r="F1035" s="1">
        <v>36</v>
      </c>
      <c r="G1035" s="16" t="s">
        <v>873</v>
      </c>
      <c r="H1035" s="23">
        <v>0.68125000000000002</v>
      </c>
      <c r="I1035" s="23">
        <v>0.75902777777777786</v>
      </c>
      <c r="J1035" s="1">
        <f>HOUR(Tabla110[[#This Row],[HORA FIN PICKING]]-Tabla110[[#This Row],[HORA INICIO PICKING]])*60+MINUTE(Tabla110[[#This Row],[HORA FIN PICKING]]-Tabla110[[#This Row],[HORA INICIO PICKING]])</f>
        <v>112</v>
      </c>
      <c r="K1035" s="1" t="str">
        <f>VLOOKUP(Tabla110[[#This Row],[COD MATERIAL]],Tabla1345[#All],3,0)</f>
        <v>05 - COLISION</v>
      </c>
      <c r="L1035" s="2" t="str">
        <f>VLOOKUP(MONTH(Tabla110[[#This Row],[FECHA PICKING]]),Tabla2[],2,0)</f>
        <v>Abr</v>
      </c>
      <c r="M1035" s="1">
        <f>YEAR(Tabla110[[#This Row],[FECHA PICKING]])</f>
        <v>2018</v>
      </c>
    </row>
    <row r="1036" spans="1:13" x14ac:dyDescent="0.2">
      <c r="A1036" s="2">
        <v>43458</v>
      </c>
      <c r="B1036" s="1">
        <v>347835</v>
      </c>
      <c r="C1036" s="1" t="s">
        <v>86</v>
      </c>
      <c r="D1036" s="1" t="s">
        <v>886</v>
      </c>
      <c r="E1036" s="1" t="s">
        <v>856</v>
      </c>
      <c r="F1036" s="1">
        <v>74</v>
      </c>
      <c r="G1036" s="16" t="s">
        <v>872</v>
      </c>
      <c r="H1036" s="23">
        <v>0.63888888888888895</v>
      </c>
      <c r="I1036" s="23">
        <v>0.72222222222222221</v>
      </c>
      <c r="J1036" s="1">
        <f>HOUR(Tabla110[[#This Row],[HORA FIN PICKING]]-Tabla110[[#This Row],[HORA INICIO PICKING]])*60+MINUTE(Tabla110[[#This Row],[HORA FIN PICKING]]-Tabla110[[#This Row],[HORA INICIO PICKING]])</f>
        <v>120</v>
      </c>
      <c r="K1036" s="1" t="str">
        <f>VLOOKUP(Tabla110[[#This Row],[COD MATERIAL]],Tabla1345[#All],3,0)</f>
        <v>15 - MISCELANEOS</v>
      </c>
      <c r="L1036" s="2" t="str">
        <f>VLOOKUP(MONTH(Tabla110[[#This Row],[FECHA PICKING]]),Tabla2[],2,0)</f>
        <v>Dic</v>
      </c>
      <c r="M1036" s="1">
        <f>YEAR(Tabla110[[#This Row],[FECHA PICKING]])</f>
        <v>2018</v>
      </c>
    </row>
    <row r="1037" spans="1:13" x14ac:dyDescent="0.2">
      <c r="A1037" s="2">
        <v>43379</v>
      </c>
      <c r="B1037" s="1">
        <v>348146</v>
      </c>
      <c r="C1037" s="1" t="s">
        <v>357</v>
      </c>
      <c r="D1037" s="1" t="s">
        <v>892</v>
      </c>
      <c r="E1037" s="1" t="s">
        <v>857</v>
      </c>
      <c r="F1037" s="1">
        <v>10</v>
      </c>
      <c r="G1037" s="16" t="s">
        <v>872</v>
      </c>
      <c r="H1037" s="23">
        <v>0.63750000000000007</v>
      </c>
      <c r="I1037" s="23">
        <v>0.74097222222222214</v>
      </c>
      <c r="J1037" s="1">
        <f>HOUR(Tabla110[[#This Row],[HORA FIN PICKING]]-Tabla110[[#This Row],[HORA INICIO PICKING]])*60+MINUTE(Tabla110[[#This Row],[HORA FIN PICKING]]-Tabla110[[#This Row],[HORA INICIO PICKING]])</f>
        <v>149</v>
      </c>
      <c r="K1037" s="1" t="str">
        <f>VLOOKUP(Tabla110[[#This Row],[COD MATERIAL]],Tabla1345[#All],3,0)</f>
        <v>11 - LLANTAS Y HULES</v>
      </c>
      <c r="L1037" s="2" t="str">
        <f>VLOOKUP(MONTH(Tabla110[[#This Row],[FECHA PICKING]]),Tabla2[],2,0)</f>
        <v>Oct</v>
      </c>
      <c r="M1037" s="1">
        <f>YEAR(Tabla110[[#This Row],[FECHA PICKING]])</f>
        <v>2018</v>
      </c>
    </row>
    <row r="1038" spans="1:13" x14ac:dyDescent="0.2">
      <c r="A1038" s="2">
        <v>43162</v>
      </c>
      <c r="B1038" s="1">
        <v>369697</v>
      </c>
      <c r="C1038" s="1" t="s">
        <v>718</v>
      </c>
      <c r="D1038" s="1" t="s">
        <v>884</v>
      </c>
      <c r="E1038" s="1" t="s">
        <v>858</v>
      </c>
      <c r="F1038" s="1">
        <v>26</v>
      </c>
      <c r="G1038" s="16" t="s">
        <v>872</v>
      </c>
      <c r="H1038" s="23">
        <v>0.68263888888888891</v>
      </c>
      <c r="I1038" s="23">
        <v>0.77847222222222223</v>
      </c>
      <c r="J1038" s="1">
        <f>HOUR(Tabla110[[#This Row],[HORA FIN PICKING]]-Tabla110[[#This Row],[HORA INICIO PICKING]])*60+MINUTE(Tabla110[[#This Row],[HORA FIN PICKING]]-Tabla110[[#This Row],[HORA INICIO PICKING]])</f>
        <v>138</v>
      </c>
      <c r="K1038" s="1" t="str">
        <f>VLOOKUP(Tabla110[[#This Row],[COD MATERIAL]],Tabla1345[#All],3,0)</f>
        <v>11 - LLANTAS Y HULES</v>
      </c>
      <c r="L1038" s="2" t="str">
        <f>VLOOKUP(MONTH(Tabla110[[#This Row],[FECHA PICKING]]),Tabla2[],2,0)</f>
        <v>Mar</v>
      </c>
      <c r="M1038" s="1">
        <f>YEAR(Tabla110[[#This Row],[FECHA PICKING]])</f>
        <v>2018</v>
      </c>
    </row>
    <row r="1039" spans="1:13" x14ac:dyDescent="0.2">
      <c r="A1039" s="2">
        <v>43583</v>
      </c>
      <c r="B1039" s="1">
        <v>348819</v>
      </c>
      <c r="C1039" s="1" t="s">
        <v>128</v>
      </c>
      <c r="D1039" s="1" t="s">
        <v>892</v>
      </c>
      <c r="E1039" s="1" t="s">
        <v>859</v>
      </c>
      <c r="F1039" s="1">
        <v>43</v>
      </c>
      <c r="G1039" s="16" t="s">
        <v>872</v>
      </c>
      <c r="H1039" s="23">
        <v>0.37986111111111115</v>
      </c>
      <c r="I1039" s="23">
        <v>0.39444444444444443</v>
      </c>
      <c r="J1039" s="1">
        <f>HOUR(Tabla110[[#This Row],[HORA FIN PICKING]]-Tabla110[[#This Row],[HORA INICIO PICKING]])*60+MINUTE(Tabla110[[#This Row],[HORA FIN PICKING]]-Tabla110[[#This Row],[HORA INICIO PICKING]])</f>
        <v>21</v>
      </c>
      <c r="K1039" s="1" t="str">
        <f>VLOOKUP(Tabla110[[#This Row],[COD MATERIAL]],Tabla1345[#All],3,0)</f>
        <v>05 - COLISION</v>
      </c>
      <c r="L1039" s="2" t="str">
        <f>VLOOKUP(MONTH(Tabla110[[#This Row],[FECHA PICKING]]),Tabla2[],2,0)</f>
        <v>Abr</v>
      </c>
      <c r="M1039" s="1">
        <f>YEAR(Tabla110[[#This Row],[FECHA PICKING]])</f>
        <v>2019</v>
      </c>
    </row>
    <row r="1040" spans="1:13" x14ac:dyDescent="0.2">
      <c r="A1040" s="2">
        <v>43388</v>
      </c>
      <c r="B1040" s="1">
        <v>347872</v>
      </c>
      <c r="C1040" s="1" t="s">
        <v>167</v>
      </c>
      <c r="D1040" s="1" t="s">
        <v>886</v>
      </c>
      <c r="E1040" s="1" t="s">
        <v>860</v>
      </c>
      <c r="F1040" s="1">
        <v>71</v>
      </c>
      <c r="G1040" s="16" t="s">
        <v>873</v>
      </c>
      <c r="H1040" s="23">
        <v>0.46736111111111112</v>
      </c>
      <c r="I1040" s="23">
        <v>0.49861111111111112</v>
      </c>
      <c r="J1040" s="1">
        <f>HOUR(Tabla110[[#This Row],[HORA FIN PICKING]]-Tabla110[[#This Row],[HORA INICIO PICKING]])*60+MINUTE(Tabla110[[#This Row],[HORA FIN PICKING]]-Tabla110[[#This Row],[HORA INICIO PICKING]])</f>
        <v>45</v>
      </c>
      <c r="K1040" s="1" t="str">
        <f>VLOOKUP(Tabla110[[#This Row],[COD MATERIAL]],Tabla1345[#All],3,0)</f>
        <v>02 - BUJIAS</v>
      </c>
      <c r="L1040" s="2" t="str">
        <f>VLOOKUP(MONTH(Tabla110[[#This Row],[FECHA PICKING]]),Tabla2[],2,0)</f>
        <v>Oct</v>
      </c>
      <c r="M1040" s="1">
        <f>YEAR(Tabla110[[#This Row],[FECHA PICKING]])</f>
        <v>2018</v>
      </c>
    </row>
    <row r="1041" spans="1:13" x14ac:dyDescent="0.2">
      <c r="A1041" s="2">
        <v>43368</v>
      </c>
      <c r="B1041" s="1">
        <v>347753</v>
      </c>
      <c r="C1041" s="1" t="s">
        <v>583</v>
      </c>
      <c r="D1041" s="1" t="s">
        <v>893</v>
      </c>
      <c r="E1041" s="1" t="s">
        <v>861</v>
      </c>
      <c r="F1041" s="1">
        <v>29</v>
      </c>
      <c r="G1041" s="16" t="s">
        <v>872</v>
      </c>
      <c r="H1041" s="23">
        <v>0.64166666666666672</v>
      </c>
      <c r="I1041" s="23">
        <v>0.65694444444444444</v>
      </c>
      <c r="J1041" s="1">
        <f>HOUR(Tabla110[[#This Row],[HORA FIN PICKING]]-Tabla110[[#This Row],[HORA INICIO PICKING]])*60+MINUTE(Tabla110[[#This Row],[HORA FIN PICKING]]-Tabla110[[#This Row],[HORA INICIO PICKING]])</f>
        <v>22</v>
      </c>
      <c r="K1041" s="1" t="str">
        <f>VLOOKUP(Tabla110[[#This Row],[COD MATERIAL]],Tabla1345[#All],3,0)</f>
        <v>09 - PARTES DE MOTOR</v>
      </c>
      <c r="L1041" s="2" t="str">
        <f>VLOOKUP(MONTH(Tabla110[[#This Row],[FECHA PICKING]]),Tabla2[],2,0)</f>
        <v>Set</v>
      </c>
      <c r="M1041" s="1">
        <f>YEAR(Tabla110[[#This Row],[FECHA PICKING]])</f>
        <v>2018</v>
      </c>
    </row>
    <row r="1042" spans="1:13" x14ac:dyDescent="0.2">
      <c r="A1042" s="2">
        <v>43518</v>
      </c>
      <c r="B1042" s="1">
        <v>347984</v>
      </c>
      <c r="C1042" s="1" t="s">
        <v>51</v>
      </c>
      <c r="D1042" s="1" t="s">
        <v>893</v>
      </c>
      <c r="E1042" s="1" t="s">
        <v>862</v>
      </c>
      <c r="F1042" s="1">
        <v>69</v>
      </c>
      <c r="G1042" s="16" t="s">
        <v>873</v>
      </c>
      <c r="H1042" s="23">
        <v>0.73472222222222217</v>
      </c>
      <c r="I1042" s="23">
        <v>0.78541666666666676</v>
      </c>
      <c r="J1042" s="1">
        <f>HOUR(Tabla110[[#This Row],[HORA FIN PICKING]]-Tabla110[[#This Row],[HORA INICIO PICKING]])*60+MINUTE(Tabla110[[#This Row],[HORA FIN PICKING]]-Tabla110[[#This Row],[HORA INICIO PICKING]])</f>
        <v>73</v>
      </c>
      <c r="K1042" s="1" t="str">
        <f>VLOOKUP(Tabla110[[#This Row],[COD MATERIAL]],Tabla1345[#All],3,0)</f>
        <v>10 - PALANCAS Y CHICOTES</v>
      </c>
      <c r="L1042" s="2" t="str">
        <f>VLOOKUP(MONTH(Tabla110[[#This Row],[FECHA PICKING]]),Tabla2[],2,0)</f>
        <v>Feb</v>
      </c>
      <c r="M1042" s="1">
        <f>YEAR(Tabla110[[#This Row],[FECHA PICKING]])</f>
        <v>2019</v>
      </c>
    </row>
    <row r="1043" spans="1:13" x14ac:dyDescent="0.2">
      <c r="A1043" s="2">
        <v>43379</v>
      </c>
      <c r="B1043" s="1">
        <v>348621</v>
      </c>
      <c r="C1043" s="1" t="s">
        <v>685</v>
      </c>
      <c r="D1043" s="1" t="s">
        <v>884</v>
      </c>
      <c r="E1043" s="1" t="s">
        <v>863</v>
      </c>
      <c r="F1043" s="1">
        <v>23</v>
      </c>
      <c r="G1043" s="16" t="s">
        <v>872</v>
      </c>
      <c r="H1043" s="23">
        <v>0.57013888888888886</v>
      </c>
      <c r="I1043" s="23">
        <v>0.6479166666666667</v>
      </c>
      <c r="J1043" s="1">
        <f>HOUR(Tabla110[[#This Row],[HORA FIN PICKING]]-Tabla110[[#This Row],[HORA INICIO PICKING]])*60+MINUTE(Tabla110[[#This Row],[HORA FIN PICKING]]-Tabla110[[#This Row],[HORA INICIO PICKING]])</f>
        <v>112</v>
      </c>
      <c r="K1043" s="1" t="str">
        <f>VLOOKUP(Tabla110[[#This Row],[COD MATERIAL]],Tabla1345[#All],3,0)</f>
        <v>15 - MISCELANEOS</v>
      </c>
      <c r="L1043" s="2" t="str">
        <f>VLOOKUP(MONTH(Tabla110[[#This Row],[FECHA PICKING]]),Tabla2[],2,0)</f>
        <v>Oct</v>
      </c>
      <c r="M1043" s="1">
        <f>YEAR(Tabla110[[#This Row],[FECHA PICKING]])</f>
        <v>2018</v>
      </c>
    </row>
    <row r="1044" spans="1:13" x14ac:dyDescent="0.2">
      <c r="A1044" s="2">
        <v>43546</v>
      </c>
      <c r="B1044" s="1">
        <v>348674</v>
      </c>
      <c r="C1044" s="1" t="s">
        <v>688</v>
      </c>
      <c r="D1044" s="1" t="s">
        <v>888</v>
      </c>
      <c r="E1044" s="1" t="s">
        <v>864</v>
      </c>
      <c r="F1044" s="1">
        <v>67</v>
      </c>
      <c r="G1044" s="16" t="s">
        <v>872</v>
      </c>
      <c r="H1044" s="23">
        <v>0.48333333333333334</v>
      </c>
      <c r="I1044" s="23">
        <v>0.5131944444444444</v>
      </c>
      <c r="J1044" s="1">
        <f>HOUR(Tabla110[[#This Row],[HORA FIN PICKING]]-Tabla110[[#This Row],[HORA INICIO PICKING]])*60+MINUTE(Tabla110[[#This Row],[HORA FIN PICKING]]-Tabla110[[#This Row],[HORA INICIO PICKING]])</f>
        <v>43</v>
      </c>
      <c r="K1044" s="1" t="str">
        <f>VLOOKUP(Tabla110[[#This Row],[COD MATERIAL]],Tabla1345[#All],3,0)</f>
        <v>15 - MISCELANEOS</v>
      </c>
      <c r="L1044" s="2" t="str">
        <f>VLOOKUP(MONTH(Tabla110[[#This Row],[FECHA PICKING]]),Tabla2[],2,0)</f>
        <v>Mar</v>
      </c>
      <c r="M1044" s="1">
        <f>YEAR(Tabla110[[#This Row],[FECHA PICKING]])</f>
        <v>2019</v>
      </c>
    </row>
    <row r="1045" spans="1:13" x14ac:dyDescent="0.2">
      <c r="A1045" s="2">
        <v>43251</v>
      </c>
      <c r="B1045" s="1">
        <v>347756</v>
      </c>
      <c r="C1045" s="1" t="s">
        <v>434</v>
      </c>
      <c r="D1045" s="1" t="s">
        <v>884</v>
      </c>
      <c r="E1045" s="1" t="s">
        <v>864</v>
      </c>
      <c r="F1045" s="1">
        <v>52</v>
      </c>
      <c r="G1045" s="16" t="s">
        <v>872</v>
      </c>
      <c r="H1045" s="23">
        <v>0.71388888888888891</v>
      </c>
      <c r="I1045" s="23">
        <v>0.75347222222222221</v>
      </c>
      <c r="J1045" s="1">
        <f>HOUR(Tabla110[[#This Row],[HORA FIN PICKING]]-Tabla110[[#This Row],[HORA INICIO PICKING]])*60+MINUTE(Tabla110[[#This Row],[HORA FIN PICKING]]-Tabla110[[#This Row],[HORA INICIO PICKING]])</f>
        <v>57</v>
      </c>
      <c r="K1045" s="1" t="str">
        <f>VLOOKUP(Tabla110[[#This Row],[COD MATERIAL]],Tabla1345[#All],3,0)</f>
        <v>09 - PARTES DE MOTOR</v>
      </c>
      <c r="L1045" s="2" t="str">
        <f>VLOOKUP(MONTH(Tabla110[[#This Row],[FECHA PICKING]]),Tabla2[],2,0)</f>
        <v>May</v>
      </c>
      <c r="M1045" s="1">
        <f>YEAR(Tabla110[[#This Row],[FECHA PICKING]])</f>
        <v>2018</v>
      </c>
    </row>
    <row r="1046" spans="1:13" x14ac:dyDescent="0.2">
      <c r="A1046" s="2">
        <v>43468</v>
      </c>
      <c r="B1046" s="1">
        <v>347570</v>
      </c>
      <c r="C1046" s="1" t="s">
        <v>619</v>
      </c>
      <c r="D1046" s="1" t="s">
        <v>890</v>
      </c>
      <c r="E1046" s="1" t="s">
        <v>857</v>
      </c>
      <c r="F1046" s="1">
        <v>70</v>
      </c>
      <c r="G1046" s="16" t="s">
        <v>872</v>
      </c>
      <c r="H1046" s="23">
        <v>0.36527777777777781</v>
      </c>
      <c r="I1046" s="23">
        <v>0.45347222222222222</v>
      </c>
      <c r="J1046" s="1">
        <f>HOUR(Tabla110[[#This Row],[HORA FIN PICKING]]-Tabla110[[#This Row],[HORA INICIO PICKING]])*60+MINUTE(Tabla110[[#This Row],[HORA FIN PICKING]]-Tabla110[[#This Row],[HORA INICIO PICKING]])</f>
        <v>127</v>
      </c>
      <c r="K1046" s="1" t="str">
        <f>VLOOKUP(Tabla110[[#This Row],[COD MATERIAL]],Tabla1345[#All],3,0)</f>
        <v>11 - LLANTAS Y HULES</v>
      </c>
      <c r="L1046" s="2" t="str">
        <f>VLOOKUP(MONTH(Tabla110[[#This Row],[FECHA PICKING]]),Tabla2[],2,0)</f>
        <v>Ene</v>
      </c>
      <c r="M1046" s="1">
        <f>YEAR(Tabla110[[#This Row],[FECHA PICKING]])</f>
        <v>2019</v>
      </c>
    </row>
    <row r="1047" spans="1:13" x14ac:dyDescent="0.2">
      <c r="A1047" s="2">
        <v>43212</v>
      </c>
      <c r="B1047" s="1">
        <v>348350</v>
      </c>
      <c r="C1047" s="1" t="s">
        <v>585</v>
      </c>
      <c r="D1047" s="1" t="s">
        <v>886</v>
      </c>
      <c r="E1047" s="1" t="s">
        <v>864</v>
      </c>
      <c r="F1047" s="1">
        <v>61</v>
      </c>
      <c r="G1047" s="16" t="s">
        <v>872</v>
      </c>
      <c r="H1047" s="23">
        <v>0.42222222222222222</v>
      </c>
      <c r="I1047" s="23">
        <v>0.48888888888888893</v>
      </c>
      <c r="J1047" s="1">
        <f>HOUR(Tabla110[[#This Row],[HORA FIN PICKING]]-Tabla110[[#This Row],[HORA INICIO PICKING]])*60+MINUTE(Tabla110[[#This Row],[HORA FIN PICKING]]-Tabla110[[#This Row],[HORA INICIO PICKING]])</f>
        <v>96</v>
      </c>
      <c r="K1047" s="1" t="str">
        <f>VLOOKUP(Tabla110[[#This Row],[COD MATERIAL]],Tabla1345[#All],3,0)</f>
        <v>15 - MISCELANEOS</v>
      </c>
      <c r="L1047" s="2" t="str">
        <f>VLOOKUP(MONTH(Tabla110[[#This Row],[FECHA PICKING]]),Tabla2[],2,0)</f>
        <v>Abr</v>
      </c>
      <c r="M1047" s="1">
        <f>YEAR(Tabla110[[#This Row],[FECHA PICKING]])</f>
        <v>2018</v>
      </c>
    </row>
    <row r="1048" spans="1:13" x14ac:dyDescent="0.2">
      <c r="A1048" s="2">
        <v>43189</v>
      </c>
      <c r="B1048" s="1">
        <v>348134</v>
      </c>
      <c r="C1048" s="1" t="s">
        <v>55</v>
      </c>
      <c r="D1048" s="1" t="s">
        <v>890</v>
      </c>
      <c r="E1048" s="1" t="s">
        <v>865</v>
      </c>
      <c r="F1048" s="1">
        <v>40</v>
      </c>
      <c r="G1048" s="16" t="s">
        <v>872</v>
      </c>
      <c r="H1048" s="23">
        <v>0.4916666666666667</v>
      </c>
      <c r="I1048" s="23">
        <v>0.54652777777777783</v>
      </c>
      <c r="J1048" s="1">
        <f>HOUR(Tabla110[[#This Row],[HORA FIN PICKING]]-Tabla110[[#This Row],[HORA INICIO PICKING]])*60+MINUTE(Tabla110[[#This Row],[HORA FIN PICKING]]-Tabla110[[#This Row],[HORA INICIO PICKING]])</f>
        <v>79</v>
      </c>
      <c r="K1048" s="1" t="str">
        <f>VLOOKUP(Tabla110[[#This Row],[COD MATERIAL]],Tabla1345[#All],3,0)</f>
        <v>10 - PALANCAS Y CHICOTES</v>
      </c>
      <c r="L1048" s="2" t="str">
        <f>VLOOKUP(MONTH(Tabla110[[#This Row],[FECHA PICKING]]),Tabla2[],2,0)</f>
        <v>Mar</v>
      </c>
      <c r="M1048" s="1">
        <f>YEAR(Tabla110[[#This Row],[FECHA PICKING]])</f>
        <v>2018</v>
      </c>
    </row>
    <row r="1049" spans="1:13" x14ac:dyDescent="0.2">
      <c r="A1049" s="2">
        <v>43229</v>
      </c>
      <c r="B1049" s="1">
        <v>362790</v>
      </c>
      <c r="C1049" s="1" t="s">
        <v>496</v>
      </c>
      <c r="D1049" s="1" t="s">
        <v>884</v>
      </c>
      <c r="E1049" s="1" t="s">
        <v>857</v>
      </c>
      <c r="F1049" s="1">
        <v>24</v>
      </c>
      <c r="G1049" s="16" t="s">
        <v>872</v>
      </c>
      <c r="H1049" s="23">
        <v>0.43194444444444446</v>
      </c>
      <c r="I1049" s="23">
        <v>0.53125</v>
      </c>
      <c r="J1049" s="1">
        <f>HOUR(Tabla110[[#This Row],[HORA FIN PICKING]]-Tabla110[[#This Row],[HORA INICIO PICKING]])*60+MINUTE(Tabla110[[#This Row],[HORA FIN PICKING]]-Tabla110[[#This Row],[HORA INICIO PICKING]])</f>
        <v>143</v>
      </c>
      <c r="K1049" s="1" t="str">
        <f>VLOOKUP(Tabla110[[#This Row],[COD MATERIAL]],Tabla1345[#All],3,0)</f>
        <v>05 - COLISION</v>
      </c>
      <c r="L1049" s="2" t="str">
        <f>VLOOKUP(MONTH(Tabla110[[#This Row],[FECHA PICKING]]),Tabla2[],2,0)</f>
        <v>May</v>
      </c>
      <c r="M1049" s="1">
        <f>YEAR(Tabla110[[#This Row],[FECHA PICKING]])</f>
        <v>2018</v>
      </c>
    </row>
    <row r="1050" spans="1:13" x14ac:dyDescent="0.2">
      <c r="A1050" s="2">
        <v>43455</v>
      </c>
      <c r="B1050" s="1">
        <v>348055</v>
      </c>
      <c r="C1050" s="1" t="s">
        <v>339</v>
      </c>
      <c r="D1050" s="1" t="s">
        <v>888</v>
      </c>
      <c r="E1050" s="1" t="s">
        <v>859</v>
      </c>
      <c r="F1050" s="1">
        <v>55</v>
      </c>
      <c r="G1050" s="16" t="s">
        <v>872</v>
      </c>
      <c r="H1050" s="23">
        <v>0.47083333333333338</v>
      </c>
      <c r="I1050" s="23">
        <v>0.5229166666666667</v>
      </c>
      <c r="J1050" s="1">
        <f>HOUR(Tabla110[[#This Row],[HORA FIN PICKING]]-Tabla110[[#This Row],[HORA INICIO PICKING]])*60+MINUTE(Tabla110[[#This Row],[HORA FIN PICKING]]-Tabla110[[#This Row],[HORA INICIO PICKING]])</f>
        <v>75</v>
      </c>
      <c r="K1050" s="1" t="str">
        <f>VLOOKUP(Tabla110[[#This Row],[COD MATERIAL]],Tabla1345[#All],3,0)</f>
        <v>13 - TRACCION</v>
      </c>
      <c r="L1050" s="2" t="str">
        <f>VLOOKUP(MONTH(Tabla110[[#This Row],[FECHA PICKING]]),Tabla2[],2,0)</f>
        <v>Dic</v>
      </c>
      <c r="M1050" s="1">
        <f>YEAR(Tabla110[[#This Row],[FECHA PICKING]])</f>
        <v>2018</v>
      </c>
    </row>
    <row r="1051" spans="1:13" x14ac:dyDescent="0.2">
      <c r="A1051" s="2">
        <v>43404</v>
      </c>
      <c r="B1051" s="1">
        <v>348123</v>
      </c>
      <c r="C1051" s="1" t="s">
        <v>606</v>
      </c>
      <c r="D1051" s="1" t="s">
        <v>893</v>
      </c>
      <c r="E1051" s="1" t="s">
        <v>862</v>
      </c>
      <c r="F1051" s="1">
        <v>48</v>
      </c>
      <c r="G1051" s="16" t="s">
        <v>872</v>
      </c>
      <c r="H1051" s="23">
        <v>0.65416666666666667</v>
      </c>
      <c r="I1051" s="23">
        <v>0.75416666666666676</v>
      </c>
      <c r="J1051" s="1">
        <f>HOUR(Tabla110[[#This Row],[HORA FIN PICKING]]-Tabla110[[#This Row],[HORA INICIO PICKING]])*60+MINUTE(Tabla110[[#This Row],[HORA FIN PICKING]]-Tabla110[[#This Row],[HORA INICIO PICKING]])</f>
        <v>144</v>
      </c>
      <c r="K1051" s="1" t="str">
        <f>VLOOKUP(Tabla110[[#This Row],[COD MATERIAL]],Tabla1345[#All],3,0)</f>
        <v>07 - PEDALES Y POSAPIES</v>
      </c>
      <c r="L1051" s="2" t="str">
        <f>VLOOKUP(MONTH(Tabla110[[#This Row],[FECHA PICKING]]),Tabla2[],2,0)</f>
        <v>Oct</v>
      </c>
      <c r="M1051" s="1">
        <f>YEAR(Tabla110[[#This Row],[FECHA PICKING]])</f>
        <v>2018</v>
      </c>
    </row>
    <row r="1052" spans="1:13" x14ac:dyDescent="0.2">
      <c r="A1052" s="2">
        <v>43217</v>
      </c>
      <c r="B1052" s="1">
        <v>348408</v>
      </c>
      <c r="C1052" s="1" t="s">
        <v>408</v>
      </c>
      <c r="D1052" s="1" t="s">
        <v>884</v>
      </c>
      <c r="E1052" s="1" t="s">
        <v>866</v>
      </c>
      <c r="F1052" s="1">
        <v>98</v>
      </c>
      <c r="G1052" s="16" t="s">
        <v>872</v>
      </c>
      <c r="H1052" s="23">
        <v>0.73611111111111116</v>
      </c>
      <c r="I1052" s="23">
        <v>0.76180555555555562</v>
      </c>
      <c r="J1052" s="1">
        <f>HOUR(Tabla110[[#This Row],[HORA FIN PICKING]]-Tabla110[[#This Row],[HORA INICIO PICKING]])*60+MINUTE(Tabla110[[#This Row],[HORA FIN PICKING]]-Tabla110[[#This Row],[HORA INICIO PICKING]])</f>
        <v>37</v>
      </c>
      <c r="K1052" s="1" t="str">
        <f>VLOOKUP(Tabla110[[#This Row],[COD MATERIAL]],Tabla1345[#All],3,0)</f>
        <v>05 - COLISION</v>
      </c>
      <c r="L1052" s="2" t="str">
        <f>VLOOKUP(MONTH(Tabla110[[#This Row],[FECHA PICKING]]),Tabla2[],2,0)</f>
        <v>Abr</v>
      </c>
      <c r="M1052" s="1">
        <f>YEAR(Tabla110[[#This Row],[FECHA PICKING]])</f>
        <v>2018</v>
      </c>
    </row>
    <row r="1053" spans="1:13" x14ac:dyDescent="0.2">
      <c r="A1053" s="2">
        <v>43391</v>
      </c>
      <c r="B1053" s="1">
        <v>348115</v>
      </c>
      <c r="C1053" s="1" t="s">
        <v>557</v>
      </c>
      <c r="D1053" s="1" t="s">
        <v>890</v>
      </c>
      <c r="E1053" s="1" t="s">
        <v>863</v>
      </c>
      <c r="F1053" s="1">
        <v>22</v>
      </c>
      <c r="G1053" s="16" t="s">
        <v>872</v>
      </c>
      <c r="H1053" s="23">
        <v>0.7270833333333333</v>
      </c>
      <c r="I1053" s="23">
        <v>0.79583333333333339</v>
      </c>
      <c r="J1053" s="1">
        <f>HOUR(Tabla110[[#This Row],[HORA FIN PICKING]]-Tabla110[[#This Row],[HORA INICIO PICKING]])*60+MINUTE(Tabla110[[#This Row],[HORA FIN PICKING]]-Tabla110[[#This Row],[HORA INICIO PICKING]])</f>
        <v>99</v>
      </c>
      <c r="K1053" s="1" t="str">
        <f>VLOOKUP(Tabla110[[#This Row],[COD MATERIAL]],Tabla1345[#All],3,0)</f>
        <v>07 - PEDALES Y POSAPIES</v>
      </c>
      <c r="L1053" s="2" t="str">
        <f>VLOOKUP(MONTH(Tabla110[[#This Row],[FECHA PICKING]]),Tabla2[],2,0)</f>
        <v>Oct</v>
      </c>
      <c r="M1053" s="1">
        <f>YEAR(Tabla110[[#This Row],[FECHA PICKING]])</f>
        <v>2018</v>
      </c>
    </row>
    <row r="1054" spans="1:13" x14ac:dyDescent="0.2">
      <c r="A1054" s="2">
        <v>43371</v>
      </c>
      <c r="B1054" s="1">
        <v>366798</v>
      </c>
      <c r="C1054" s="1" t="s">
        <v>114</v>
      </c>
      <c r="D1054" s="1" t="s">
        <v>891</v>
      </c>
      <c r="E1054" s="1" t="s">
        <v>863</v>
      </c>
      <c r="F1054" s="1">
        <v>83</v>
      </c>
      <c r="G1054" s="16" t="s">
        <v>873</v>
      </c>
      <c r="H1054" s="23">
        <v>0.51944444444444449</v>
      </c>
      <c r="I1054" s="23">
        <v>0.56736111111111109</v>
      </c>
      <c r="J1054" s="1">
        <f>HOUR(Tabla110[[#This Row],[HORA FIN PICKING]]-Tabla110[[#This Row],[HORA INICIO PICKING]])*60+MINUTE(Tabla110[[#This Row],[HORA FIN PICKING]]-Tabla110[[#This Row],[HORA INICIO PICKING]])</f>
        <v>69</v>
      </c>
      <c r="K1054" s="1" t="str">
        <f>VLOOKUP(Tabla110[[#This Row],[COD MATERIAL]],Tabla1345[#All],3,0)</f>
        <v>08 - ELECTRICO</v>
      </c>
      <c r="L1054" s="2" t="str">
        <f>VLOOKUP(MONTH(Tabla110[[#This Row],[FECHA PICKING]]),Tabla2[],2,0)</f>
        <v>Set</v>
      </c>
      <c r="M1054" s="1">
        <f>YEAR(Tabla110[[#This Row],[FECHA PICKING]])</f>
        <v>2018</v>
      </c>
    </row>
    <row r="1055" spans="1:13" x14ac:dyDescent="0.2">
      <c r="A1055" s="2">
        <v>43611</v>
      </c>
      <c r="B1055" s="1">
        <v>364396</v>
      </c>
      <c r="C1055" s="1" t="s">
        <v>562</v>
      </c>
      <c r="D1055" s="1" t="s">
        <v>884</v>
      </c>
      <c r="E1055" s="1" t="s">
        <v>860</v>
      </c>
      <c r="F1055" s="1">
        <v>49</v>
      </c>
      <c r="G1055" s="16" t="s">
        <v>873</v>
      </c>
      <c r="H1055" s="23">
        <v>0.7319444444444444</v>
      </c>
      <c r="I1055" s="23">
        <v>0.74375000000000002</v>
      </c>
      <c r="J1055" s="1">
        <f>HOUR(Tabla110[[#This Row],[HORA FIN PICKING]]-Tabla110[[#This Row],[HORA INICIO PICKING]])*60+MINUTE(Tabla110[[#This Row],[HORA FIN PICKING]]-Tabla110[[#This Row],[HORA INICIO PICKING]])</f>
        <v>17</v>
      </c>
      <c r="K1055" s="1" t="str">
        <f>VLOOKUP(Tabla110[[#This Row],[COD MATERIAL]],Tabla1345[#All],3,0)</f>
        <v>05 - COLISION</v>
      </c>
      <c r="L1055" s="2" t="str">
        <f>VLOOKUP(MONTH(Tabla110[[#This Row],[FECHA PICKING]]),Tabla2[],2,0)</f>
        <v>May</v>
      </c>
      <c r="M1055" s="1">
        <f>YEAR(Tabla110[[#This Row],[FECHA PICKING]])</f>
        <v>2019</v>
      </c>
    </row>
    <row r="1056" spans="1:13" x14ac:dyDescent="0.2">
      <c r="A1056" s="2">
        <v>43445</v>
      </c>
      <c r="B1056" s="1">
        <v>369610</v>
      </c>
      <c r="C1056" s="1" t="s">
        <v>682</v>
      </c>
      <c r="D1056" s="1" t="s">
        <v>886</v>
      </c>
      <c r="E1056" s="1" t="s">
        <v>867</v>
      </c>
      <c r="F1056" s="1">
        <v>16</v>
      </c>
      <c r="G1056" s="16" t="s">
        <v>872</v>
      </c>
      <c r="H1056" s="23">
        <v>0.69166666666666676</v>
      </c>
      <c r="I1056" s="23">
        <v>0.76250000000000007</v>
      </c>
      <c r="J1056" s="1">
        <f>HOUR(Tabla110[[#This Row],[HORA FIN PICKING]]-Tabla110[[#This Row],[HORA INICIO PICKING]])*60+MINUTE(Tabla110[[#This Row],[HORA FIN PICKING]]-Tabla110[[#This Row],[HORA INICIO PICKING]])</f>
        <v>102</v>
      </c>
      <c r="K1056" s="1" t="str">
        <f>VLOOKUP(Tabla110[[#This Row],[COD MATERIAL]],Tabla1345[#All],3,0)</f>
        <v>01 - BATERIAS</v>
      </c>
      <c r="L1056" s="2" t="str">
        <f>VLOOKUP(MONTH(Tabla110[[#This Row],[FECHA PICKING]]),Tabla2[],2,0)</f>
        <v>Dic</v>
      </c>
      <c r="M1056" s="1">
        <f>YEAR(Tabla110[[#This Row],[FECHA PICKING]])</f>
        <v>2018</v>
      </c>
    </row>
    <row r="1057" spans="1:13" x14ac:dyDescent="0.2">
      <c r="A1057" s="2">
        <v>43224</v>
      </c>
      <c r="B1057" s="1">
        <v>348627</v>
      </c>
      <c r="C1057" s="1" t="s">
        <v>474</v>
      </c>
      <c r="D1057" s="1" t="s">
        <v>889</v>
      </c>
      <c r="E1057" s="1" t="s">
        <v>867</v>
      </c>
      <c r="F1057" s="1">
        <v>76</v>
      </c>
      <c r="G1057" s="16" t="s">
        <v>872</v>
      </c>
      <c r="H1057" s="23">
        <v>0.63263888888888886</v>
      </c>
      <c r="I1057" s="23">
        <v>0.67986111111111114</v>
      </c>
      <c r="J1057" s="1">
        <f>HOUR(Tabla110[[#This Row],[HORA FIN PICKING]]-Tabla110[[#This Row],[HORA INICIO PICKING]])*60+MINUTE(Tabla110[[#This Row],[HORA FIN PICKING]]-Tabla110[[#This Row],[HORA INICIO PICKING]])</f>
        <v>68</v>
      </c>
      <c r="K1057" s="1" t="str">
        <f>VLOOKUP(Tabla110[[#This Row],[COD MATERIAL]],Tabla1345[#All],3,0)</f>
        <v>15 - MISCELANEOS</v>
      </c>
      <c r="L1057" s="2" t="str">
        <f>VLOOKUP(MONTH(Tabla110[[#This Row],[FECHA PICKING]]),Tabla2[],2,0)</f>
        <v>May</v>
      </c>
      <c r="M1057" s="1">
        <f>YEAR(Tabla110[[#This Row],[FECHA PICKING]])</f>
        <v>2018</v>
      </c>
    </row>
    <row r="1058" spans="1:13" x14ac:dyDescent="0.2">
      <c r="A1058" s="2">
        <v>43326</v>
      </c>
      <c r="B1058" s="1">
        <v>362721</v>
      </c>
      <c r="C1058" s="1" t="s">
        <v>495</v>
      </c>
      <c r="D1058" s="1" t="s">
        <v>891</v>
      </c>
      <c r="E1058" s="1" t="s">
        <v>866</v>
      </c>
      <c r="F1058" s="1">
        <v>95</v>
      </c>
      <c r="G1058" s="16" t="s">
        <v>872</v>
      </c>
      <c r="H1058" s="23">
        <v>0.53194444444444444</v>
      </c>
      <c r="I1058" s="23">
        <v>0.54305555555555551</v>
      </c>
      <c r="J1058" s="1">
        <f>HOUR(Tabla110[[#This Row],[HORA FIN PICKING]]-Tabla110[[#This Row],[HORA INICIO PICKING]])*60+MINUTE(Tabla110[[#This Row],[HORA FIN PICKING]]-Tabla110[[#This Row],[HORA INICIO PICKING]])</f>
        <v>16</v>
      </c>
      <c r="K1058" s="1" t="str">
        <f>VLOOKUP(Tabla110[[#This Row],[COD MATERIAL]],Tabla1345[#All],3,0)</f>
        <v>05 - COLISION</v>
      </c>
      <c r="L1058" s="2" t="str">
        <f>VLOOKUP(MONTH(Tabla110[[#This Row],[FECHA PICKING]]),Tabla2[],2,0)</f>
        <v>Ago</v>
      </c>
      <c r="M1058" s="1">
        <f>YEAR(Tabla110[[#This Row],[FECHA PICKING]])</f>
        <v>2018</v>
      </c>
    </row>
    <row r="1059" spans="1:13" x14ac:dyDescent="0.2">
      <c r="A1059" s="2">
        <v>43302</v>
      </c>
      <c r="B1059" s="1">
        <v>348415</v>
      </c>
      <c r="C1059" s="1" t="s">
        <v>244</v>
      </c>
      <c r="D1059" s="1" t="s">
        <v>892</v>
      </c>
      <c r="E1059" s="1" t="s">
        <v>868</v>
      </c>
      <c r="F1059" s="1">
        <v>50</v>
      </c>
      <c r="G1059" s="16" t="s">
        <v>872</v>
      </c>
      <c r="H1059" s="23">
        <v>0.55138888888888882</v>
      </c>
      <c r="I1059" s="23">
        <v>0.58611111111111114</v>
      </c>
      <c r="J1059" s="1">
        <f>HOUR(Tabla110[[#This Row],[HORA FIN PICKING]]-Tabla110[[#This Row],[HORA INICIO PICKING]])*60+MINUTE(Tabla110[[#This Row],[HORA FIN PICKING]]-Tabla110[[#This Row],[HORA INICIO PICKING]])</f>
        <v>50</v>
      </c>
      <c r="K1059" s="1" t="str">
        <f>VLOOKUP(Tabla110[[#This Row],[COD MATERIAL]],Tabla1345[#All],3,0)</f>
        <v>05 - COLISION</v>
      </c>
      <c r="L1059" s="2" t="str">
        <f>VLOOKUP(MONTH(Tabla110[[#This Row],[FECHA PICKING]]),Tabla2[],2,0)</f>
        <v>Jul</v>
      </c>
      <c r="M1059" s="1">
        <f>YEAR(Tabla110[[#This Row],[FECHA PICKING]])</f>
        <v>2018</v>
      </c>
    </row>
    <row r="1060" spans="1:13" x14ac:dyDescent="0.2">
      <c r="A1060" s="2">
        <v>43160</v>
      </c>
      <c r="B1060" s="1">
        <v>348862</v>
      </c>
      <c r="C1060" s="1" t="s">
        <v>196</v>
      </c>
      <c r="D1060" s="1" t="s">
        <v>891</v>
      </c>
      <c r="E1060" s="1" t="s">
        <v>859</v>
      </c>
      <c r="F1060" s="1">
        <v>21</v>
      </c>
      <c r="G1060" s="16" t="s">
        <v>872</v>
      </c>
      <c r="H1060" s="23">
        <v>0.46666666666666662</v>
      </c>
      <c r="I1060" s="23">
        <v>0.53333333333333333</v>
      </c>
      <c r="J1060" s="1">
        <f>HOUR(Tabla110[[#This Row],[HORA FIN PICKING]]-Tabla110[[#This Row],[HORA INICIO PICKING]])*60+MINUTE(Tabla110[[#This Row],[HORA FIN PICKING]]-Tabla110[[#This Row],[HORA INICIO PICKING]])</f>
        <v>96</v>
      </c>
      <c r="K1060" s="1" t="str">
        <f>VLOOKUP(Tabla110[[#This Row],[COD MATERIAL]],Tabla1345[#All],3,0)</f>
        <v>05 - COLISION</v>
      </c>
      <c r="L1060" s="2" t="str">
        <f>VLOOKUP(MONTH(Tabla110[[#This Row],[FECHA PICKING]]),Tabla2[],2,0)</f>
        <v>Mar</v>
      </c>
      <c r="M1060" s="1">
        <f>YEAR(Tabla110[[#This Row],[FECHA PICKING]])</f>
        <v>2018</v>
      </c>
    </row>
    <row r="1061" spans="1:13" x14ac:dyDescent="0.2">
      <c r="A1061" s="2">
        <v>43550</v>
      </c>
      <c r="B1061" s="1">
        <v>348466</v>
      </c>
      <c r="C1061" s="1" t="s">
        <v>439</v>
      </c>
      <c r="D1061" s="1" t="s">
        <v>890</v>
      </c>
      <c r="E1061" s="1" t="s">
        <v>865</v>
      </c>
      <c r="F1061" s="1">
        <v>59</v>
      </c>
      <c r="G1061" s="16" t="s">
        <v>872</v>
      </c>
      <c r="H1061" s="23">
        <v>0.55833333333333335</v>
      </c>
      <c r="I1061" s="23">
        <v>0.62152777777777779</v>
      </c>
      <c r="J1061" s="1">
        <f>HOUR(Tabla110[[#This Row],[HORA FIN PICKING]]-Tabla110[[#This Row],[HORA INICIO PICKING]])*60+MINUTE(Tabla110[[#This Row],[HORA FIN PICKING]]-Tabla110[[#This Row],[HORA INICIO PICKING]])</f>
        <v>91</v>
      </c>
      <c r="K1061" s="1" t="str">
        <f>VLOOKUP(Tabla110[[#This Row],[COD MATERIAL]],Tabla1345[#All],3,0)</f>
        <v>15 - MISCELANEOS</v>
      </c>
      <c r="L1061" s="2" t="str">
        <f>VLOOKUP(MONTH(Tabla110[[#This Row],[FECHA PICKING]]),Tabla2[],2,0)</f>
        <v>Mar</v>
      </c>
      <c r="M1061" s="1">
        <f>YEAR(Tabla110[[#This Row],[FECHA PICKING]])</f>
        <v>2019</v>
      </c>
    </row>
    <row r="1062" spans="1:13" x14ac:dyDescent="0.2">
      <c r="A1062" s="2">
        <v>43259</v>
      </c>
      <c r="B1062" s="1">
        <v>347960</v>
      </c>
      <c r="C1062" s="1" t="s">
        <v>683</v>
      </c>
      <c r="D1062" s="1" t="s">
        <v>888</v>
      </c>
      <c r="E1062" s="1" t="s">
        <v>860</v>
      </c>
      <c r="F1062" s="1">
        <v>92</v>
      </c>
      <c r="G1062" s="16" t="s">
        <v>872</v>
      </c>
      <c r="H1062" s="23">
        <v>0.60972222222222217</v>
      </c>
      <c r="I1062" s="23">
        <v>0.6743055555555556</v>
      </c>
      <c r="J1062" s="1">
        <f>HOUR(Tabla110[[#This Row],[HORA FIN PICKING]]-Tabla110[[#This Row],[HORA INICIO PICKING]])*60+MINUTE(Tabla110[[#This Row],[HORA FIN PICKING]]-Tabla110[[#This Row],[HORA INICIO PICKING]])</f>
        <v>93</v>
      </c>
      <c r="K1062" s="1" t="str">
        <f>VLOOKUP(Tabla110[[#This Row],[COD MATERIAL]],Tabla1345[#All],3,0)</f>
        <v>08 - ELECTRICO</v>
      </c>
      <c r="L1062" s="2" t="str">
        <f>VLOOKUP(MONTH(Tabla110[[#This Row],[FECHA PICKING]]),Tabla2[],2,0)</f>
        <v>Jun</v>
      </c>
      <c r="M1062" s="1">
        <f>YEAR(Tabla110[[#This Row],[FECHA PICKING]])</f>
        <v>2018</v>
      </c>
    </row>
    <row r="1063" spans="1:13" x14ac:dyDescent="0.2">
      <c r="A1063" s="2">
        <v>43141</v>
      </c>
      <c r="B1063" s="1">
        <v>362713</v>
      </c>
      <c r="C1063" s="1" t="s">
        <v>504</v>
      </c>
      <c r="D1063" s="1" t="s">
        <v>889</v>
      </c>
      <c r="E1063" s="1" t="s">
        <v>869</v>
      </c>
      <c r="F1063" s="1">
        <v>45</v>
      </c>
      <c r="G1063" s="16" t="s">
        <v>873</v>
      </c>
      <c r="H1063" s="23">
        <v>0.3659722222222222</v>
      </c>
      <c r="I1063" s="23">
        <v>0.45694444444444443</v>
      </c>
      <c r="J1063" s="1">
        <f>HOUR(Tabla110[[#This Row],[HORA FIN PICKING]]-Tabla110[[#This Row],[HORA INICIO PICKING]])*60+MINUTE(Tabla110[[#This Row],[HORA FIN PICKING]]-Tabla110[[#This Row],[HORA INICIO PICKING]])</f>
        <v>131</v>
      </c>
      <c r="K1063" s="1" t="str">
        <f>VLOOKUP(Tabla110[[#This Row],[COD MATERIAL]],Tabla1345[#All],3,0)</f>
        <v>05 - COLISION</v>
      </c>
      <c r="L1063" s="2" t="str">
        <f>VLOOKUP(MONTH(Tabla110[[#This Row],[FECHA PICKING]]),Tabla2[],2,0)</f>
        <v>Feb</v>
      </c>
      <c r="M1063" s="1">
        <f>YEAR(Tabla110[[#This Row],[FECHA PICKING]])</f>
        <v>2018</v>
      </c>
    </row>
    <row r="1064" spans="1:13" x14ac:dyDescent="0.2">
      <c r="A1064" s="2">
        <v>43405</v>
      </c>
      <c r="B1064" s="1">
        <v>364435</v>
      </c>
      <c r="C1064" s="1" t="s">
        <v>564</v>
      </c>
      <c r="D1064" s="1" t="s">
        <v>893</v>
      </c>
      <c r="E1064" s="1" t="s">
        <v>868</v>
      </c>
      <c r="F1064" s="1">
        <v>21</v>
      </c>
      <c r="G1064" s="16" t="s">
        <v>873</v>
      </c>
      <c r="H1064" s="23">
        <v>0.60833333333333328</v>
      </c>
      <c r="I1064" s="23">
        <v>0.6465277777777777</v>
      </c>
      <c r="J1064" s="1">
        <f>HOUR(Tabla110[[#This Row],[HORA FIN PICKING]]-Tabla110[[#This Row],[HORA INICIO PICKING]])*60+MINUTE(Tabla110[[#This Row],[HORA FIN PICKING]]-Tabla110[[#This Row],[HORA INICIO PICKING]])</f>
        <v>55</v>
      </c>
      <c r="K1064" s="1" t="str">
        <f>VLOOKUP(Tabla110[[#This Row],[COD MATERIAL]],Tabla1345[#All],3,0)</f>
        <v>05 - COLISION</v>
      </c>
      <c r="L1064" s="2" t="str">
        <f>VLOOKUP(MONTH(Tabla110[[#This Row],[FECHA PICKING]]),Tabla2[],2,0)</f>
        <v>Nov</v>
      </c>
      <c r="M1064" s="1">
        <f>YEAR(Tabla110[[#This Row],[FECHA PICKING]])</f>
        <v>2018</v>
      </c>
    </row>
    <row r="1065" spans="1:13" x14ac:dyDescent="0.2">
      <c r="A1065" s="2">
        <v>43407</v>
      </c>
      <c r="B1065" s="1">
        <v>348546</v>
      </c>
      <c r="C1065" s="1" t="s">
        <v>57</v>
      </c>
      <c r="D1065" s="1" t="s">
        <v>889</v>
      </c>
      <c r="E1065" s="1" t="s">
        <v>864</v>
      </c>
      <c r="F1065" s="1">
        <v>57</v>
      </c>
      <c r="G1065" s="16" t="s">
        <v>872</v>
      </c>
      <c r="H1065" s="23">
        <v>0.59930555555555554</v>
      </c>
      <c r="I1065" s="23">
        <v>0.70347222222222217</v>
      </c>
      <c r="J1065" s="1">
        <f>HOUR(Tabla110[[#This Row],[HORA FIN PICKING]]-Tabla110[[#This Row],[HORA INICIO PICKING]])*60+MINUTE(Tabla110[[#This Row],[HORA FIN PICKING]]-Tabla110[[#This Row],[HORA INICIO PICKING]])</f>
        <v>150</v>
      </c>
      <c r="K1065" s="1" t="str">
        <f>VLOOKUP(Tabla110[[#This Row],[COD MATERIAL]],Tabla1345[#All],3,0)</f>
        <v>11 - LLANTAS Y HULES</v>
      </c>
      <c r="L1065" s="2" t="str">
        <f>VLOOKUP(MONTH(Tabla110[[#This Row],[FECHA PICKING]]),Tabla2[],2,0)</f>
        <v>Nov</v>
      </c>
      <c r="M1065" s="1">
        <f>YEAR(Tabla110[[#This Row],[FECHA PICKING]])</f>
        <v>2018</v>
      </c>
    </row>
    <row r="1066" spans="1:13" x14ac:dyDescent="0.2">
      <c r="A1066" s="2">
        <v>43438</v>
      </c>
      <c r="B1066" s="1">
        <v>348265</v>
      </c>
      <c r="C1066" s="1" t="s">
        <v>285</v>
      </c>
      <c r="D1066" s="1" t="s">
        <v>888</v>
      </c>
      <c r="E1066" s="1" t="s">
        <v>859</v>
      </c>
      <c r="F1066" s="1">
        <v>91</v>
      </c>
      <c r="G1066" s="16" t="s">
        <v>872</v>
      </c>
      <c r="H1066" s="23">
        <v>0.64861111111111114</v>
      </c>
      <c r="I1066" s="23">
        <v>0.68958333333333333</v>
      </c>
      <c r="J1066" s="1">
        <f>HOUR(Tabla110[[#This Row],[HORA FIN PICKING]]-Tabla110[[#This Row],[HORA INICIO PICKING]])*60+MINUTE(Tabla110[[#This Row],[HORA FIN PICKING]]-Tabla110[[#This Row],[HORA INICIO PICKING]])</f>
        <v>59</v>
      </c>
      <c r="K1066" s="1" t="str">
        <f>VLOOKUP(Tabla110[[#This Row],[COD MATERIAL]],Tabla1345[#All],3,0)</f>
        <v>05 - COLISION</v>
      </c>
      <c r="L1066" s="2" t="str">
        <f>VLOOKUP(MONTH(Tabla110[[#This Row],[FECHA PICKING]]),Tabla2[],2,0)</f>
        <v>Dic</v>
      </c>
      <c r="M1066" s="1">
        <f>YEAR(Tabla110[[#This Row],[FECHA PICKING]])</f>
        <v>2018</v>
      </c>
    </row>
    <row r="1067" spans="1:13" x14ac:dyDescent="0.2">
      <c r="A1067" s="2">
        <v>43586</v>
      </c>
      <c r="B1067" s="1">
        <v>347921</v>
      </c>
      <c r="C1067" s="1" t="s">
        <v>81</v>
      </c>
      <c r="D1067" s="1" t="s">
        <v>888</v>
      </c>
      <c r="E1067" s="1" t="s">
        <v>870</v>
      </c>
      <c r="F1067" s="1">
        <v>99</v>
      </c>
      <c r="G1067" s="16" t="s">
        <v>872</v>
      </c>
      <c r="H1067" s="23">
        <v>0.37847222222222227</v>
      </c>
      <c r="I1067" s="23">
        <v>0.40277777777777773</v>
      </c>
      <c r="J1067" s="1">
        <f>HOUR(Tabla110[[#This Row],[HORA FIN PICKING]]-Tabla110[[#This Row],[HORA INICIO PICKING]])*60+MINUTE(Tabla110[[#This Row],[HORA FIN PICKING]]-Tabla110[[#This Row],[HORA INICIO PICKING]])</f>
        <v>35</v>
      </c>
      <c r="K1067" s="1" t="str">
        <f>VLOOKUP(Tabla110[[#This Row],[COD MATERIAL]],Tabla1345[#All],3,0)</f>
        <v>14 - LUCES</v>
      </c>
      <c r="L1067" s="2" t="str">
        <f>VLOOKUP(MONTH(Tabla110[[#This Row],[FECHA PICKING]]),Tabla2[],2,0)</f>
        <v>May</v>
      </c>
      <c r="M1067" s="1">
        <f>YEAR(Tabla110[[#This Row],[FECHA PICKING]])</f>
        <v>2019</v>
      </c>
    </row>
    <row r="1068" spans="1:13" x14ac:dyDescent="0.2">
      <c r="A1068" s="2">
        <v>43277</v>
      </c>
      <c r="B1068" s="1">
        <v>348505</v>
      </c>
      <c r="C1068" s="1" t="s">
        <v>487</v>
      </c>
      <c r="D1068" s="1" t="s">
        <v>887</v>
      </c>
      <c r="E1068" s="1" t="s">
        <v>865</v>
      </c>
      <c r="F1068" s="1">
        <v>88</v>
      </c>
      <c r="G1068" s="16" t="s">
        <v>872</v>
      </c>
      <c r="H1068" s="23">
        <v>0.39583333333333331</v>
      </c>
      <c r="I1068" s="23">
        <v>0.45833333333333331</v>
      </c>
      <c r="J1068" s="1">
        <f>HOUR(Tabla110[[#This Row],[HORA FIN PICKING]]-Tabla110[[#This Row],[HORA INICIO PICKING]])*60+MINUTE(Tabla110[[#This Row],[HORA FIN PICKING]]-Tabla110[[#This Row],[HORA INICIO PICKING]])</f>
        <v>90</v>
      </c>
      <c r="K1068" s="1" t="str">
        <f>VLOOKUP(Tabla110[[#This Row],[COD MATERIAL]],Tabla1345[#All],3,0)</f>
        <v>09 - PARTES DE MOTOR</v>
      </c>
      <c r="L1068" s="2" t="str">
        <f>VLOOKUP(MONTH(Tabla110[[#This Row],[FECHA PICKING]]),Tabla2[],2,0)</f>
        <v>Jun</v>
      </c>
      <c r="M1068" s="1">
        <f>YEAR(Tabla110[[#This Row],[FECHA PICKING]])</f>
        <v>2018</v>
      </c>
    </row>
    <row r="1069" spans="1:13" x14ac:dyDescent="0.2">
      <c r="A1069" s="2">
        <v>43195</v>
      </c>
      <c r="B1069" s="1">
        <v>347817</v>
      </c>
      <c r="C1069" s="1" t="s">
        <v>618</v>
      </c>
      <c r="D1069" s="1" t="s">
        <v>893</v>
      </c>
      <c r="E1069" s="1" t="s">
        <v>866</v>
      </c>
      <c r="F1069" s="1">
        <v>17</v>
      </c>
      <c r="G1069" s="16" t="s">
        <v>873</v>
      </c>
      <c r="H1069" s="23">
        <v>0.62847222222222221</v>
      </c>
      <c r="I1069" s="23">
        <v>0.66875000000000007</v>
      </c>
      <c r="J1069" s="1">
        <f>HOUR(Tabla110[[#This Row],[HORA FIN PICKING]]-Tabla110[[#This Row],[HORA INICIO PICKING]])*60+MINUTE(Tabla110[[#This Row],[HORA FIN PICKING]]-Tabla110[[#This Row],[HORA INICIO PICKING]])</f>
        <v>58</v>
      </c>
      <c r="K1069" s="1" t="str">
        <f>VLOOKUP(Tabla110[[#This Row],[COD MATERIAL]],Tabla1345[#All],3,0)</f>
        <v>09 - PARTES DE MOTOR</v>
      </c>
      <c r="L1069" s="2" t="str">
        <f>VLOOKUP(MONTH(Tabla110[[#This Row],[FECHA PICKING]]),Tabla2[],2,0)</f>
        <v>Abr</v>
      </c>
      <c r="M1069" s="1">
        <f>YEAR(Tabla110[[#This Row],[FECHA PICKING]])</f>
        <v>2018</v>
      </c>
    </row>
    <row r="1070" spans="1:13" x14ac:dyDescent="0.2">
      <c r="A1070" s="2">
        <v>43255</v>
      </c>
      <c r="B1070" s="1">
        <v>348203</v>
      </c>
      <c r="C1070" s="1" t="s">
        <v>558</v>
      </c>
      <c r="D1070" s="1" t="s">
        <v>884</v>
      </c>
      <c r="E1070" s="1" t="s">
        <v>865</v>
      </c>
      <c r="F1070" s="1">
        <v>49</v>
      </c>
      <c r="G1070" s="16" t="s">
        <v>872</v>
      </c>
      <c r="H1070" s="23">
        <v>0.5708333333333333</v>
      </c>
      <c r="I1070" s="23">
        <v>0.59027777777777779</v>
      </c>
      <c r="J1070" s="1">
        <f>HOUR(Tabla110[[#This Row],[HORA FIN PICKING]]-Tabla110[[#This Row],[HORA INICIO PICKING]])*60+MINUTE(Tabla110[[#This Row],[HORA FIN PICKING]]-Tabla110[[#This Row],[HORA INICIO PICKING]])</f>
        <v>28</v>
      </c>
      <c r="K1070" s="1" t="str">
        <f>VLOOKUP(Tabla110[[#This Row],[COD MATERIAL]],Tabla1345[#All],3,0)</f>
        <v>04 - FRENOS Y EMBRAGUES</v>
      </c>
      <c r="L1070" s="2" t="str">
        <f>VLOOKUP(MONTH(Tabla110[[#This Row],[FECHA PICKING]]),Tabla2[],2,0)</f>
        <v>Jun</v>
      </c>
      <c r="M1070" s="1">
        <f>YEAR(Tabla110[[#This Row],[FECHA PICKING]])</f>
        <v>2018</v>
      </c>
    </row>
    <row r="1071" spans="1:13" x14ac:dyDescent="0.2">
      <c r="A1071" s="2">
        <v>43602</v>
      </c>
      <c r="B1071" s="1">
        <v>348642</v>
      </c>
      <c r="C1071" s="1" t="s">
        <v>370</v>
      </c>
      <c r="D1071" s="1" t="s">
        <v>890</v>
      </c>
      <c r="E1071" s="1" t="s">
        <v>858</v>
      </c>
      <c r="F1071" s="1">
        <v>11</v>
      </c>
      <c r="G1071" s="16" t="s">
        <v>872</v>
      </c>
      <c r="H1071" s="23">
        <v>0.6777777777777777</v>
      </c>
      <c r="I1071" s="23">
        <v>0.74583333333333324</v>
      </c>
      <c r="J1071" s="1">
        <f>HOUR(Tabla110[[#This Row],[HORA FIN PICKING]]-Tabla110[[#This Row],[HORA INICIO PICKING]])*60+MINUTE(Tabla110[[#This Row],[HORA FIN PICKING]]-Tabla110[[#This Row],[HORA INICIO PICKING]])</f>
        <v>98</v>
      </c>
      <c r="K1071" s="1" t="str">
        <f>VLOOKUP(Tabla110[[#This Row],[COD MATERIAL]],Tabla1345[#All],3,0)</f>
        <v>09 - PARTES DE MOTOR</v>
      </c>
      <c r="L1071" s="2" t="str">
        <f>VLOOKUP(MONTH(Tabla110[[#This Row],[FECHA PICKING]]),Tabla2[],2,0)</f>
        <v>May</v>
      </c>
      <c r="M1071" s="1">
        <f>YEAR(Tabla110[[#This Row],[FECHA PICKING]])</f>
        <v>2019</v>
      </c>
    </row>
    <row r="1072" spans="1:13" x14ac:dyDescent="0.2">
      <c r="A1072" s="2">
        <v>43208</v>
      </c>
      <c r="B1072" s="1">
        <v>367862</v>
      </c>
      <c r="C1072" s="1" t="s">
        <v>723</v>
      </c>
      <c r="D1072" s="1" t="s">
        <v>885</v>
      </c>
      <c r="E1072" s="1" t="s">
        <v>871</v>
      </c>
      <c r="F1072" s="1">
        <v>63</v>
      </c>
      <c r="G1072" s="16" t="s">
        <v>873</v>
      </c>
      <c r="H1072" s="23">
        <v>0.51874999999999993</v>
      </c>
      <c r="I1072" s="23">
        <v>0.54999999999999993</v>
      </c>
      <c r="J1072" s="1">
        <f>HOUR(Tabla110[[#This Row],[HORA FIN PICKING]]-Tabla110[[#This Row],[HORA INICIO PICKING]])*60+MINUTE(Tabla110[[#This Row],[HORA FIN PICKING]]-Tabla110[[#This Row],[HORA INICIO PICKING]])</f>
        <v>45</v>
      </c>
      <c r="K1072" s="1" t="str">
        <f>VLOOKUP(Tabla110[[#This Row],[COD MATERIAL]],Tabla1345[#All],3,0)</f>
        <v>05 - COLISION</v>
      </c>
      <c r="L1072" s="2" t="str">
        <f>VLOOKUP(MONTH(Tabla110[[#This Row],[FECHA PICKING]]),Tabla2[],2,0)</f>
        <v>Abr</v>
      </c>
      <c r="M1072" s="1">
        <f>YEAR(Tabla110[[#This Row],[FECHA PICKING]])</f>
        <v>2018</v>
      </c>
    </row>
    <row r="1073" spans="1:13" x14ac:dyDescent="0.2">
      <c r="A1073" s="2">
        <v>43479</v>
      </c>
      <c r="B1073" s="1">
        <v>362720</v>
      </c>
      <c r="C1073" s="1" t="s">
        <v>494</v>
      </c>
      <c r="D1073" s="1" t="s">
        <v>893</v>
      </c>
      <c r="E1073" s="1" t="s">
        <v>865</v>
      </c>
      <c r="F1073" s="1">
        <v>25</v>
      </c>
      <c r="G1073" s="16" t="s">
        <v>872</v>
      </c>
      <c r="H1073" s="23">
        <v>0.51527777777777783</v>
      </c>
      <c r="I1073" s="23">
        <v>0.5840277777777777</v>
      </c>
      <c r="J1073" s="1">
        <f>HOUR(Tabla110[[#This Row],[HORA FIN PICKING]]-Tabla110[[#This Row],[HORA INICIO PICKING]])*60+MINUTE(Tabla110[[#This Row],[HORA FIN PICKING]]-Tabla110[[#This Row],[HORA INICIO PICKING]])</f>
        <v>99</v>
      </c>
      <c r="K1073" s="1" t="str">
        <f>VLOOKUP(Tabla110[[#This Row],[COD MATERIAL]],Tabla1345[#All],3,0)</f>
        <v>05 - COLISION</v>
      </c>
      <c r="L1073" s="2" t="str">
        <f>VLOOKUP(MONTH(Tabla110[[#This Row],[FECHA PICKING]]),Tabla2[],2,0)</f>
        <v>Ene</v>
      </c>
      <c r="M1073" s="1">
        <f>YEAR(Tabla110[[#This Row],[FECHA PICKING]])</f>
        <v>2019</v>
      </c>
    </row>
    <row r="1074" spans="1:13" x14ac:dyDescent="0.2">
      <c r="A1074" s="2">
        <v>43143</v>
      </c>
      <c r="B1074" s="1">
        <v>347619</v>
      </c>
      <c r="C1074" s="1" t="s">
        <v>610</v>
      </c>
      <c r="D1074" s="1" t="s">
        <v>888</v>
      </c>
      <c r="E1074" s="1" t="s">
        <v>858</v>
      </c>
      <c r="F1074" s="1">
        <v>84</v>
      </c>
      <c r="G1074" s="16" t="s">
        <v>873</v>
      </c>
      <c r="H1074" s="23">
        <v>0.7416666666666667</v>
      </c>
      <c r="I1074" s="23">
        <v>0.77569444444444446</v>
      </c>
      <c r="J1074" s="1">
        <f>HOUR(Tabla110[[#This Row],[HORA FIN PICKING]]-Tabla110[[#This Row],[HORA INICIO PICKING]])*60+MINUTE(Tabla110[[#This Row],[HORA FIN PICKING]]-Tabla110[[#This Row],[HORA INICIO PICKING]])</f>
        <v>49</v>
      </c>
      <c r="K1074" s="1" t="str">
        <f>VLOOKUP(Tabla110[[#This Row],[COD MATERIAL]],Tabla1345[#All],3,0)</f>
        <v>09 - PARTES DE MOTOR</v>
      </c>
      <c r="L1074" s="2" t="str">
        <f>VLOOKUP(MONTH(Tabla110[[#This Row],[FECHA PICKING]]),Tabla2[],2,0)</f>
        <v>Feb</v>
      </c>
      <c r="M1074" s="1">
        <f>YEAR(Tabla110[[#This Row],[FECHA PICKING]])</f>
        <v>2018</v>
      </c>
    </row>
    <row r="1075" spans="1:13" x14ac:dyDescent="0.2">
      <c r="A1075" s="2">
        <v>43441</v>
      </c>
      <c r="B1075" s="1">
        <v>364247</v>
      </c>
      <c r="C1075" s="1" t="s">
        <v>701</v>
      </c>
      <c r="D1075" s="1" t="s">
        <v>891</v>
      </c>
      <c r="E1075" s="1" t="s">
        <v>857</v>
      </c>
      <c r="F1075" s="1">
        <v>46</v>
      </c>
      <c r="G1075" s="16" t="s">
        <v>873</v>
      </c>
      <c r="H1075" s="23">
        <v>0.73402777777777783</v>
      </c>
      <c r="I1075" s="23">
        <v>0.8256944444444444</v>
      </c>
      <c r="J1075" s="1">
        <f>HOUR(Tabla110[[#This Row],[HORA FIN PICKING]]-Tabla110[[#This Row],[HORA INICIO PICKING]])*60+MINUTE(Tabla110[[#This Row],[HORA FIN PICKING]]-Tabla110[[#This Row],[HORA INICIO PICKING]])</f>
        <v>132</v>
      </c>
      <c r="K1075" s="1" t="str">
        <f>VLOOKUP(Tabla110[[#This Row],[COD MATERIAL]],Tabla1345[#All],3,0)</f>
        <v>09 - PARTES DE MOTOR</v>
      </c>
      <c r="L1075" s="2" t="str">
        <f>VLOOKUP(MONTH(Tabla110[[#This Row],[FECHA PICKING]]),Tabla2[],2,0)</f>
        <v>Dic</v>
      </c>
      <c r="M1075" s="1">
        <f>YEAR(Tabla110[[#This Row],[FECHA PICKING]])</f>
        <v>2018</v>
      </c>
    </row>
    <row r="1076" spans="1:13" x14ac:dyDescent="0.2">
      <c r="A1076" s="2">
        <v>43115</v>
      </c>
      <c r="B1076" s="1">
        <v>347895</v>
      </c>
      <c r="C1076" s="1" t="s">
        <v>105</v>
      </c>
      <c r="D1076" s="1" t="s">
        <v>886</v>
      </c>
      <c r="E1076" s="1" t="s">
        <v>862</v>
      </c>
      <c r="F1076" s="1">
        <v>83</v>
      </c>
      <c r="G1076" s="16" t="s">
        <v>872</v>
      </c>
      <c r="H1076" s="23">
        <v>0.40277777777777773</v>
      </c>
      <c r="I1076" s="23">
        <v>0.43541666666666662</v>
      </c>
      <c r="J1076" s="1">
        <f>HOUR(Tabla110[[#This Row],[HORA FIN PICKING]]-Tabla110[[#This Row],[HORA INICIO PICKING]])*60+MINUTE(Tabla110[[#This Row],[HORA FIN PICKING]]-Tabla110[[#This Row],[HORA INICIO PICKING]])</f>
        <v>47</v>
      </c>
      <c r="K1076" s="1" t="str">
        <f>VLOOKUP(Tabla110[[#This Row],[COD MATERIAL]],Tabla1345[#All],3,0)</f>
        <v>14 - LUCES</v>
      </c>
      <c r="L1076" s="2" t="str">
        <f>VLOOKUP(MONTH(Tabla110[[#This Row],[FECHA PICKING]]),Tabla2[],2,0)</f>
        <v>Ene</v>
      </c>
      <c r="M1076" s="1">
        <f>YEAR(Tabla110[[#This Row],[FECHA PICKING]])</f>
        <v>2018</v>
      </c>
    </row>
    <row r="1077" spans="1:13" x14ac:dyDescent="0.2">
      <c r="A1077" s="2">
        <v>43163</v>
      </c>
      <c r="B1077" s="1">
        <v>348383</v>
      </c>
      <c r="C1077" s="1" t="s">
        <v>748</v>
      </c>
      <c r="D1077" s="1" t="s">
        <v>884</v>
      </c>
      <c r="E1077" s="1" t="s">
        <v>857</v>
      </c>
      <c r="F1077" s="1">
        <v>87</v>
      </c>
      <c r="G1077" s="16" t="s">
        <v>872</v>
      </c>
      <c r="H1077" s="23">
        <v>0.51458333333333328</v>
      </c>
      <c r="I1077" s="23">
        <v>0.59652777777777777</v>
      </c>
      <c r="J1077" s="1">
        <f>HOUR(Tabla110[[#This Row],[HORA FIN PICKING]]-Tabla110[[#This Row],[HORA INICIO PICKING]])*60+MINUTE(Tabla110[[#This Row],[HORA FIN PICKING]]-Tabla110[[#This Row],[HORA INICIO PICKING]])</f>
        <v>118</v>
      </c>
      <c r="K1077" s="1" t="str">
        <f>VLOOKUP(Tabla110[[#This Row],[COD MATERIAL]],Tabla1345[#All],3,0)</f>
        <v>05 - COLISION</v>
      </c>
      <c r="L1077" s="2" t="str">
        <f>VLOOKUP(MONTH(Tabla110[[#This Row],[FECHA PICKING]]),Tabla2[],2,0)</f>
        <v>Mar</v>
      </c>
      <c r="M1077" s="1">
        <f>YEAR(Tabla110[[#This Row],[FECHA PICKING]])</f>
        <v>2018</v>
      </c>
    </row>
    <row r="1078" spans="1:13" x14ac:dyDescent="0.2">
      <c r="A1078" s="2">
        <v>43267</v>
      </c>
      <c r="B1078" s="1">
        <v>348391</v>
      </c>
      <c r="C1078" s="1" t="s">
        <v>318</v>
      </c>
      <c r="D1078" s="1" t="s">
        <v>888</v>
      </c>
      <c r="E1078" s="1" t="s">
        <v>867</v>
      </c>
      <c r="F1078" s="1">
        <v>22</v>
      </c>
      <c r="G1078" s="16" t="s">
        <v>872</v>
      </c>
      <c r="H1078" s="23">
        <v>0.70000000000000007</v>
      </c>
      <c r="I1078" s="23">
        <v>0.74236111111111114</v>
      </c>
      <c r="J1078" s="1">
        <f>HOUR(Tabla110[[#This Row],[HORA FIN PICKING]]-Tabla110[[#This Row],[HORA INICIO PICKING]])*60+MINUTE(Tabla110[[#This Row],[HORA FIN PICKING]]-Tabla110[[#This Row],[HORA INICIO PICKING]])</f>
        <v>61</v>
      </c>
      <c r="K1078" s="1" t="str">
        <f>VLOOKUP(Tabla110[[#This Row],[COD MATERIAL]],Tabla1345[#All],3,0)</f>
        <v>14 - LUCES</v>
      </c>
      <c r="L1078" s="2" t="str">
        <f>VLOOKUP(MONTH(Tabla110[[#This Row],[FECHA PICKING]]),Tabla2[],2,0)</f>
        <v>Jun</v>
      </c>
      <c r="M1078" s="1">
        <f>YEAR(Tabla110[[#This Row],[FECHA PICKING]])</f>
        <v>2018</v>
      </c>
    </row>
    <row r="1079" spans="1:13" x14ac:dyDescent="0.2">
      <c r="A1079" s="2">
        <v>43499</v>
      </c>
      <c r="B1079" s="1">
        <v>368042</v>
      </c>
      <c r="C1079" s="1" t="s">
        <v>103</v>
      </c>
      <c r="D1079" s="1" t="s">
        <v>889</v>
      </c>
      <c r="E1079" s="1" t="s">
        <v>857</v>
      </c>
      <c r="F1079" s="1">
        <v>61</v>
      </c>
      <c r="G1079" s="16" t="s">
        <v>873</v>
      </c>
      <c r="H1079" s="23">
        <v>0.51388888888888895</v>
      </c>
      <c r="I1079" s="23">
        <v>0.60138888888888886</v>
      </c>
      <c r="J1079" s="1">
        <f>HOUR(Tabla110[[#This Row],[HORA FIN PICKING]]-Tabla110[[#This Row],[HORA INICIO PICKING]])*60+MINUTE(Tabla110[[#This Row],[HORA FIN PICKING]]-Tabla110[[#This Row],[HORA INICIO PICKING]])</f>
        <v>126</v>
      </c>
      <c r="K1079" s="1" t="str">
        <f>VLOOKUP(Tabla110[[#This Row],[COD MATERIAL]],Tabla1345[#All],3,0)</f>
        <v>08 - ELECTRICO</v>
      </c>
      <c r="L1079" s="2" t="str">
        <f>VLOOKUP(MONTH(Tabla110[[#This Row],[FECHA PICKING]]),Tabla2[],2,0)</f>
        <v>Feb</v>
      </c>
      <c r="M1079" s="1">
        <f>YEAR(Tabla110[[#This Row],[FECHA PICKING]])</f>
        <v>2019</v>
      </c>
    </row>
    <row r="1080" spans="1:13" x14ac:dyDescent="0.2">
      <c r="A1080" s="2">
        <v>43524</v>
      </c>
      <c r="B1080" s="1">
        <v>348615</v>
      </c>
      <c r="C1080" s="1" t="s">
        <v>754</v>
      </c>
      <c r="D1080" s="1" t="s">
        <v>891</v>
      </c>
      <c r="E1080" s="1" t="s">
        <v>860</v>
      </c>
      <c r="F1080" s="1">
        <v>52</v>
      </c>
      <c r="G1080" s="16" t="s">
        <v>872</v>
      </c>
      <c r="H1080" s="23">
        <v>0.58958333333333335</v>
      </c>
      <c r="I1080" s="23">
        <v>0.60138888888888886</v>
      </c>
      <c r="J1080" s="1">
        <f>HOUR(Tabla110[[#This Row],[HORA FIN PICKING]]-Tabla110[[#This Row],[HORA INICIO PICKING]])*60+MINUTE(Tabla110[[#This Row],[HORA FIN PICKING]]-Tabla110[[#This Row],[HORA INICIO PICKING]])</f>
        <v>17</v>
      </c>
      <c r="K1080" s="1" t="str">
        <f>VLOOKUP(Tabla110[[#This Row],[COD MATERIAL]],Tabla1345[#All],3,0)</f>
        <v>08 - ELECTRICO</v>
      </c>
      <c r="L1080" s="2" t="str">
        <f>VLOOKUP(MONTH(Tabla110[[#This Row],[FECHA PICKING]]),Tabla2[],2,0)</f>
        <v>Feb</v>
      </c>
      <c r="M1080" s="1">
        <f>YEAR(Tabla110[[#This Row],[FECHA PICKING]])</f>
        <v>2019</v>
      </c>
    </row>
    <row r="1081" spans="1:13" x14ac:dyDescent="0.2">
      <c r="A1081" s="2">
        <v>43263</v>
      </c>
      <c r="B1081" s="1">
        <v>367798</v>
      </c>
      <c r="C1081" s="1" t="s">
        <v>755</v>
      </c>
      <c r="D1081" s="1" t="s">
        <v>884</v>
      </c>
      <c r="E1081" s="1" t="s">
        <v>865</v>
      </c>
      <c r="F1081" s="1">
        <v>25</v>
      </c>
      <c r="G1081" s="16" t="s">
        <v>872</v>
      </c>
      <c r="H1081" s="23">
        <v>0.54999999999999993</v>
      </c>
      <c r="I1081" s="23">
        <v>0.5708333333333333</v>
      </c>
      <c r="J1081" s="1">
        <f>HOUR(Tabla110[[#This Row],[HORA FIN PICKING]]-Tabla110[[#This Row],[HORA INICIO PICKING]])*60+MINUTE(Tabla110[[#This Row],[HORA FIN PICKING]]-Tabla110[[#This Row],[HORA INICIO PICKING]])</f>
        <v>30</v>
      </c>
      <c r="K1081" s="1" t="str">
        <f>VLOOKUP(Tabla110[[#This Row],[COD MATERIAL]],Tabla1345[#All],3,0)</f>
        <v>15 - MISCELANEOS</v>
      </c>
      <c r="L1081" s="2" t="str">
        <f>VLOOKUP(MONTH(Tabla110[[#This Row],[FECHA PICKING]]),Tabla2[],2,0)</f>
        <v>Jun</v>
      </c>
      <c r="M1081" s="1">
        <f>YEAR(Tabla110[[#This Row],[FECHA PICKING]])</f>
        <v>2018</v>
      </c>
    </row>
    <row r="1082" spans="1:13" x14ac:dyDescent="0.2">
      <c r="A1082" s="2">
        <v>43597</v>
      </c>
      <c r="B1082" s="1">
        <v>347901</v>
      </c>
      <c r="C1082" s="1" t="s">
        <v>571</v>
      </c>
      <c r="D1082" s="1" t="s">
        <v>885</v>
      </c>
      <c r="E1082" s="1" t="s">
        <v>863</v>
      </c>
      <c r="F1082" s="1">
        <v>72</v>
      </c>
      <c r="G1082" s="16" t="s">
        <v>872</v>
      </c>
      <c r="H1082" s="23">
        <v>0.68125000000000002</v>
      </c>
      <c r="I1082" s="23">
        <v>0.75902777777777786</v>
      </c>
      <c r="J1082" s="1">
        <f>HOUR(Tabla110[[#This Row],[HORA FIN PICKING]]-Tabla110[[#This Row],[HORA INICIO PICKING]])*60+MINUTE(Tabla110[[#This Row],[HORA FIN PICKING]]-Tabla110[[#This Row],[HORA INICIO PICKING]])</f>
        <v>112</v>
      </c>
      <c r="K1082" s="1" t="str">
        <f>VLOOKUP(Tabla110[[#This Row],[COD MATERIAL]],Tabla1345[#All],3,0)</f>
        <v>14 - LUCES</v>
      </c>
      <c r="L1082" s="2" t="str">
        <f>VLOOKUP(MONTH(Tabla110[[#This Row],[FECHA PICKING]]),Tabla2[],2,0)</f>
        <v>May</v>
      </c>
      <c r="M1082" s="1">
        <f>YEAR(Tabla110[[#This Row],[FECHA PICKING]])</f>
        <v>2019</v>
      </c>
    </row>
    <row r="1083" spans="1:13" x14ac:dyDescent="0.2">
      <c r="A1083" s="2">
        <v>43254</v>
      </c>
      <c r="B1083" s="1">
        <v>348637</v>
      </c>
      <c r="C1083" s="1" t="s">
        <v>71</v>
      </c>
      <c r="D1083" s="1" t="s">
        <v>893</v>
      </c>
      <c r="E1083" s="1" t="s">
        <v>856</v>
      </c>
      <c r="F1083" s="1">
        <v>15</v>
      </c>
      <c r="G1083" s="16" t="s">
        <v>872</v>
      </c>
      <c r="H1083" s="23">
        <v>0.63888888888888895</v>
      </c>
      <c r="I1083" s="23">
        <v>0.72222222222222221</v>
      </c>
      <c r="J1083" s="1">
        <f>HOUR(Tabla110[[#This Row],[HORA FIN PICKING]]-Tabla110[[#This Row],[HORA INICIO PICKING]])*60+MINUTE(Tabla110[[#This Row],[HORA FIN PICKING]]-Tabla110[[#This Row],[HORA INICIO PICKING]])</f>
        <v>120</v>
      </c>
      <c r="K1083" s="1" t="str">
        <f>VLOOKUP(Tabla110[[#This Row],[COD MATERIAL]],Tabla1345[#All],3,0)</f>
        <v>09 - PARTES DE MOTOR</v>
      </c>
      <c r="L1083" s="2" t="str">
        <f>VLOOKUP(MONTH(Tabla110[[#This Row],[FECHA PICKING]]),Tabla2[],2,0)</f>
        <v>Jun</v>
      </c>
      <c r="M1083" s="1">
        <f>YEAR(Tabla110[[#This Row],[FECHA PICKING]])</f>
        <v>2018</v>
      </c>
    </row>
    <row r="1084" spans="1:13" x14ac:dyDescent="0.2">
      <c r="A1084" s="2">
        <v>43478</v>
      </c>
      <c r="B1084" s="1">
        <v>347809</v>
      </c>
      <c r="C1084" s="1" t="s">
        <v>620</v>
      </c>
      <c r="D1084" s="1" t="s">
        <v>889</v>
      </c>
      <c r="E1084" s="1" t="s">
        <v>857</v>
      </c>
      <c r="F1084" s="1">
        <v>73</v>
      </c>
      <c r="G1084" s="16" t="s">
        <v>872</v>
      </c>
      <c r="H1084" s="23">
        <v>0.63750000000000007</v>
      </c>
      <c r="I1084" s="23">
        <v>0.74097222222222214</v>
      </c>
      <c r="J1084" s="1">
        <f>HOUR(Tabla110[[#This Row],[HORA FIN PICKING]]-Tabla110[[#This Row],[HORA INICIO PICKING]])*60+MINUTE(Tabla110[[#This Row],[HORA FIN PICKING]]-Tabla110[[#This Row],[HORA INICIO PICKING]])</f>
        <v>149</v>
      </c>
      <c r="K1084" s="1" t="str">
        <f>VLOOKUP(Tabla110[[#This Row],[COD MATERIAL]],Tabla1345[#All],3,0)</f>
        <v>09 - PARTES DE MOTOR</v>
      </c>
      <c r="L1084" s="2" t="str">
        <f>VLOOKUP(MONTH(Tabla110[[#This Row],[FECHA PICKING]]),Tabla2[],2,0)</f>
        <v>Ene</v>
      </c>
      <c r="M1084" s="1">
        <f>YEAR(Tabla110[[#This Row],[FECHA PICKING]])</f>
        <v>2019</v>
      </c>
    </row>
    <row r="1085" spans="1:13" x14ac:dyDescent="0.2">
      <c r="A1085" s="2">
        <v>43308</v>
      </c>
      <c r="B1085" s="1">
        <v>348562</v>
      </c>
      <c r="C1085" s="1" t="s">
        <v>476</v>
      </c>
      <c r="D1085" s="1" t="s">
        <v>889</v>
      </c>
      <c r="E1085" s="1" t="s">
        <v>858</v>
      </c>
      <c r="F1085" s="1">
        <v>93</v>
      </c>
      <c r="G1085" s="16" t="s">
        <v>872</v>
      </c>
      <c r="H1085" s="23">
        <v>0.68263888888888891</v>
      </c>
      <c r="I1085" s="23">
        <v>0.77847222222222223</v>
      </c>
      <c r="J1085" s="1">
        <f>HOUR(Tabla110[[#This Row],[HORA FIN PICKING]]-Tabla110[[#This Row],[HORA INICIO PICKING]])*60+MINUTE(Tabla110[[#This Row],[HORA FIN PICKING]]-Tabla110[[#This Row],[HORA INICIO PICKING]])</f>
        <v>138</v>
      </c>
      <c r="K1085" s="1" t="str">
        <f>VLOOKUP(Tabla110[[#This Row],[COD MATERIAL]],Tabla1345[#All],3,0)</f>
        <v>09 - PARTES DE MOTOR</v>
      </c>
      <c r="L1085" s="2" t="str">
        <f>VLOOKUP(MONTH(Tabla110[[#This Row],[FECHA PICKING]]),Tabla2[],2,0)</f>
        <v>Jul</v>
      </c>
      <c r="M1085" s="1">
        <f>YEAR(Tabla110[[#This Row],[FECHA PICKING]])</f>
        <v>2018</v>
      </c>
    </row>
    <row r="1086" spans="1:13" x14ac:dyDescent="0.2">
      <c r="A1086" s="2">
        <v>43563</v>
      </c>
      <c r="B1086" s="1">
        <v>362733</v>
      </c>
      <c r="C1086" s="1" t="s">
        <v>784</v>
      </c>
      <c r="D1086" s="1" t="s">
        <v>887</v>
      </c>
      <c r="E1086" s="1" t="s">
        <v>859</v>
      </c>
      <c r="F1086" s="1">
        <v>38</v>
      </c>
      <c r="G1086" s="16" t="s">
        <v>872</v>
      </c>
      <c r="H1086" s="23">
        <v>0.37986111111111115</v>
      </c>
      <c r="I1086" s="23">
        <v>0.39444444444444443</v>
      </c>
      <c r="J1086" s="1">
        <f>HOUR(Tabla110[[#This Row],[HORA FIN PICKING]]-Tabla110[[#This Row],[HORA INICIO PICKING]])*60+MINUTE(Tabla110[[#This Row],[HORA FIN PICKING]]-Tabla110[[#This Row],[HORA INICIO PICKING]])</f>
        <v>21</v>
      </c>
      <c r="K1086" s="1" t="str">
        <f>VLOOKUP(Tabla110[[#This Row],[COD MATERIAL]],Tabla1345[#All],3,0)</f>
        <v>05 - COLISION</v>
      </c>
      <c r="L1086" s="2" t="str">
        <f>VLOOKUP(MONTH(Tabla110[[#This Row],[FECHA PICKING]]),Tabla2[],2,0)</f>
        <v>Abr</v>
      </c>
      <c r="M1086" s="1">
        <f>YEAR(Tabla110[[#This Row],[FECHA PICKING]])</f>
        <v>2019</v>
      </c>
    </row>
    <row r="1087" spans="1:13" x14ac:dyDescent="0.2">
      <c r="A1087" s="2">
        <v>43405</v>
      </c>
      <c r="B1087" s="1">
        <v>348622</v>
      </c>
      <c r="C1087" s="1" t="s">
        <v>473</v>
      </c>
      <c r="D1087" s="1" t="s">
        <v>887</v>
      </c>
      <c r="E1087" s="1" t="s">
        <v>860</v>
      </c>
      <c r="F1087" s="1">
        <v>34</v>
      </c>
      <c r="G1087" s="16" t="s">
        <v>873</v>
      </c>
      <c r="H1087" s="23">
        <v>0.46736111111111112</v>
      </c>
      <c r="I1087" s="23">
        <v>0.49861111111111112</v>
      </c>
      <c r="J1087" s="1">
        <f>HOUR(Tabla110[[#This Row],[HORA FIN PICKING]]-Tabla110[[#This Row],[HORA INICIO PICKING]])*60+MINUTE(Tabla110[[#This Row],[HORA FIN PICKING]]-Tabla110[[#This Row],[HORA INICIO PICKING]])</f>
        <v>45</v>
      </c>
      <c r="K1087" s="1" t="str">
        <f>VLOOKUP(Tabla110[[#This Row],[COD MATERIAL]],Tabla1345[#All],3,0)</f>
        <v>15 - MISCELANEOS</v>
      </c>
      <c r="L1087" s="2" t="str">
        <f>VLOOKUP(MONTH(Tabla110[[#This Row],[FECHA PICKING]]),Tabla2[],2,0)</f>
        <v>Nov</v>
      </c>
      <c r="M1087" s="1">
        <f>YEAR(Tabla110[[#This Row],[FECHA PICKING]])</f>
        <v>2018</v>
      </c>
    </row>
    <row r="1088" spans="1:13" x14ac:dyDescent="0.2">
      <c r="A1088" s="2">
        <v>43384</v>
      </c>
      <c r="B1088" s="1">
        <v>365549</v>
      </c>
      <c r="C1088" s="1" t="s">
        <v>573</v>
      </c>
      <c r="D1088" s="1" t="s">
        <v>890</v>
      </c>
      <c r="E1088" s="1" t="s">
        <v>861</v>
      </c>
      <c r="F1088" s="1">
        <v>23</v>
      </c>
      <c r="G1088" s="16" t="s">
        <v>872</v>
      </c>
      <c r="H1088" s="23">
        <v>0.64166666666666672</v>
      </c>
      <c r="I1088" s="23">
        <v>0.65694444444444444</v>
      </c>
      <c r="J1088" s="1">
        <f>HOUR(Tabla110[[#This Row],[HORA FIN PICKING]]-Tabla110[[#This Row],[HORA INICIO PICKING]])*60+MINUTE(Tabla110[[#This Row],[HORA FIN PICKING]]-Tabla110[[#This Row],[HORA INICIO PICKING]])</f>
        <v>22</v>
      </c>
      <c r="K1088" s="1" t="str">
        <f>VLOOKUP(Tabla110[[#This Row],[COD MATERIAL]],Tabla1345[#All],3,0)</f>
        <v>05 - COLISION</v>
      </c>
      <c r="L1088" s="2" t="str">
        <f>VLOOKUP(MONTH(Tabla110[[#This Row],[FECHA PICKING]]),Tabla2[],2,0)</f>
        <v>Oct</v>
      </c>
      <c r="M1088" s="1">
        <f>YEAR(Tabla110[[#This Row],[FECHA PICKING]])</f>
        <v>2018</v>
      </c>
    </row>
    <row r="1089" spans="1:13" x14ac:dyDescent="0.2">
      <c r="A1089" s="2">
        <v>43462</v>
      </c>
      <c r="B1089" s="1">
        <v>366810</v>
      </c>
      <c r="C1089" s="1" t="s">
        <v>650</v>
      </c>
      <c r="D1089" s="1" t="s">
        <v>890</v>
      </c>
      <c r="E1089" s="1" t="s">
        <v>862</v>
      </c>
      <c r="F1089" s="1">
        <v>41</v>
      </c>
      <c r="G1089" s="16" t="s">
        <v>872</v>
      </c>
      <c r="H1089" s="23">
        <v>0.73472222222222217</v>
      </c>
      <c r="I1089" s="23">
        <v>0.78541666666666676</v>
      </c>
      <c r="J1089" s="1">
        <f>HOUR(Tabla110[[#This Row],[HORA FIN PICKING]]-Tabla110[[#This Row],[HORA INICIO PICKING]])*60+MINUTE(Tabla110[[#This Row],[HORA FIN PICKING]]-Tabla110[[#This Row],[HORA INICIO PICKING]])</f>
        <v>73</v>
      </c>
      <c r="K1089" s="1" t="str">
        <f>VLOOKUP(Tabla110[[#This Row],[COD MATERIAL]],Tabla1345[#All],3,0)</f>
        <v>14 - LUCES</v>
      </c>
      <c r="L1089" s="2" t="str">
        <f>VLOOKUP(MONTH(Tabla110[[#This Row],[FECHA PICKING]]),Tabla2[],2,0)</f>
        <v>Dic</v>
      </c>
      <c r="M1089" s="1">
        <f>YEAR(Tabla110[[#This Row],[FECHA PICKING]])</f>
        <v>2018</v>
      </c>
    </row>
    <row r="1090" spans="1:13" x14ac:dyDescent="0.2">
      <c r="A1090" s="2">
        <v>43613</v>
      </c>
      <c r="B1090" s="1">
        <v>348170</v>
      </c>
      <c r="C1090" s="1" t="s">
        <v>306</v>
      </c>
      <c r="D1090" s="1" t="s">
        <v>886</v>
      </c>
      <c r="E1090" s="1" t="s">
        <v>863</v>
      </c>
      <c r="F1090" s="1">
        <v>20</v>
      </c>
      <c r="G1090" s="16" t="s">
        <v>872</v>
      </c>
      <c r="H1090" s="23">
        <v>0.57013888888888886</v>
      </c>
      <c r="I1090" s="23">
        <v>0.6479166666666667</v>
      </c>
      <c r="J1090" s="1">
        <f>HOUR(Tabla110[[#This Row],[HORA FIN PICKING]]-Tabla110[[#This Row],[HORA INICIO PICKING]])*60+MINUTE(Tabla110[[#This Row],[HORA FIN PICKING]]-Tabla110[[#This Row],[HORA INICIO PICKING]])</f>
        <v>112</v>
      </c>
      <c r="K1090" s="1" t="str">
        <f>VLOOKUP(Tabla110[[#This Row],[COD MATERIAL]],Tabla1345[#All],3,0)</f>
        <v>15 - MISCELANEOS</v>
      </c>
      <c r="L1090" s="2" t="str">
        <f>VLOOKUP(MONTH(Tabla110[[#This Row],[FECHA PICKING]]),Tabla2[],2,0)</f>
        <v>May</v>
      </c>
      <c r="M1090" s="1">
        <f>YEAR(Tabla110[[#This Row],[FECHA PICKING]])</f>
        <v>2019</v>
      </c>
    </row>
    <row r="1091" spans="1:13" x14ac:dyDescent="0.2">
      <c r="A1091" s="2">
        <v>43584</v>
      </c>
      <c r="B1091" s="1">
        <v>348519</v>
      </c>
      <c r="C1091" s="1" t="s">
        <v>327</v>
      </c>
      <c r="D1091" s="1" t="s">
        <v>885</v>
      </c>
      <c r="E1091" s="1" t="s">
        <v>864</v>
      </c>
      <c r="F1091" s="1">
        <v>54</v>
      </c>
      <c r="G1091" s="16" t="s">
        <v>872</v>
      </c>
      <c r="H1091" s="23">
        <v>0.48333333333333334</v>
      </c>
      <c r="I1091" s="23">
        <v>0.5131944444444444</v>
      </c>
      <c r="J1091" s="1">
        <f>HOUR(Tabla110[[#This Row],[HORA FIN PICKING]]-Tabla110[[#This Row],[HORA INICIO PICKING]])*60+MINUTE(Tabla110[[#This Row],[HORA FIN PICKING]]-Tabla110[[#This Row],[HORA INICIO PICKING]])</f>
        <v>43</v>
      </c>
      <c r="K1091" s="1" t="str">
        <f>VLOOKUP(Tabla110[[#This Row],[COD MATERIAL]],Tabla1345[#All],3,0)</f>
        <v>09 - PARTES DE MOTOR</v>
      </c>
      <c r="L1091" s="2" t="str">
        <f>VLOOKUP(MONTH(Tabla110[[#This Row],[FECHA PICKING]]),Tabla2[],2,0)</f>
        <v>Abr</v>
      </c>
      <c r="M1091" s="1">
        <f>YEAR(Tabla110[[#This Row],[FECHA PICKING]])</f>
        <v>2019</v>
      </c>
    </row>
    <row r="1092" spans="1:13" x14ac:dyDescent="0.2">
      <c r="A1092" s="2">
        <v>43465</v>
      </c>
      <c r="B1092" s="1">
        <v>369673</v>
      </c>
      <c r="C1092" s="1" t="s">
        <v>669</v>
      </c>
      <c r="D1092" s="1" t="s">
        <v>887</v>
      </c>
      <c r="E1092" s="1" t="s">
        <v>864</v>
      </c>
      <c r="F1092" s="1">
        <v>51</v>
      </c>
      <c r="G1092" s="16" t="s">
        <v>872</v>
      </c>
      <c r="H1092" s="23">
        <v>0.71388888888888891</v>
      </c>
      <c r="I1092" s="23">
        <v>0.75347222222222221</v>
      </c>
      <c r="J1092" s="1">
        <f>HOUR(Tabla110[[#This Row],[HORA FIN PICKING]]-Tabla110[[#This Row],[HORA INICIO PICKING]])*60+MINUTE(Tabla110[[#This Row],[HORA FIN PICKING]]-Tabla110[[#This Row],[HORA INICIO PICKING]])</f>
        <v>57</v>
      </c>
      <c r="K1092" s="1" t="str">
        <f>VLOOKUP(Tabla110[[#This Row],[COD MATERIAL]],Tabla1345[#All],3,0)</f>
        <v>05 - COLISION</v>
      </c>
      <c r="L1092" s="2" t="str">
        <f>VLOOKUP(MONTH(Tabla110[[#This Row],[FECHA PICKING]]),Tabla2[],2,0)</f>
        <v>Dic</v>
      </c>
      <c r="M1092" s="1">
        <f>YEAR(Tabla110[[#This Row],[FECHA PICKING]])</f>
        <v>2018</v>
      </c>
    </row>
    <row r="1093" spans="1:13" x14ac:dyDescent="0.2">
      <c r="A1093" s="2">
        <v>43591</v>
      </c>
      <c r="B1093" s="1">
        <v>362660</v>
      </c>
      <c r="C1093" s="1" t="s">
        <v>128</v>
      </c>
      <c r="D1093" s="1" t="s">
        <v>886</v>
      </c>
      <c r="E1093" s="1" t="s">
        <v>857</v>
      </c>
      <c r="F1093" s="1">
        <v>25</v>
      </c>
      <c r="G1093" s="16" t="s">
        <v>872</v>
      </c>
      <c r="H1093" s="23">
        <v>0.36527777777777781</v>
      </c>
      <c r="I1093" s="23">
        <v>0.45347222222222222</v>
      </c>
      <c r="J1093" s="1">
        <f>HOUR(Tabla110[[#This Row],[HORA FIN PICKING]]-Tabla110[[#This Row],[HORA INICIO PICKING]])*60+MINUTE(Tabla110[[#This Row],[HORA FIN PICKING]]-Tabla110[[#This Row],[HORA INICIO PICKING]])</f>
        <v>127</v>
      </c>
      <c r="K1093" s="1" t="str">
        <f>VLOOKUP(Tabla110[[#This Row],[COD MATERIAL]],Tabla1345[#All],3,0)</f>
        <v>05 - COLISION</v>
      </c>
      <c r="L1093" s="2" t="str">
        <f>VLOOKUP(MONTH(Tabla110[[#This Row],[FECHA PICKING]]),Tabla2[],2,0)</f>
        <v>May</v>
      </c>
      <c r="M1093" s="1">
        <f>YEAR(Tabla110[[#This Row],[FECHA PICKING]])</f>
        <v>2019</v>
      </c>
    </row>
    <row r="1094" spans="1:13" x14ac:dyDescent="0.2">
      <c r="A1094" s="2">
        <v>43594</v>
      </c>
      <c r="B1094" s="1">
        <v>367979</v>
      </c>
      <c r="C1094" s="1" t="s">
        <v>753</v>
      </c>
      <c r="D1094" s="1" t="s">
        <v>893</v>
      </c>
      <c r="E1094" s="1" t="s">
        <v>864</v>
      </c>
      <c r="F1094" s="1">
        <v>15</v>
      </c>
      <c r="G1094" s="16" t="s">
        <v>873</v>
      </c>
      <c r="H1094" s="23">
        <v>0.42222222222222222</v>
      </c>
      <c r="I1094" s="23">
        <v>0.48888888888888893</v>
      </c>
      <c r="J1094" s="1">
        <f>HOUR(Tabla110[[#This Row],[HORA FIN PICKING]]-Tabla110[[#This Row],[HORA INICIO PICKING]])*60+MINUTE(Tabla110[[#This Row],[HORA FIN PICKING]]-Tabla110[[#This Row],[HORA INICIO PICKING]])</f>
        <v>96</v>
      </c>
      <c r="K1094" s="1" t="str">
        <f>VLOOKUP(Tabla110[[#This Row],[COD MATERIAL]],Tabla1345[#All],3,0)</f>
        <v>05 - COLISION</v>
      </c>
      <c r="L1094" s="2" t="str">
        <f>VLOOKUP(MONTH(Tabla110[[#This Row],[FECHA PICKING]]),Tabla2[],2,0)</f>
        <v>May</v>
      </c>
      <c r="M1094" s="1">
        <f>YEAR(Tabla110[[#This Row],[FECHA PICKING]])</f>
        <v>2019</v>
      </c>
    </row>
    <row r="1095" spans="1:13" x14ac:dyDescent="0.2">
      <c r="A1095" s="2">
        <v>43339</v>
      </c>
      <c r="B1095" s="1">
        <v>347771</v>
      </c>
      <c r="C1095" s="1" t="s">
        <v>594</v>
      </c>
      <c r="D1095" s="1" t="s">
        <v>884</v>
      </c>
      <c r="E1095" s="1" t="s">
        <v>865</v>
      </c>
      <c r="F1095" s="1">
        <v>33</v>
      </c>
      <c r="G1095" s="16" t="s">
        <v>873</v>
      </c>
      <c r="H1095" s="23">
        <v>0.4916666666666667</v>
      </c>
      <c r="I1095" s="23">
        <v>0.54652777777777783</v>
      </c>
      <c r="J1095" s="1">
        <f>HOUR(Tabla110[[#This Row],[HORA FIN PICKING]]-Tabla110[[#This Row],[HORA INICIO PICKING]])*60+MINUTE(Tabla110[[#This Row],[HORA FIN PICKING]]-Tabla110[[#This Row],[HORA INICIO PICKING]])</f>
        <v>79</v>
      </c>
      <c r="K1095" s="1" t="str">
        <f>VLOOKUP(Tabla110[[#This Row],[COD MATERIAL]],Tabla1345[#All],3,0)</f>
        <v>09 - PARTES DE MOTOR</v>
      </c>
      <c r="L1095" s="2" t="str">
        <f>VLOOKUP(MONTH(Tabla110[[#This Row],[FECHA PICKING]]),Tabla2[],2,0)</f>
        <v>Ago</v>
      </c>
      <c r="M1095" s="1">
        <f>YEAR(Tabla110[[#This Row],[FECHA PICKING]])</f>
        <v>2018</v>
      </c>
    </row>
    <row r="1096" spans="1:13" x14ac:dyDescent="0.2">
      <c r="A1096" s="2">
        <v>43594</v>
      </c>
      <c r="B1096" s="1">
        <v>347604</v>
      </c>
      <c r="C1096" s="1" t="s">
        <v>193</v>
      </c>
      <c r="D1096" s="1" t="s">
        <v>893</v>
      </c>
      <c r="E1096" s="1" t="s">
        <v>857</v>
      </c>
      <c r="F1096" s="1">
        <v>93</v>
      </c>
      <c r="G1096" s="16" t="s">
        <v>872</v>
      </c>
      <c r="H1096" s="23">
        <v>0.43194444444444446</v>
      </c>
      <c r="I1096" s="23">
        <v>0.53125</v>
      </c>
      <c r="J1096" s="1">
        <f>HOUR(Tabla110[[#This Row],[HORA FIN PICKING]]-Tabla110[[#This Row],[HORA INICIO PICKING]])*60+MINUTE(Tabla110[[#This Row],[HORA FIN PICKING]]-Tabla110[[#This Row],[HORA INICIO PICKING]])</f>
        <v>143</v>
      </c>
      <c r="K1096" s="1" t="str">
        <f>VLOOKUP(Tabla110[[#This Row],[COD MATERIAL]],Tabla1345[#All],3,0)</f>
        <v>09 - PARTES DE MOTOR</v>
      </c>
      <c r="L1096" s="2" t="str">
        <f>VLOOKUP(MONTH(Tabla110[[#This Row],[FECHA PICKING]]),Tabla2[],2,0)</f>
        <v>May</v>
      </c>
      <c r="M1096" s="1">
        <f>YEAR(Tabla110[[#This Row],[FECHA PICKING]])</f>
        <v>2019</v>
      </c>
    </row>
    <row r="1097" spans="1:13" x14ac:dyDescent="0.2">
      <c r="A1097" s="2">
        <v>43309</v>
      </c>
      <c r="B1097" s="1">
        <v>362713</v>
      </c>
      <c r="C1097" s="1" t="s">
        <v>504</v>
      </c>
      <c r="D1097" s="1" t="s">
        <v>886</v>
      </c>
      <c r="E1097" s="1" t="s">
        <v>859</v>
      </c>
      <c r="F1097" s="1">
        <v>72</v>
      </c>
      <c r="G1097" s="16" t="s">
        <v>872</v>
      </c>
      <c r="H1097" s="23">
        <v>0.47083333333333338</v>
      </c>
      <c r="I1097" s="23">
        <v>0.5229166666666667</v>
      </c>
      <c r="J1097" s="1">
        <f>HOUR(Tabla110[[#This Row],[HORA FIN PICKING]]-Tabla110[[#This Row],[HORA INICIO PICKING]])*60+MINUTE(Tabla110[[#This Row],[HORA FIN PICKING]]-Tabla110[[#This Row],[HORA INICIO PICKING]])</f>
        <v>75</v>
      </c>
      <c r="K1097" s="1" t="str">
        <f>VLOOKUP(Tabla110[[#This Row],[COD MATERIAL]],Tabla1345[#All],3,0)</f>
        <v>05 - COLISION</v>
      </c>
      <c r="L1097" s="2" t="str">
        <f>VLOOKUP(MONTH(Tabla110[[#This Row],[FECHA PICKING]]),Tabla2[],2,0)</f>
        <v>Jul</v>
      </c>
      <c r="M1097" s="1">
        <f>YEAR(Tabla110[[#This Row],[FECHA PICKING]])</f>
        <v>2018</v>
      </c>
    </row>
    <row r="1098" spans="1:13" x14ac:dyDescent="0.2">
      <c r="A1098" s="2">
        <v>43271</v>
      </c>
      <c r="B1098" s="1">
        <v>348294</v>
      </c>
      <c r="C1098" s="1" t="s">
        <v>79</v>
      </c>
      <c r="D1098" s="1" t="s">
        <v>892</v>
      </c>
      <c r="E1098" s="1" t="s">
        <v>862</v>
      </c>
      <c r="F1098" s="1">
        <v>29</v>
      </c>
      <c r="G1098" s="16" t="s">
        <v>873</v>
      </c>
      <c r="H1098" s="23">
        <v>0.65416666666666667</v>
      </c>
      <c r="I1098" s="23">
        <v>0.75416666666666676</v>
      </c>
      <c r="J1098" s="1">
        <f>HOUR(Tabla110[[#This Row],[HORA FIN PICKING]]-Tabla110[[#This Row],[HORA INICIO PICKING]])*60+MINUTE(Tabla110[[#This Row],[HORA FIN PICKING]]-Tabla110[[#This Row],[HORA INICIO PICKING]])</f>
        <v>144</v>
      </c>
      <c r="K1098" s="1" t="str">
        <f>VLOOKUP(Tabla110[[#This Row],[COD MATERIAL]],Tabla1345[#All],3,0)</f>
        <v>10 - PALANCAS Y CHICOTES</v>
      </c>
      <c r="L1098" s="2" t="str">
        <f>VLOOKUP(MONTH(Tabla110[[#This Row],[FECHA PICKING]]),Tabla2[],2,0)</f>
        <v>Jun</v>
      </c>
      <c r="M1098" s="1">
        <f>YEAR(Tabla110[[#This Row],[FECHA PICKING]])</f>
        <v>2018</v>
      </c>
    </row>
    <row r="1099" spans="1:13" x14ac:dyDescent="0.2">
      <c r="A1099" s="2">
        <v>43432</v>
      </c>
      <c r="B1099" s="1">
        <v>347815</v>
      </c>
      <c r="C1099" s="1" t="s">
        <v>58</v>
      </c>
      <c r="D1099" s="1" t="s">
        <v>885</v>
      </c>
      <c r="E1099" s="1" t="s">
        <v>866</v>
      </c>
      <c r="F1099" s="1">
        <v>49</v>
      </c>
      <c r="G1099" s="16" t="s">
        <v>872</v>
      </c>
      <c r="H1099" s="23">
        <v>0.73611111111111116</v>
      </c>
      <c r="I1099" s="23">
        <v>0.76180555555555562</v>
      </c>
      <c r="J1099" s="1">
        <f>HOUR(Tabla110[[#This Row],[HORA FIN PICKING]]-Tabla110[[#This Row],[HORA INICIO PICKING]])*60+MINUTE(Tabla110[[#This Row],[HORA FIN PICKING]]-Tabla110[[#This Row],[HORA INICIO PICKING]])</f>
        <v>37</v>
      </c>
      <c r="K1099" s="1" t="str">
        <f>VLOOKUP(Tabla110[[#This Row],[COD MATERIAL]],Tabla1345[#All],3,0)</f>
        <v>03 - FILTROS</v>
      </c>
      <c r="L1099" s="2" t="str">
        <f>VLOOKUP(MONTH(Tabla110[[#This Row],[FECHA PICKING]]),Tabla2[],2,0)</f>
        <v>Nov</v>
      </c>
      <c r="M1099" s="1">
        <f>YEAR(Tabla110[[#This Row],[FECHA PICKING]])</f>
        <v>2018</v>
      </c>
    </row>
    <row r="1100" spans="1:13" x14ac:dyDescent="0.2">
      <c r="A1100" s="2">
        <v>43370</v>
      </c>
      <c r="B1100" s="1">
        <v>362708</v>
      </c>
      <c r="C1100" s="1" t="s">
        <v>499</v>
      </c>
      <c r="D1100" s="1" t="s">
        <v>884</v>
      </c>
      <c r="E1100" s="1" t="s">
        <v>863</v>
      </c>
      <c r="F1100" s="1">
        <v>95</v>
      </c>
      <c r="G1100" s="16" t="s">
        <v>872</v>
      </c>
      <c r="H1100" s="23">
        <v>0.7270833333333333</v>
      </c>
      <c r="I1100" s="23">
        <v>0.79583333333333339</v>
      </c>
      <c r="J1100" s="1">
        <f>HOUR(Tabla110[[#This Row],[HORA FIN PICKING]]-Tabla110[[#This Row],[HORA INICIO PICKING]])*60+MINUTE(Tabla110[[#This Row],[HORA FIN PICKING]]-Tabla110[[#This Row],[HORA INICIO PICKING]])</f>
        <v>99</v>
      </c>
      <c r="K1100" s="1" t="str">
        <f>VLOOKUP(Tabla110[[#This Row],[COD MATERIAL]],Tabla1345[#All],3,0)</f>
        <v>08 - ELECTRICO</v>
      </c>
      <c r="L1100" s="2" t="str">
        <f>VLOOKUP(MONTH(Tabla110[[#This Row],[FECHA PICKING]]),Tabla2[],2,0)</f>
        <v>Set</v>
      </c>
      <c r="M1100" s="1">
        <f>YEAR(Tabla110[[#This Row],[FECHA PICKING]])</f>
        <v>2018</v>
      </c>
    </row>
    <row r="1101" spans="1:13" x14ac:dyDescent="0.2">
      <c r="A1101" s="2">
        <v>43199</v>
      </c>
      <c r="B1101" s="1">
        <v>348504</v>
      </c>
      <c r="C1101" s="1" t="s">
        <v>757</v>
      </c>
      <c r="D1101" s="1" t="s">
        <v>885</v>
      </c>
      <c r="E1101" s="1" t="s">
        <v>863</v>
      </c>
      <c r="F1101" s="1">
        <v>35</v>
      </c>
      <c r="G1101" s="16" t="s">
        <v>872</v>
      </c>
      <c r="H1101" s="23">
        <v>0.51944444444444449</v>
      </c>
      <c r="I1101" s="23">
        <v>0.56736111111111109</v>
      </c>
      <c r="J1101" s="1">
        <f>HOUR(Tabla110[[#This Row],[HORA FIN PICKING]]-Tabla110[[#This Row],[HORA INICIO PICKING]])*60+MINUTE(Tabla110[[#This Row],[HORA FIN PICKING]]-Tabla110[[#This Row],[HORA INICIO PICKING]])</f>
        <v>69</v>
      </c>
      <c r="K1101" s="1" t="str">
        <f>VLOOKUP(Tabla110[[#This Row],[COD MATERIAL]],Tabla1345[#All],3,0)</f>
        <v>09 - PARTES DE MOTOR</v>
      </c>
      <c r="L1101" s="2" t="str">
        <f>VLOOKUP(MONTH(Tabla110[[#This Row],[FECHA PICKING]]),Tabla2[],2,0)</f>
        <v>Abr</v>
      </c>
      <c r="M1101" s="1">
        <f>YEAR(Tabla110[[#This Row],[FECHA PICKING]])</f>
        <v>2018</v>
      </c>
    </row>
    <row r="1102" spans="1:13" x14ac:dyDescent="0.2">
      <c r="A1102" s="2">
        <v>43114</v>
      </c>
      <c r="B1102" s="1">
        <v>362589</v>
      </c>
      <c r="C1102" s="1" t="s">
        <v>792</v>
      </c>
      <c r="D1102" s="1" t="s">
        <v>889</v>
      </c>
      <c r="E1102" s="1" t="s">
        <v>860</v>
      </c>
      <c r="F1102" s="1">
        <v>84</v>
      </c>
      <c r="G1102" s="16" t="s">
        <v>872</v>
      </c>
      <c r="H1102" s="23">
        <v>0.7319444444444444</v>
      </c>
      <c r="I1102" s="23">
        <v>0.74375000000000002</v>
      </c>
      <c r="J1102" s="1">
        <f>HOUR(Tabla110[[#This Row],[HORA FIN PICKING]]-Tabla110[[#This Row],[HORA INICIO PICKING]])*60+MINUTE(Tabla110[[#This Row],[HORA FIN PICKING]]-Tabla110[[#This Row],[HORA INICIO PICKING]])</f>
        <v>17</v>
      </c>
      <c r="K1102" s="1" t="str">
        <f>VLOOKUP(Tabla110[[#This Row],[COD MATERIAL]],Tabla1345[#All],3,0)</f>
        <v>07 - PEDALES Y POSAPIES</v>
      </c>
      <c r="L1102" s="2" t="str">
        <f>VLOOKUP(MONTH(Tabla110[[#This Row],[FECHA PICKING]]),Tabla2[],2,0)</f>
        <v>Ene</v>
      </c>
      <c r="M1102" s="1">
        <f>YEAR(Tabla110[[#This Row],[FECHA PICKING]])</f>
        <v>2018</v>
      </c>
    </row>
    <row r="1103" spans="1:13" x14ac:dyDescent="0.2">
      <c r="A1103" s="2">
        <v>43290</v>
      </c>
      <c r="B1103" s="1">
        <v>347968</v>
      </c>
      <c r="C1103" s="1" t="s">
        <v>158</v>
      </c>
      <c r="D1103" s="1" t="s">
        <v>892</v>
      </c>
      <c r="E1103" s="1" t="s">
        <v>867</v>
      </c>
      <c r="F1103" s="1">
        <v>93</v>
      </c>
      <c r="G1103" s="16" t="s">
        <v>872</v>
      </c>
      <c r="H1103" s="23">
        <v>0.69166666666666676</v>
      </c>
      <c r="I1103" s="23">
        <v>0.76250000000000007</v>
      </c>
      <c r="J1103" s="1">
        <f>HOUR(Tabla110[[#This Row],[HORA FIN PICKING]]-Tabla110[[#This Row],[HORA INICIO PICKING]])*60+MINUTE(Tabla110[[#This Row],[HORA FIN PICKING]]-Tabla110[[#This Row],[HORA INICIO PICKING]])</f>
        <v>102</v>
      </c>
      <c r="K1103" s="1" t="str">
        <f>VLOOKUP(Tabla110[[#This Row],[COD MATERIAL]],Tabla1345[#All],3,0)</f>
        <v>03 - FILTROS</v>
      </c>
      <c r="L1103" s="2" t="str">
        <f>VLOOKUP(MONTH(Tabla110[[#This Row],[FECHA PICKING]]),Tabla2[],2,0)</f>
        <v>Jul</v>
      </c>
      <c r="M1103" s="1">
        <f>YEAR(Tabla110[[#This Row],[FECHA PICKING]])</f>
        <v>2018</v>
      </c>
    </row>
    <row r="1104" spans="1:13" x14ac:dyDescent="0.2">
      <c r="A1104" s="2">
        <v>43505</v>
      </c>
      <c r="B1104" s="1">
        <v>347863</v>
      </c>
      <c r="C1104" s="1" t="s">
        <v>174</v>
      </c>
      <c r="D1104" s="1" t="s">
        <v>884</v>
      </c>
      <c r="E1104" s="1" t="s">
        <v>867</v>
      </c>
      <c r="F1104" s="1">
        <v>29</v>
      </c>
      <c r="G1104" s="16" t="s">
        <v>872</v>
      </c>
      <c r="H1104" s="23">
        <v>0.63263888888888886</v>
      </c>
      <c r="I1104" s="23">
        <v>0.67986111111111114</v>
      </c>
      <c r="J1104" s="1">
        <f>HOUR(Tabla110[[#This Row],[HORA FIN PICKING]]-Tabla110[[#This Row],[HORA INICIO PICKING]])*60+MINUTE(Tabla110[[#This Row],[HORA FIN PICKING]]-Tabla110[[#This Row],[HORA INICIO PICKING]])</f>
        <v>68</v>
      </c>
      <c r="K1104" s="1" t="str">
        <f>VLOOKUP(Tabla110[[#This Row],[COD MATERIAL]],Tabla1345[#All],3,0)</f>
        <v>08 - ELECTRICO</v>
      </c>
      <c r="L1104" s="2" t="str">
        <f>VLOOKUP(MONTH(Tabla110[[#This Row],[FECHA PICKING]]),Tabla2[],2,0)</f>
        <v>Feb</v>
      </c>
      <c r="M1104" s="1">
        <f>YEAR(Tabla110[[#This Row],[FECHA PICKING]])</f>
        <v>2019</v>
      </c>
    </row>
    <row r="1105" spans="1:13" x14ac:dyDescent="0.2">
      <c r="A1105" s="2">
        <v>43454</v>
      </c>
      <c r="B1105" s="1">
        <v>348589</v>
      </c>
      <c r="C1105" s="1" t="s">
        <v>381</v>
      </c>
      <c r="D1105" s="1" t="s">
        <v>889</v>
      </c>
      <c r="E1105" s="1" t="s">
        <v>866</v>
      </c>
      <c r="F1105" s="1">
        <v>92</v>
      </c>
      <c r="G1105" s="16" t="s">
        <v>872</v>
      </c>
      <c r="H1105" s="23">
        <v>0.53194444444444444</v>
      </c>
      <c r="I1105" s="23">
        <v>0.54305555555555551</v>
      </c>
      <c r="J1105" s="1">
        <f>HOUR(Tabla110[[#This Row],[HORA FIN PICKING]]-Tabla110[[#This Row],[HORA INICIO PICKING]])*60+MINUTE(Tabla110[[#This Row],[HORA FIN PICKING]]-Tabla110[[#This Row],[HORA INICIO PICKING]])</f>
        <v>16</v>
      </c>
      <c r="K1105" s="1" t="str">
        <f>VLOOKUP(Tabla110[[#This Row],[COD MATERIAL]],Tabla1345[#All],3,0)</f>
        <v>11 - LLANTAS Y HULES</v>
      </c>
      <c r="L1105" s="2" t="str">
        <f>VLOOKUP(MONTH(Tabla110[[#This Row],[FECHA PICKING]]),Tabla2[],2,0)</f>
        <v>Dic</v>
      </c>
      <c r="M1105" s="1">
        <f>YEAR(Tabla110[[#This Row],[FECHA PICKING]])</f>
        <v>2018</v>
      </c>
    </row>
    <row r="1106" spans="1:13" x14ac:dyDescent="0.2">
      <c r="A1106" s="2">
        <v>43607</v>
      </c>
      <c r="B1106" s="1">
        <v>353548</v>
      </c>
      <c r="C1106" s="1" t="s">
        <v>161</v>
      </c>
      <c r="D1106" s="1" t="s">
        <v>884</v>
      </c>
      <c r="E1106" s="1" t="s">
        <v>868</v>
      </c>
      <c r="F1106" s="1">
        <v>80</v>
      </c>
      <c r="G1106" s="16" t="s">
        <v>872</v>
      </c>
      <c r="H1106" s="23">
        <v>0.55138888888888882</v>
      </c>
      <c r="I1106" s="23">
        <v>0.58611111111111114</v>
      </c>
      <c r="J1106" s="1">
        <f>HOUR(Tabla110[[#This Row],[HORA FIN PICKING]]-Tabla110[[#This Row],[HORA INICIO PICKING]])*60+MINUTE(Tabla110[[#This Row],[HORA FIN PICKING]]-Tabla110[[#This Row],[HORA INICIO PICKING]])</f>
        <v>50</v>
      </c>
      <c r="K1106" s="1" t="str">
        <f>VLOOKUP(Tabla110[[#This Row],[COD MATERIAL]],Tabla1345[#All],3,0)</f>
        <v>09 - PARTES DE MOTOR</v>
      </c>
      <c r="L1106" s="2" t="str">
        <f>VLOOKUP(MONTH(Tabla110[[#This Row],[FECHA PICKING]]),Tabla2[],2,0)</f>
        <v>May</v>
      </c>
      <c r="M1106" s="1">
        <f>YEAR(Tabla110[[#This Row],[FECHA PICKING]])</f>
        <v>2019</v>
      </c>
    </row>
    <row r="1107" spans="1:13" x14ac:dyDescent="0.2">
      <c r="A1107" s="2">
        <v>43102</v>
      </c>
      <c r="B1107" s="1">
        <v>348458</v>
      </c>
      <c r="C1107" s="1" t="s">
        <v>621</v>
      </c>
      <c r="D1107" s="1" t="s">
        <v>891</v>
      </c>
      <c r="E1107" s="1" t="s">
        <v>859</v>
      </c>
      <c r="F1107" s="1">
        <v>72</v>
      </c>
      <c r="G1107" s="16" t="s">
        <v>873</v>
      </c>
      <c r="H1107" s="23">
        <v>0.46666666666666662</v>
      </c>
      <c r="I1107" s="23">
        <v>0.53333333333333333</v>
      </c>
      <c r="J1107" s="1">
        <f>HOUR(Tabla110[[#This Row],[HORA FIN PICKING]]-Tabla110[[#This Row],[HORA INICIO PICKING]])*60+MINUTE(Tabla110[[#This Row],[HORA FIN PICKING]]-Tabla110[[#This Row],[HORA INICIO PICKING]])</f>
        <v>96</v>
      </c>
      <c r="K1107" s="1" t="str">
        <f>VLOOKUP(Tabla110[[#This Row],[COD MATERIAL]],Tabla1345[#All],3,0)</f>
        <v>13 - TRACCION</v>
      </c>
      <c r="L1107" s="2" t="str">
        <f>VLOOKUP(MONTH(Tabla110[[#This Row],[FECHA PICKING]]),Tabla2[],2,0)</f>
        <v>Ene</v>
      </c>
      <c r="M1107" s="1">
        <f>YEAR(Tabla110[[#This Row],[FECHA PICKING]])</f>
        <v>2018</v>
      </c>
    </row>
    <row r="1108" spans="1:13" x14ac:dyDescent="0.2">
      <c r="A1108" s="2">
        <v>43225</v>
      </c>
      <c r="B1108" s="1">
        <v>362723</v>
      </c>
      <c r="C1108" s="1" t="s">
        <v>517</v>
      </c>
      <c r="D1108" s="1" t="s">
        <v>888</v>
      </c>
      <c r="E1108" s="1" t="s">
        <v>865</v>
      </c>
      <c r="F1108" s="1">
        <v>70</v>
      </c>
      <c r="G1108" s="16" t="s">
        <v>873</v>
      </c>
      <c r="H1108" s="23">
        <v>0.55833333333333335</v>
      </c>
      <c r="I1108" s="23">
        <v>0.62152777777777779</v>
      </c>
      <c r="J1108" s="1">
        <f>HOUR(Tabla110[[#This Row],[HORA FIN PICKING]]-Tabla110[[#This Row],[HORA INICIO PICKING]])*60+MINUTE(Tabla110[[#This Row],[HORA FIN PICKING]]-Tabla110[[#This Row],[HORA INICIO PICKING]])</f>
        <v>91</v>
      </c>
      <c r="K1108" s="1" t="str">
        <f>VLOOKUP(Tabla110[[#This Row],[COD MATERIAL]],Tabla1345[#All],3,0)</f>
        <v>05 - COLISION</v>
      </c>
      <c r="L1108" s="2" t="str">
        <f>VLOOKUP(MONTH(Tabla110[[#This Row],[FECHA PICKING]]),Tabla2[],2,0)</f>
        <v>May</v>
      </c>
      <c r="M1108" s="1">
        <f>YEAR(Tabla110[[#This Row],[FECHA PICKING]])</f>
        <v>2018</v>
      </c>
    </row>
    <row r="1109" spans="1:13" x14ac:dyDescent="0.2">
      <c r="A1109" s="2">
        <v>43421</v>
      </c>
      <c r="B1109" s="1">
        <v>348616</v>
      </c>
      <c r="C1109" s="1" t="s">
        <v>417</v>
      </c>
      <c r="D1109" s="1" t="s">
        <v>886</v>
      </c>
      <c r="E1109" s="1" t="s">
        <v>860</v>
      </c>
      <c r="F1109" s="1">
        <v>98</v>
      </c>
      <c r="G1109" s="16" t="s">
        <v>872</v>
      </c>
      <c r="H1109" s="23">
        <v>0.60972222222222217</v>
      </c>
      <c r="I1109" s="23">
        <v>0.6743055555555556</v>
      </c>
      <c r="J1109" s="1">
        <f>HOUR(Tabla110[[#This Row],[HORA FIN PICKING]]-Tabla110[[#This Row],[HORA INICIO PICKING]])*60+MINUTE(Tabla110[[#This Row],[HORA FIN PICKING]]-Tabla110[[#This Row],[HORA INICIO PICKING]])</f>
        <v>93</v>
      </c>
      <c r="K1109" s="1" t="str">
        <f>VLOOKUP(Tabla110[[#This Row],[COD MATERIAL]],Tabla1345[#All],3,0)</f>
        <v>11 - LLANTAS Y HULES</v>
      </c>
      <c r="L1109" s="2" t="str">
        <f>VLOOKUP(MONTH(Tabla110[[#This Row],[FECHA PICKING]]),Tabla2[],2,0)</f>
        <v>Nov</v>
      </c>
      <c r="M1109" s="1">
        <f>YEAR(Tabla110[[#This Row],[FECHA PICKING]])</f>
        <v>2018</v>
      </c>
    </row>
    <row r="1110" spans="1:13" x14ac:dyDescent="0.2">
      <c r="A1110" s="2">
        <v>43171</v>
      </c>
      <c r="B1110" s="1">
        <v>348684</v>
      </c>
      <c r="C1110" s="1" t="s">
        <v>596</v>
      </c>
      <c r="D1110" s="1" t="s">
        <v>884</v>
      </c>
      <c r="E1110" s="1" t="s">
        <v>869</v>
      </c>
      <c r="F1110" s="1">
        <v>10</v>
      </c>
      <c r="G1110" s="16" t="s">
        <v>872</v>
      </c>
      <c r="H1110" s="23">
        <v>0.3659722222222222</v>
      </c>
      <c r="I1110" s="23">
        <v>0.45694444444444443</v>
      </c>
      <c r="J1110" s="1">
        <f>HOUR(Tabla110[[#This Row],[HORA FIN PICKING]]-Tabla110[[#This Row],[HORA INICIO PICKING]])*60+MINUTE(Tabla110[[#This Row],[HORA FIN PICKING]]-Tabla110[[#This Row],[HORA INICIO PICKING]])</f>
        <v>131</v>
      </c>
      <c r="K1110" s="1" t="str">
        <f>VLOOKUP(Tabla110[[#This Row],[COD MATERIAL]],Tabla1345[#All],3,0)</f>
        <v>09 - PARTES DE MOTOR</v>
      </c>
      <c r="L1110" s="2" t="str">
        <f>VLOOKUP(MONTH(Tabla110[[#This Row],[FECHA PICKING]]),Tabla2[],2,0)</f>
        <v>Mar</v>
      </c>
      <c r="M1110" s="1">
        <f>YEAR(Tabla110[[#This Row],[FECHA PICKING]])</f>
        <v>2018</v>
      </c>
    </row>
    <row r="1111" spans="1:13" x14ac:dyDescent="0.2">
      <c r="A1111" s="2">
        <v>43509</v>
      </c>
      <c r="B1111" s="1">
        <v>347661</v>
      </c>
      <c r="C1111" s="1" t="s">
        <v>600</v>
      </c>
      <c r="D1111" s="1" t="s">
        <v>884</v>
      </c>
      <c r="E1111" s="1" t="s">
        <v>868</v>
      </c>
      <c r="F1111" s="1">
        <v>13</v>
      </c>
      <c r="G1111" s="16" t="s">
        <v>872</v>
      </c>
      <c r="H1111" s="23">
        <v>0.60833333333333328</v>
      </c>
      <c r="I1111" s="23">
        <v>0.6465277777777777</v>
      </c>
      <c r="J1111" s="1">
        <f>HOUR(Tabla110[[#This Row],[HORA FIN PICKING]]-Tabla110[[#This Row],[HORA INICIO PICKING]])*60+MINUTE(Tabla110[[#This Row],[HORA FIN PICKING]]-Tabla110[[#This Row],[HORA INICIO PICKING]])</f>
        <v>55</v>
      </c>
      <c r="K1111" s="1" t="str">
        <f>VLOOKUP(Tabla110[[#This Row],[COD MATERIAL]],Tabla1345[#All],3,0)</f>
        <v>15 - MISCELANEOS</v>
      </c>
      <c r="L1111" s="2" t="str">
        <f>VLOOKUP(MONTH(Tabla110[[#This Row],[FECHA PICKING]]),Tabla2[],2,0)</f>
        <v>Feb</v>
      </c>
      <c r="M1111" s="1">
        <f>YEAR(Tabla110[[#This Row],[FECHA PICKING]])</f>
        <v>2019</v>
      </c>
    </row>
    <row r="1112" spans="1:13" x14ac:dyDescent="0.2">
      <c r="A1112" s="2">
        <v>43300</v>
      </c>
      <c r="B1112" s="1">
        <v>362724</v>
      </c>
      <c r="C1112" s="1" t="s">
        <v>470</v>
      </c>
      <c r="D1112" s="1" t="s">
        <v>892</v>
      </c>
      <c r="E1112" s="1" t="s">
        <v>864</v>
      </c>
      <c r="F1112" s="1">
        <v>50</v>
      </c>
      <c r="G1112" s="16" t="s">
        <v>872</v>
      </c>
      <c r="H1112" s="23">
        <v>0.59930555555555554</v>
      </c>
      <c r="I1112" s="23">
        <v>0.70347222222222217</v>
      </c>
      <c r="J1112" s="1">
        <f>HOUR(Tabla110[[#This Row],[HORA FIN PICKING]]-Tabla110[[#This Row],[HORA INICIO PICKING]])*60+MINUTE(Tabla110[[#This Row],[HORA FIN PICKING]]-Tabla110[[#This Row],[HORA INICIO PICKING]])</f>
        <v>150</v>
      </c>
      <c r="K1112" s="1" t="str">
        <f>VLOOKUP(Tabla110[[#This Row],[COD MATERIAL]],Tabla1345[#All],3,0)</f>
        <v>05 - COLISION</v>
      </c>
      <c r="L1112" s="2" t="str">
        <f>VLOOKUP(MONTH(Tabla110[[#This Row],[FECHA PICKING]]),Tabla2[],2,0)</f>
        <v>Jul</v>
      </c>
      <c r="M1112" s="1">
        <f>YEAR(Tabla110[[#This Row],[FECHA PICKING]])</f>
        <v>2018</v>
      </c>
    </row>
    <row r="1113" spans="1:13" x14ac:dyDescent="0.2">
      <c r="A1113" s="2">
        <v>43353</v>
      </c>
      <c r="B1113" s="1">
        <v>348158</v>
      </c>
      <c r="C1113" s="1" t="s">
        <v>726</v>
      </c>
      <c r="D1113" s="1" t="s">
        <v>889</v>
      </c>
      <c r="E1113" s="1" t="s">
        <v>859</v>
      </c>
      <c r="F1113" s="1">
        <v>51</v>
      </c>
      <c r="G1113" s="16" t="s">
        <v>872</v>
      </c>
      <c r="H1113" s="23">
        <v>0.64861111111111114</v>
      </c>
      <c r="I1113" s="23">
        <v>0.68958333333333333</v>
      </c>
      <c r="J1113" s="1">
        <f>HOUR(Tabla110[[#This Row],[HORA FIN PICKING]]-Tabla110[[#This Row],[HORA INICIO PICKING]])*60+MINUTE(Tabla110[[#This Row],[HORA FIN PICKING]]-Tabla110[[#This Row],[HORA INICIO PICKING]])</f>
        <v>59</v>
      </c>
      <c r="K1113" s="1" t="str">
        <f>VLOOKUP(Tabla110[[#This Row],[COD MATERIAL]],Tabla1345[#All],3,0)</f>
        <v>15 - MISCELANEOS</v>
      </c>
      <c r="L1113" s="2" t="str">
        <f>VLOOKUP(MONTH(Tabla110[[#This Row],[FECHA PICKING]]),Tabla2[],2,0)</f>
        <v>Set</v>
      </c>
      <c r="M1113" s="1">
        <f>YEAR(Tabla110[[#This Row],[FECHA PICKING]])</f>
        <v>2018</v>
      </c>
    </row>
    <row r="1114" spans="1:13" x14ac:dyDescent="0.2">
      <c r="A1114" s="2">
        <v>43109</v>
      </c>
      <c r="B1114" s="1">
        <v>367857</v>
      </c>
      <c r="C1114" s="1" t="s">
        <v>698</v>
      </c>
      <c r="D1114" s="1" t="s">
        <v>890</v>
      </c>
      <c r="E1114" s="1" t="s">
        <v>870</v>
      </c>
      <c r="F1114" s="1">
        <v>64</v>
      </c>
      <c r="G1114" s="16" t="s">
        <v>872</v>
      </c>
      <c r="H1114" s="23">
        <v>0.37847222222222227</v>
      </c>
      <c r="I1114" s="23">
        <v>0.40277777777777773</v>
      </c>
      <c r="J1114" s="1">
        <f>HOUR(Tabla110[[#This Row],[HORA FIN PICKING]]-Tabla110[[#This Row],[HORA INICIO PICKING]])*60+MINUTE(Tabla110[[#This Row],[HORA FIN PICKING]]-Tabla110[[#This Row],[HORA INICIO PICKING]])</f>
        <v>35</v>
      </c>
      <c r="K1114" s="1" t="str">
        <f>VLOOKUP(Tabla110[[#This Row],[COD MATERIAL]],Tabla1345[#All],3,0)</f>
        <v>05 - COLISION</v>
      </c>
      <c r="L1114" s="2" t="str">
        <f>VLOOKUP(MONTH(Tabla110[[#This Row],[FECHA PICKING]]),Tabla2[],2,0)</f>
        <v>Ene</v>
      </c>
      <c r="M1114" s="1">
        <f>YEAR(Tabla110[[#This Row],[FECHA PICKING]])</f>
        <v>2018</v>
      </c>
    </row>
    <row r="1115" spans="1:13" x14ac:dyDescent="0.2">
      <c r="A1115" s="2">
        <v>43287</v>
      </c>
      <c r="B1115" s="1">
        <v>348223</v>
      </c>
      <c r="C1115" s="1" t="s">
        <v>117</v>
      </c>
      <c r="D1115" s="1" t="s">
        <v>890</v>
      </c>
      <c r="E1115" s="1" t="s">
        <v>865</v>
      </c>
      <c r="F1115" s="1">
        <v>29</v>
      </c>
      <c r="G1115" s="16" t="s">
        <v>873</v>
      </c>
      <c r="H1115" s="23">
        <v>0.39583333333333331</v>
      </c>
      <c r="I1115" s="23">
        <v>0.45833333333333331</v>
      </c>
      <c r="J1115" s="1">
        <f>HOUR(Tabla110[[#This Row],[HORA FIN PICKING]]-Tabla110[[#This Row],[HORA INICIO PICKING]])*60+MINUTE(Tabla110[[#This Row],[HORA FIN PICKING]]-Tabla110[[#This Row],[HORA INICIO PICKING]])</f>
        <v>90</v>
      </c>
      <c r="K1115" s="1" t="str">
        <f>VLOOKUP(Tabla110[[#This Row],[COD MATERIAL]],Tabla1345[#All],3,0)</f>
        <v>06 - AMORTIGUADORES</v>
      </c>
      <c r="L1115" s="2" t="str">
        <f>VLOOKUP(MONTH(Tabla110[[#This Row],[FECHA PICKING]]),Tabla2[],2,0)</f>
        <v>Jul</v>
      </c>
      <c r="M1115" s="1">
        <f>YEAR(Tabla110[[#This Row],[FECHA PICKING]])</f>
        <v>2018</v>
      </c>
    </row>
    <row r="1116" spans="1:13" x14ac:dyDescent="0.2">
      <c r="A1116" s="2">
        <v>43308</v>
      </c>
      <c r="B1116" s="1">
        <v>347709</v>
      </c>
      <c r="C1116" s="1" t="s">
        <v>165</v>
      </c>
      <c r="D1116" s="1" t="s">
        <v>886</v>
      </c>
      <c r="E1116" s="1" t="s">
        <v>866</v>
      </c>
      <c r="F1116" s="1">
        <v>72</v>
      </c>
      <c r="G1116" s="16" t="s">
        <v>872</v>
      </c>
      <c r="H1116" s="23">
        <v>0.62847222222222221</v>
      </c>
      <c r="I1116" s="23">
        <v>0.66875000000000007</v>
      </c>
      <c r="J1116" s="1">
        <f>HOUR(Tabla110[[#This Row],[HORA FIN PICKING]]-Tabla110[[#This Row],[HORA INICIO PICKING]])*60+MINUTE(Tabla110[[#This Row],[HORA FIN PICKING]]-Tabla110[[#This Row],[HORA INICIO PICKING]])</f>
        <v>58</v>
      </c>
      <c r="K1116" s="1" t="str">
        <f>VLOOKUP(Tabla110[[#This Row],[COD MATERIAL]],Tabla1345[#All],3,0)</f>
        <v>04 - FRENOS Y EMBRAGUES</v>
      </c>
      <c r="L1116" s="2" t="str">
        <f>VLOOKUP(MONTH(Tabla110[[#This Row],[FECHA PICKING]]),Tabla2[],2,0)</f>
        <v>Jul</v>
      </c>
      <c r="M1116" s="1">
        <f>YEAR(Tabla110[[#This Row],[FECHA PICKING]])</f>
        <v>2018</v>
      </c>
    </row>
    <row r="1117" spans="1:13" x14ac:dyDescent="0.2">
      <c r="A1117" s="2">
        <v>43550</v>
      </c>
      <c r="B1117" s="1">
        <v>348812</v>
      </c>
      <c r="C1117" s="1" t="s">
        <v>252</v>
      </c>
      <c r="D1117" s="1" t="s">
        <v>885</v>
      </c>
      <c r="E1117" s="1" t="s">
        <v>865</v>
      </c>
      <c r="F1117" s="1">
        <v>27</v>
      </c>
      <c r="G1117" s="16" t="s">
        <v>872</v>
      </c>
      <c r="H1117" s="23">
        <v>0.5708333333333333</v>
      </c>
      <c r="I1117" s="23">
        <v>0.59027777777777779</v>
      </c>
      <c r="J1117" s="1">
        <f>HOUR(Tabla110[[#This Row],[HORA FIN PICKING]]-Tabla110[[#This Row],[HORA INICIO PICKING]])*60+MINUTE(Tabla110[[#This Row],[HORA FIN PICKING]]-Tabla110[[#This Row],[HORA INICIO PICKING]])</f>
        <v>28</v>
      </c>
      <c r="K1117" s="1" t="str">
        <f>VLOOKUP(Tabla110[[#This Row],[COD MATERIAL]],Tabla1345[#All],3,0)</f>
        <v>05 - COLISION</v>
      </c>
      <c r="L1117" s="2" t="str">
        <f>VLOOKUP(MONTH(Tabla110[[#This Row],[FECHA PICKING]]),Tabla2[],2,0)</f>
        <v>Mar</v>
      </c>
      <c r="M1117" s="1">
        <f>YEAR(Tabla110[[#This Row],[FECHA PICKING]])</f>
        <v>2019</v>
      </c>
    </row>
    <row r="1118" spans="1:13" x14ac:dyDescent="0.2">
      <c r="A1118" s="2">
        <v>43442</v>
      </c>
      <c r="B1118" s="1">
        <v>362588</v>
      </c>
      <c r="C1118" s="1" t="s">
        <v>629</v>
      </c>
      <c r="D1118" s="1" t="s">
        <v>890</v>
      </c>
      <c r="E1118" s="1" t="s">
        <v>858</v>
      </c>
      <c r="F1118" s="1">
        <v>76</v>
      </c>
      <c r="G1118" s="16" t="s">
        <v>872</v>
      </c>
      <c r="H1118" s="23">
        <v>0.6777777777777777</v>
      </c>
      <c r="I1118" s="23">
        <v>0.74583333333333324</v>
      </c>
      <c r="J1118" s="1">
        <f>HOUR(Tabla110[[#This Row],[HORA FIN PICKING]]-Tabla110[[#This Row],[HORA INICIO PICKING]])*60+MINUTE(Tabla110[[#This Row],[HORA FIN PICKING]]-Tabla110[[#This Row],[HORA INICIO PICKING]])</f>
        <v>98</v>
      </c>
      <c r="K1118" s="1" t="str">
        <f>VLOOKUP(Tabla110[[#This Row],[COD MATERIAL]],Tabla1345[#All],3,0)</f>
        <v>07 - PEDALES Y POSAPIES</v>
      </c>
      <c r="L1118" s="2" t="str">
        <f>VLOOKUP(MONTH(Tabla110[[#This Row],[FECHA PICKING]]),Tabla2[],2,0)</f>
        <v>Dic</v>
      </c>
      <c r="M1118" s="1">
        <f>YEAR(Tabla110[[#This Row],[FECHA PICKING]])</f>
        <v>2018</v>
      </c>
    </row>
    <row r="1119" spans="1:13" x14ac:dyDescent="0.2">
      <c r="A1119" s="2">
        <v>43296</v>
      </c>
      <c r="B1119" s="1">
        <v>348425</v>
      </c>
      <c r="C1119" s="1" t="s">
        <v>667</v>
      </c>
      <c r="D1119" s="1" t="s">
        <v>890</v>
      </c>
      <c r="E1119" s="1" t="s">
        <v>871</v>
      </c>
      <c r="F1119" s="1">
        <v>39</v>
      </c>
      <c r="G1119" s="16" t="s">
        <v>872</v>
      </c>
      <c r="H1119" s="23">
        <v>0.51874999999999993</v>
      </c>
      <c r="I1119" s="23">
        <v>0.54999999999999993</v>
      </c>
      <c r="J1119" s="1">
        <f>HOUR(Tabla110[[#This Row],[HORA FIN PICKING]]-Tabla110[[#This Row],[HORA INICIO PICKING]])*60+MINUTE(Tabla110[[#This Row],[HORA FIN PICKING]]-Tabla110[[#This Row],[HORA INICIO PICKING]])</f>
        <v>45</v>
      </c>
      <c r="K1119" s="1" t="str">
        <f>VLOOKUP(Tabla110[[#This Row],[COD MATERIAL]],Tabla1345[#All],3,0)</f>
        <v>07 - PEDALES Y POSAPIES</v>
      </c>
      <c r="L1119" s="2" t="str">
        <f>VLOOKUP(MONTH(Tabla110[[#This Row],[FECHA PICKING]]),Tabla2[],2,0)</f>
        <v>Jul</v>
      </c>
      <c r="M1119" s="1">
        <f>YEAR(Tabla110[[#This Row],[FECHA PICKING]])</f>
        <v>2018</v>
      </c>
    </row>
    <row r="1120" spans="1:13" x14ac:dyDescent="0.2">
      <c r="A1120" s="2">
        <v>43452</v>
      </c>
      <c r="B1120" s="1">
        <v>348146</v>
      </c>
      <c r="C1120" s="1" t="s">
        <v>357</v>
      </c>
      <c r="D1120" s="1" t="s">
        <v>892</v>
      </c>
      <c r="E1120" s="1" t="s">
        <v>865</v>
      </c>
      <c r="F1120" s="1">
        <v>79</v>
      </c>
      <c r="G1120" s="16" t="s">
        <v>872</v>
      </c>
      <c r="H1120" s="23">
        <v>0.51527777777777783</v>
      </c>
      <c r="I1120" s="23">
        <v>0.5840277777777777</v>
      </c>
      <c r="J1120" s="1">
        <f>HOUR(Tabla110[[#This Row],[HORA FIN PICKING]]-Tabla110[[#This Row],[HORA INICIO PICKING]])*60+MINUTE(Tabla110[[#This Row],[HORA FIN PICKING]]-Tabla110[[#This Row],[HORA INICIO PICKING]])</f>
        <v>99</v>
      </c>
      <c r="K1120" s="1" t="str">
        <f>VLOOKUP(Tabla110[[#This Row],[COD MATERIAL]],Tabla1345[#All],3,0)</f>
        <v>11 - LLANTAS Y HULES</v>
      </c>
      <c r="L1120" s="2" t="str">
        <f>VLOOKUP(MONTH(Tabla110[[#This Row],[FECHA PICKING]]),Tabla2[],2,0)</f>
        <v>Dic</v>
      </c>
      <c r="M1120" s="1">
        <f>YEAR(Tabla110[[#This Row],[FECHA PICKING]])</f>
        <v>2018</v>
      </c>
    </row>
    <row r="1121" spans="1:13" x14ac:dyDescent="0.2">
      <c r="A1121" s="2">
        <v>43613</v>
      </c>
      <c r="B1121" s="1">
        <v>348539</v>
      </c>
      <c r="C1121" s="1" t="s">
        <v>393</v>
      </c>
      <c r="D1121" s="1" t="s">
        <v>893</v>
      </c>
      <c r="E1121" s="1" t="s">
        <v>858</v>
      </c>
      <c r="F1121" s="1">
        <v>66</v>
      </c>
      <c r="G1121" s="16" t="s">
        <v>872</v>
      </c>
      <c r="H1121" s="23">
        <v>0.7416666666666667</v>
      </c>
      <c r="I1121" s="23">
        <v>0.77569444444444446</v>
      </c>
      <c r="J1121" s="1">
        <f>HOUR(Tabla110[[#This Row],[HORA FIN PICKING]]-Tabla110[[#This Row],[HORA INICIO PICKING]])*60+MINUTE(Tabla110[[#This Row],[HORA FIN PICKING]]-Tabla110[[#This Row],[HORA INICIO PICKING]])</f>
        <v>49</v>
      </c>
      <c r="K1121" s="1" t="str">
        <f>VLOOKUP(Tabla110[[#This Row],[COD MATERIAL]],Tabla1345[#All],3,0)</f>
        <v>15 - MISCELANEOS</v>
      </c>
      <c r="L1121" s="2" t="str">
        <f>VLOOKUP(MONTH(Tabla110[[#This Row],[FECHA PICKING]]),Tabla2[],2,0)</f>
        <v>May</v>
      </c>
      <c r="M1121" s="1">
        <f>YEAR(Tabla110[[#This Row],[FECHA PICKING]])</f>
        <v>2019</v>
      </c>
    </row>
    <row r="1122" spans="1:13" x14ac:dyDescent="0.2">
      <c r="A1122" s="2">
        <v>43381</v>
      </c>
      <c r="B1122" s="1">
        <v>348415</v>
      </c>
      <c r="C1122" s="1" t="s">
        <v>244</v>
      </c>
      <c r="D1122" s="1" t="s">
        <v>889</v>
      </c>
      <c r="E1122" s="1" t="s">
        <v>857</v>
      </c>
      <c r="F1122" s="1">
        <v>33</v>
      </c>
      <c r="G1122" s="16" t="s">
        <v>872</v>
      </c>
      <c r="H1122" s="23">
        <v>0.73402777777777783</v>
      </c>
      <c r="I1122" s="23">
        <v>0.8256944444444444</v>
      </c>
      <c r="J1122" s="1">
        <f>HOUR(Tabla110[[#This Row],[HORA FIN PICKING]]-Tabla110[[#This Row],[HORA INICIO PICKING]])*60+MINUTE(Tabla110[[#This Row],[HORA FIN PICKING]]-Tabla110[[#This Row],[HORA INICIO PICKING]])</f>
        <v>132</v>
      </c>
      <c r="K1122" s="1" t="str">
        <f>VLOOKUP(Tabla110[[#This Row],[COD MATERIAL]],Tabla1345[#All],3,0)</f>
        <v>05 - COLISION</v>
      </c>
      <c r="L1122" s="2" t="str">
        <f>VLOOKUP(MONTH(Tabla110[[#This Row],[FECHA PICKING]]),Tabla2[],2,0)</f>
        <v>Oct</v>
      </c>
      <c r="M1122" s="1">
        <f>YEAR(Tabla110[[#This Row],[FECHA PICKING]])</f>
        <v>2018</v>
      </c>
    </row>
    <row r="1123" spans="1:13" x14ac:dyDescent="0.2">
      <c r="A1123" s="2">
        <v>43565</v>
      </c>
      <c r="B1123" s="1">
        <v>348819</v>
      </c>
      <c r="C1123" s="1" t="s">
        <v>128</v>
      </c>
      <c r="D1123" s="1" t="s">
        <v>887</v>
      </c>
      <c r="E1123" s="1" t="s">
        <v>862</v>
      </c>
      <c r="F1123" s="1">
        <v>80</v>
      </c>
      <c r="G1123" s="16" t="s">
        <v>873</v>
      </c>
      <c r="H1123" s="23">
        <v>0.40277777777777773</v>
      </c>
      <c r="I1123" s="23">
        <v>0.43541666666666662</v>
      </c>
      <c r="J1123" s="1">
        <f>HOUR(Tabla110[[#This Row],[HORA FIN PICKING]]-Tabla110[[#This Row],[HORA INICIO PICKING]])*60+MINUTE(Tabla110[[#This Row],[HORA FIN PICKING]]-Tabla110[[#This Row],[HORA INICIO PICKING]])</f>
        <v>47</v>
      </c>
      <c r="K1123" s="1" t="str">
        <f>VLOOKUP(Tabla110[[#This Row],[COD MATERIAL]],Tabla1345[#All],3,0)</f>
        <v>05 - COLISION</v>
      </c>
      <c r="L1123" s="2" t="str">
        <f>VLOOKUP(MONTH(Tabla110[[#This Row],[FECHA PICKING]]),Tabla2[],2,0)</f>
        <v>Abr</v>
      </c>
      <c r="M1123" s="1">
        <f>YEAR(Tabla110[[#This Row],[FECHA PICKING]])</f>
        <v>2019</v>
      </c>
    </row>
    <row r="1124" spans="1:13" x14ac:dyDescent="0.2">
      <c r="A1124" s="2">
        <v>43129</v>
      </c>
      <c r="B1124" s="1">
        <v>364330</v>
      </c>
      <c r="C1124" s="1" t="s">
        <v>515</v>
      </c>
      <c r="D1124" s="1" t="s">
        <v>890</v>
      </c>
      <c r="E1124" s="1" t="s">
        <v>857</v>
      </c>
      <c r="F1124" s="1">
        <v>88</v>
      </c>
      <c r="G1124" s="16" t="s">
        <v>872</v>
      </c>
      <c r="H1124" s="23">
        <v>0.51458333333333328</v>
      </c>
      <c r="I1124" s="23">
        <v>0.59652777777777777</v>
      </c>
      <c r="J1124" s="1">
        <f>HOUR(Tabla110[[#This Row],[HORA FIN PICKING]]-Tabla110[[#This Row],[HORA INICIO PICKING]])*60+MINUTE(Tabla110[[#This Row],[HORA FIN PICKING]]-Tabla110[[#This Row],[HORA INICIO PICKING]])</f>
        <v>118</v>
      </c>
      <c r="K1124" s="1" t="str">
        <f>VLOOKUP(Tabla110[[#This Row],[COD MATERIAL]],Tabla1345[#All],3,0)</f>
        <v>09 - PARTES DE MOTOR</v>
      </c>
      <c r="L1124" s="2" t="str">
        <f>VLOOKUP(MONTH(Tabla110[[#This Row],[FECHA PICKING]]),Tabla2[],2,0)</f>
        <v>Ene</v>
      </c>
      <c r="M1124" s="1">
        <f>YEAR(Tabla110[[#This Row],[FECHA PICKING]])</f>
        <v>2018</v>
      </c>
    </row>
    <row r="1125" spans="1:13" x14ac:dyDescent="0.2">
      <c r="A1125" s="2">
        <v>43567</v>
      </c>
      <c r="B1125" s="1">
        <v>347663</v>
      </c>
      <c r="C1125" s="1" t="s">
        <v>514</v>
      </c>
      <c r="D1125" s="1" t="s">
        <v>886</v>
      </c>
      <c r="E1125" s="1" t="s">
        <v>867</v>
      </c>
      <c r="F1125" s="1">
        <v>44</v>
      </c>
      <c r="G1125" s="16" t="s">
        <v>872</v>
      </c>
      <c r="H1125" s="23">
        <v>0.70000000000000007</v>
      </c>
      <c r="I1125" s="23">
        <v>0.74236111111111114</v>
      </c>
      <c r="J1125" s="1">
        <f>HOUR(Tabla110[[#This Row],[HORA FIN PICKING]]-Tabla110[[#This Row],[HORA INICIO PICKING]])*60+MINUTE(Tabla110[[#This Row],[HORA FIN PICKING]]-Tabla110[[#This Row],[HORA INICIO PICKING]])</f>
        <v>61</v>
      </c>
      <c r="K1125" s="1" t="str">
        <f>VLOOKUP(Tabla110[[#This Row],[COD MATERIAL]],Tabla1345[#All],3,0)</f>
        <v>09 - PARTES DE MOTOR</v>
      </c>
      <c r="L1125" s="2" t="str">
        <f>VLOOKUP(MONTH(Tabla110[[#This Row],[FECHA PICKING]]),Tabla2[],2,0)</f>
        <v>Abr</v>
      </c>
      <c r="M1125" s="1">
        <f>YEAR(Tabla110[[#This Row],[FECHA PICKING]])</f>
        <v>2019</v>
      </c>
    </row>
    <row r="1126" spans="1:13" x14ac:dyDescent="0.2">
      <c r="A1126" s="2">
        <v>43159</v>
      </c>
      <c r="B1126" s="1">
        <v>347985</v>
      </c>
      <c r="C1126" s="1" t="s">
        <v>141</v>
      </c>
      <c r="D1126" s="1" t="s">
        <v>890</v>
      </c>
      <c r="E1126" s="1" t="s">
        <v>857</v>
      </c>
      <c r="F1126" s="1">
        <v>34</v>
      </c>
      <c r="G1126" s="16" t="s">
        <v>872</v>
      </c>
      <c r="H1126" s="23">
        <v>0.51388888888888895</v>
      </c>
      <c r="I1126" s="23">
        <v>0.60138888888888886</v>
      </c>
      <c r="J1126" s="1">
        <f>HOUR(Tabla110[[#This Row],[HORA FIN PICKING]]-Tabla110[[#This Row],[HORA INICIO PICKING]])*60+MINUTE(Tabla110[[#This Row],[HORA FIN PICKING]]-Tabla110[[#This Row],[HORA INICIO PICKING]])</f>
        <v>126</v>
      </c>
      <c r="K1126" s="1" t="str">
        <f>VLOOKUP(Tabla110[[#This Row],[COD MATERIAL]],Tabla1345[#All],3,0)</f>
        <v>10 - PALANCAS Y CHICOTES</v>
      </c>
      <c r="L1126" s="2" t="str">
        <f>VLOOKUP(MONTH(Tabla110[[#This Row],[FECHA PICKING]]),Tabla2[],2,0)</f>
        <v>Feb</v>
      </c>
      <c r="M1126" s="1">
        <f>YEAR(Tabla110[[#This Row],[FECHA PICKING]])</f>
        <v>2018</v>
      </c>
    </row>
    <row r="1127" spans="1:13" x14ac:dyDescent="0.2">
      <c r="A1127" s="2">
        <v>43595</v>
      </c>
      <c r="B1127" s="1">
        <v>348431</v>
      </c>
      <c r="C1127" s="1" t="s">
        <v>122</v>
      </c>
      <c r="D1127" s="1" t="s">
        <v>889</v>
      </c>
      <c r="E1127" s="1" t="s">
        <v>860</v>
      </c>
      <c r="F1127" s="1">
        <v>22</v>
      </c>
      <c r="G1127" s="16" t="s">
        <v>872</v>
      </c>
      <c r="H1127" s="23">
        <v>0.58958333333333335</v>
      </c>
      <c r="I1127" s="23">
        <v>0.60138888888888886</v>
      </c>
      <c r="J1127" s="1">
        <f>HOUR(Tabla110[[#This Row],[HORA FIN PICKING]]-Tabla110[[#This Row],[HORA INICIO PICKING]])*60+MINUTE(Tabla110[[#This Row],[HORA FIN PICKING]]-Tabla110[[#This Row],[HORA INICIO PICKING]])</f>
        <v>17</v>
      </c>
      <c r="K1127" s="1" t="str">
        <f>VLOOKUP(Tabla110[[#This Row],[COD MATERIAL]],Tabla1345[#All],3,0)</f>
        <v>05 - COLISION</v>
      </c>
      <c r="L1127" s="2" t="str">
        <f>VLOOKUP(MONTH(Tabla110[[#This Row],[FECHA PICKING]]),Tabla2[],2,0)</f>
        <v>May</v>
      </c>
      <c r="M1127" s="1">
        <f>YEAR(Tabla110[[#This Row],[FECHA PICKING]])</f>
        <v>2019</v>
      </c>
    </row>
    <row r="1128" spans="1:13" x14ac:dyDescent="0.2">
      <c r="A1128" s="2">
        <v>43284</v>
      </c>
      <c r="B1128" s="1">
        <v>348603</v>
      </c>
      <c r="C1128" s="1" t="s">
        <v>415</v>
      </c>
      <c r="D1128" s="1" t="s">
        <v>888</v>
      </c>
      <c r="E1128" s="1" t="s">
        <v>865</v>
      </c>
      <c r="F1128" s="1">
        <v>96</v>
      </c>
      <c r="G1128" s="16" t="s">
        <v>872</v>
      </c>
      <c r="H1128" s="23">
        <v>0.54999999999999993</v>
      </c>
      <c r="I1128" s="23">
        <v>0.5708333333333333</v>
      </c>
      <c r="J1128" s="1">
        <f>HOUR(Tabla110[[#This Row],[HORA FIN PICKING]]-Tabla110[[#This Row],[HORA INICIO PICKING]])*60+MINUTE(Tabla110[[#This Row],[HORA FIN PICKING]]-Tabla110[[#This Row],[HORA INICIO PICKING]])</f>
        <v>30</v>
      </c>
      <c r="K1128" s="1" t="str">
        <f>VLOOKUP(Tabla110[[#This Row],[COD MATERIAL]],Tabla1345[#All],3,0)</f>
        <v>15 - MISCELANEOS</v>
      </c>
      <c r="L1128" s="2" t="str">
        <f>VLOOKUP(MONTH(Tabla110[[#This Row],[FECHA PICKING]]),Tabla2[],2,0)</f>
        <v>Jul</v>
      </c>
      <c r="M1128" s="1">
        <f>YEAR(Tabla110[[#This Row],[FECHA PICKING]])</f>
        <v>2018</v>
      </c>
    </row>
    <row r="1129" spans="1:13" x14ac:dyDescent="0.2">
      <c r="A1129" s="2">
        <v>43210</v>
      </c>
      <c r="B1129" s="1">
        <v>348141</v>
      </c>
      <c r="C1129" s="1" t="s">
        <v>95</v>
      </c>
      <c r="D1129" s="1" t="s">
        <v>885</v>
      </c>
      <c r="E1129" s="1" t="s">
        <v>863</v>
      </c>
      <c r="F1129" s="1">
        <v>61</v>
      </c>
      <c r="G1129" s="16" t="s">
        <v>872</v>
      </c>
      <c r="H1129" s="23">
        <v>0.68125000000000002</v>
      </c>
      <c r="I1129" s="23">
        <v>0.75902777777777786</v>
      </c>
      <c r="J1129" s="1">
        <f>HOUR(Tabla110[[#This Row],[HORA FIN PICKING]]-Tabla110[[#This Row],[HORA INICIO PICKING]])*60+MINUTE(Tabla110[[#This Row],[HORA FIN PICKING]]-Tabla110[[#This Row],[HORA INICIO PICKING]])</f>
        <v>112</v>
      </c>
      <c r="K1129" s="1" t="str">
        <f>VLOOKUP(Tabla110[[#This Row],[COD MATERIAL]],Tabla1345[#All],3,0)</f>
        <v>04 - FRENOS Y EMBRAGUES</v>
      </c>
      <c r="L1129" s="2" t="str">
        <f>VLOOKUP(MONTH(Tabla110[[#This Row],[FECHA PICKING]]),Tabla2[],2,0)</f>
        <v>Abr</v>
      </c>
      <c r="M1129" s="1">
        <f>YEAR(Tabla110[[#This Row],[FECHA PICKING]])</f>
        <v>2018</v>
      </c>
    </row>
    <row r="1130" spans="1:13" x14ac:dyDescent="0.2">
      <c r="A1130" s="2">
        <v>43355</v>
      </c>
      <c r="B1130" s="1">
        <v>347872</v>
      </c>
      <c r="C1130" s="1" t="s">
        <v>167</v>
      </c>
      <c r="D1130" s="1" t="s">
        <v>890</v>
      </c>
      <c r="E1130" s="1" t="s">
        <v>856</v>
      </c>
      <c r="F1130" s="1">
        <v>90</v>
      </c>
      <c r="G1130" s="16" t="s">
        <v>872</v>
      </c>
      <c r="H1130" s="23">
        <v>0.63888888888888895</v>
      </c>
      <c r="I1130" s="23">
        <v>0.72222222222222221</v>
      </c>
      <c r="J1130" s="1">
        <f>HOUR(Tabla110[[#This Row],[HORA FIN PICKING]]-Tabla110[[#This Row],[HORA INICIO PICKING]])*60+MINUTE(Tabla110[[#This Row],[HORA FIN PICKING]]-Tabla110[[#This Row],[HORA INICIO PICKING]])</f>
        <v>120</v>
      </c>
      <c r="K1130" s="1" t="str">
        <f>VLOOKUP(Tabla110[[#This Row],[COD MATERIAL]],Tabla1345[#All],3,0)</f>
        <v>02 - BUJIAS</v>
      </c>
      <c r="L1130" s="2" t="str">
        <f>VLOOKUP(MONTH(Tabla110[[#This Row],[FECHA PICKING]]),Tabla2[],2,0)</f>
        <v>Set</v>
      </c>
      <c r="M1130" s="1">
        <f>YEAR(Tabla110[[#This Row],[FECHA PICKING]])</f>
        <v>2018</v>
      </c>
    </row>
    <row r="1131" spans="1:13" x14ac:dyDescent="0.2">
      <c r="A1131" s="2">
        <v>43477</v>
      </c>
      <c r="B1131" s="1">
        <v>364299</v>
      </c>
      <c r="C1131" s="1" t="s">
        <v>537</v>
      </c>
      <c r="D1131" s="1" t="s">
        <v>892</v>
      </c>
      <c r="E1131" s="1" t="s">
        <v>857</v>
      </c>
      <c r="F1131" s="1">
        <v>37</v>
      </c>
      <c r="G1131" s="16" t="s">
        <v>872</v>
      </c>
      <c r="H1131" s="23">
        <v>0.63750000000000007</v>
      </c>
      <c r="I1131" s="23">
        <v>0.74097222222222214</v>
      </c>
      <c r="J1131" s="1">
        <f>HOUR(Tabla110[[#This Row],[HORA FIN PICKING]]-Tabla110[[#This Row],[HORA INICIO PICKING]])*60+MINUTE(Tabla110[[#This Row],[HORA FIN PICKING]]-Tabla110[[#This Row],[HORA INICIO PICKING]])</f>
        <v>149</v>
      </c>
      <c r="K1131" s="1" t="str">
        <f>VLOOKUP(Tabla110[[#This Row],[COD MATERIAL]],Tabla1345[#All],3,0)</f>
        <v>11 - LLANTAS Y HULES</v>
      </c>
      <c r="L1131" s="2" t="str">
        <f>VLOOKUP(MONTH(Tabla110[[#This Row],[FECHA PICKING]]),Tabla2[],2,0)</f>
        <v>Ene</v>
      </c>
      <c r="M1131" s="1">
        <f>YEAR(Tabla110[[#This Row],[FECHA PICKING]])</f>
        <v>2019</v>
      </c>
    </row>
    <row r="1132" spans="1:13" x14ac:dyDescent="0.2">
      <c r="A1132" s="2">
        <v>43520</v>
      </c>
      <c r="B1132" s="1">
        <v>348430</v>
      </c>
      <c r="C1132" s="1" t="s">
        <v>122</v>
      </c>
      <c r="D1132" s="1" t="s">
        <v>891</v>
      </c>
      <c r="E1132" s="1" t="s">
        <v>858</v>
      </c>
      <c r="F1132" s="1">
        <v>66</v>
      </c>
      <c r="G1132" s="16" t="s">
        <v>872</v>
      </c>
      <c r="H1132" s="23">
        <v>0.68263888888888891</v>
      </c>
      <c r="I1132" s="23">
        <v>0.77847222222222223</v>
      </c>
      <c r="J1132" s="1">
        <f>HOUR(Tabla110[[#This Row],[HORA FIN PICKING]]-Tabla110[[#This Row],[HORA INICIO PICKING]])*60+MINUTE(Tabla110[[#This Row],[HORA FIN PICKING]]-Tabla110[[#This Row],[HORA INICIO PICKING]])</f>
        <v>138</v>
      </c>
      <c r="K1132" s="1" t="str">
        <f>VLOOKUP(Tabla110[[#This Row],[COD MATERIAL]],Tabla1345[#All],3,0)</f>
        <v>05 - COLISION</v>
      </c>
      <c r="L1132" s="2" t="str">
        <f>VLOOKUP(MONTH(Tabla110[[#This Row],[FECHA PICKING]]),Tabla2[],2,0)</f>
        <v>Feb</v>
      </c>
      <c r="M1132" s="1">
        <f>YEAR(Tabla110[[#This Row],[FECHA PICKING]])</f>
        <v>2019</v>
      </c>
    </row>
    <row r="1133" spans="1:13" x14ac:dyDescent="0.2">
      <c r="A1133" s="2">
        <v>43428</v>
      </c>
      <c r="B1133" s="1">
        <v>348238</v>
      </c>
      <c r="C1133" s="1" t="s">
        <v>343</v>
      </c>
      <c r="D1133" s="1" t="s">
        <v>892</v>
      </c>
      <c r="E1133" s="1" t="s">
        <v>859</v>
      </c>
      <c r="F1133" s="1">
        <v>26</v>
      </c>
      <c r="G1133" s="16" t="s">
        <v>872</v>
      </c>
      <c r="H1133" s="23">
        <v>0.37986111111111115</v>
      </c>
      <c r="I1133" s="23">
        <v>0.39444444444444443</v>
      </c>
      <c r="J1133" s="1">
        <f>HOUR(Tabla110[[#This Row],[HORA FIN PICKING]]-Tabla110[[#This Row],[HORA INICIO PICKING]])*60+MINUTE(Tabla110[[#This Row],[HORA FIN PICKING]]-Tabla110[[#This Row],[HORA INICIO PICKING]])</f>
        <v>21</v>
      </c>
      <c r="K1133" s="1" t="str">
        <f>VLOOKUP(Tabla110[[#This Row],[COD MATERIAL]],Tabla1345[#All],3,0)</f>
        <v>07 - PEDALES Y POSAPIES</v>
      </c>
      <c r="L1133" s="2" t="str">
        <f>VLOOKUP(MONTH(Tabla110[[#This Row],[FECHA PICKING]]),Tabla2[],2,0)</f>
        <v>Nov</v>
      </c>
      <c r="M1133" s="1">
        <f>YEAR(Tabla110[[#This Row],[FECHA PICKING]])</f>
        <v>2018</v>
      </c>
    </row>
    <row r="1134" spans="1:13" x14ac:dyDescent="0.2">
      <c r="A1134" s="2">
        <v>43461</v>
      </c>
      <c r="B1134" s="1">
        <v>348376</v>
      </c>
      <c r="C1134" s="1" t="s">
        <v>291</v>
      </c>
      <c r="D1134" s="1" t="s">
        <v>891</v>
      </c>
      <c r="E1134" s="1" t="s">
        <v>860</v>
      </c>
      <c r="F1134" s="1">
        <v>41</v>
      </c>
      <c r="G1134" s="16" t="s">
        <v>872</v>
      </c>
      <c r="H1134" s="23">
        <v>0.46736111111111112</v>
      </c>
      <c r="I1134" s="23">
        <v>0.49861111111111112</v>
      </c>
      <c r="J1134" s="1">
        <f>HOUR(Tabla110[[#This Row],[HORA FIN PICKING]]-Tabla110[[#This Row],[HORA INICIO PICKING]])*60+MINUTE(Tabla110[[#This Row],[HORA FIN PICKING]]-Tabla110[[#This Row],[HORA INICIO PICKING]])</f>
        <v>45</v>
      </c>
      <c r="K1134" s="1" t="str">
        <f>VLOOKUP(Tabla110[[#This Row],[COD MATERIAL]],Tabla1345[#All],3,0)</f>
        <v>05 - COLISION</v>
      </c>
      <c r="L1134" s="2" t="str">
        <f>VLOOKUP(MONTH(Tabla110[[#This Row],[FECHA PICKING]]),Tabla2[],2,0)</f>
        <v>Dic</v>
      </c>
      <c r="M1134" s="1">
        <f>YEAR(Tabla110[[#This Row],[FECHA PICKING]])</f>
        <v>2018</v>
      </c>
    </row>
    <row r="1135" spans="1:13" x14ac:dyDescent="0.2">
      <c r="A1135" s="2">
        <v>43498</v>
      </c>
      <c r="B1135" s="1">
        <v>365173</v>
      </c>
      <c r="C1135" s="1" t="s">
        <v>493</v>
      </c>
      <c r="D1135" s="1" t="s">
        <v>884</v>
      </c>
      <c r="E1135" s="1" t="s">
        <v>861</v>
      </c>
      <c r="F1135" s="1">
        <v>99</v>
      </c>
      <c r="G1135" s="16" t="s">
        <v>872</v>
      </c>
      <c r="H1135" s="23">
        <v>0.64166666666666672</v>
      </c>
      <c r="I1135" s="23">
        <v>0.65694444444444444</v>
      </c>
      <c r="J1135" s="1">
        <f>HOUR(Tabla110[[#This Row],[HORA FIN PICKING]]-Tabla110[[#This Row],[HORA INICIO PICKING]])*60+MINUTE(Tabla110[[#This Row],[HORA FIN PICKING]]-Tabla110[[#This Row],[HORA INICIO PICKING]])</f>
        <v>22</v>
      </c>
      <c r="K1135" s="1" t="str">
        <f>VLOOKUP(Tabla110[[#This Row],[COD MATERIAL]],Tabla1345[#All],3,0)</f>
        <v>01 - BATERIAS</v>
      </c>
      <c r="L1135" s="2" t="str">
        <f>VLOOKUP(MONTH(Tabla110[[#This Row],[FECHA PICKING]]),Tabla2[],2,0)</f>
        <v>Feb</v>
      </c>
      <c r="M1135" s="1">
        <f>YEAR(Tabla110[[#This Row],[FECHA PICKING]])</f>
        <v>2019</v>
      </c>
    </row>
    <row r="1136" spans="1:13" x14ac:dyDescent="0.2">
      <c r="A1136" s="2">
        <v>43194</v>
      </c>
      <c r="B1136" s="1">
        <v>348005</v>
      </c>
      <c r="C1136" s="1" t="s">
        <v>616</v>
      </c>
      <c r="D1136" s="1" t="s">
        <v>884</v>
      </c>
      <c r="E1136" s="1" t="s">
        <v>862</v>
      </c>
      <c r="F1136" s="1">
        <v>91</v>
      </c>
      <c r="G1136" s="16" t="s">
        <v>872</v>
      </c>
      <c r="H1136" s="23">
        <v>0.73472222222222217</v>
      </c>
      <c r="I1136" s="23">
        <v>0.78541666666666676</v>
      </c>
      <c r="J1136" s="1">
        <f>HOUR(Tabla110[[#This Row],[HORA FIN PICKING]]-Tabla110[[#This Row],[HORA INICIO PICKING]])*60+MINUTE(Tabla110[[#This Row],[HORA FIN PICKING]]-Tabla110[[#This Row],[HORA INICIO PICKING]])</f>
        <v>73</v>
      </c>
      <c r="K1136" s="1" t="str">
        <f>VLOOKUP(Tabla110[[#This Row],[COD MATERIAL]],Tabla1345[#All],3,0)</f>
        <v>08 - ELECTRICO</v>
      </c>
      <c r="L1136" s="2" t="str">
        <f>VLOOKUP(MONTH(Tabla110[[#This Row],[FECHA PICKING]]),Tabla2[],2,0)</f>
        <v>Abr</v>
      </c>
      <c r="M1136" s="1">
        <f>YEAR(Tabla110[[#This Row],[FECHA PICKING]])</f>
        <v>2018</v>
      </c>
    </row>
    <row r="1137" spans="1:13" x14ac:dyDescent="0.2">
      <c r="A1137" s="2">
        <v>43419</v>
      </c>
      <c r="B1137" s="1">
        <v>362806</v>
      </c>
      <c r="C1137" s="1" t="s">
        <v>527</v>
      </c>
      <c r="D1137" s="1" t="s">
        <v>885</v>
      </c>
      <c r="E1137" s="1" t="s">
        <v>863</v>
      </c>
      <c r="F1137" s="1">
        <v>68</v>
      </c>
      <c r="G1137" s="16" t="s">
        <v>873</v>
      </c>
      <c r="H1137" s="23">
        <v>0.57013888888888886</v>
      </c>
      <c r="I1137" s="23">
        <v>0.6479166666666667</v>
      </c>
      <c r="J1137" s="1">
        <f>HOUR(Tabla110[[#This Row],[HORA FIN PICKING]]-Tabla110[[#This Row],[HORA INICIO PICKING]])*60+MINUTE(Tabla110[[#This Row],[HORA FIN PICKING]]-Tabla110[[#This Row],[HORA INICIO PICKING]])</f>
        <v>112</v>
      </c>
      <c r="K1137" s="1" t="str">
        <f>VLOOKUP(Tabla110[[#This Row],[COD MATERIAL]],Tabla1345[#All],3,0)</f>
        <v>15 - MISCELANEOS</v>
      </c>
      <c r="L1137" s="2" t="str">
        <f>VLOOKUP(MONTH(Tabla110[[#This Row],[FECHA PICKING]]),Tabla2[],2,0)</f>
        <v>Nov</v>
      </c>
      <c r="M1137" s="1">
        <f>YEAR(Tabla110[[#This Row],[FECHA PICKING]])</f>
        <v>2018</v>
      </c>
    </row>
    <row r="1138" spans="1:13" x14ac:dyDescent="0.2">
      <c r="A1138" s="2">
        <v>43460</v>
      </c>
      <c r="B1138" s="1">
        <v>347809</v>
      </c>
      <c r="C1138" s="1" t="s">
        <v>620</v>
      </c>
      <c r="D1138" s="1" t="s">
        <v>893</v>
      </c>
      <c r="E1138" s="1" t="s">
        <v>864</v>
      </c>
      <c r="F1138" s="1">
        <v>24</v>
      </c>
      <c r="G1138" s="16" t="s">
        <v>872</v>
      </c>
      <c r="H1138" s="23">
        <v>0.48333333333333334</v>
      </c>
      <c r="I1138" s="23">
        <v>0.5131944444444444</v>
      </c>
      <c r="J1138" s="1">
        <f>HOUR(Tabla110[[#This Row],[HORA FIN PICKING]]-Tabla110[[#This Row],[HORA INICIO PICKING]])*60+MINUTE(Tabla110[[#This Row],[HORA FIN PICKING]]-Tabla110[[#This Row],[HORA INICIO PICKING]])</f>
        <v>43</v>
      </c>
      <c r="K1138" s="1" t="str">
        <f>VLOOKUP(Tabla110[[#This Row],[COD MATERIAL]],Tabla1345[#All],3,0)</f>
        <v>09 - PARTES DE MOTOR</v>
      </c>
      <c r="L1138" s="2" t="str">
        <f>VLOOKUP(MONTH(Tabla110[[#This Row],[FECHA PICKING]]),Tabla2[],2,0)</f>
        <v>Dic</v>
      </c>
      <c r="M1138" s="1">
        <f>YEAR(Tabla110[[#This Row],[FECHA PICKING]])</f>
        <v>2018</v>
      </c>
    </row>
    <row r="1139" spans="1:13" x14ac:dyDescent="0.2">
      <c r="A1139" s="2">
        <v>43469</v>
      </c>
      <c r="B1139" s="1">
        <v>362799</v>
      </c>
      <c r="C1139" s="1" t="s">
        <v>448</v>
      </c>
      <c r="D1139" s="1" t="s">
        <v>888</v>
      </c>
      <c r="E1139" s="1" t="s">
        <v>864</v>
      </c>
      <c r="F1139" s="1">
        <v>97</v>
      </c>
      <c r="G1139" s="16" t="s">
        <v>872</v>
      </c>
      <c r="H1139" s="23">
        <v>0.71388888888888891</v>
      </c>
      <c r="I1139" s="23">
        <v>0.75347222222222221</v>
      </c>
      <c r="J1139" s="1">
        <f>HOUR(Tabla110[[#This Row],[HORA FIN PICKING]]-Tabla110[[#This Row],[HORA INICIO PICKING]])*60+MINUTE(Tabla110[[#This Row],[HORA FIN PICKING]]-Tabla110[[#This Row],[HORA INICIO PICKING]])</f>
        <v>57</v>
      </c>
      <c r="K1139" s="1" t="str">
        <f>VLOOKUP(Tabla110[[#This Row],[COD MATERIAL]],Tabla1345[#All],3,0)</f>
        <v>05 - COLISION</v>
      </c>
      <c r="L1139" s="2" t="str">
        <f>VLOOKUP(MONTH(Tabla110[[#This Row],[FECHA PICKING]]),Tabla2[],2,0)</f>
        <v>Ene</v>
      </c>
      <c r="M1139" s="1">
        <f>YEAR(Tabla110[[#This Row],[FECHA PICKING]])</f>
        <v>2019</v>
      </c>
    </row>
    <row r="1140" spans="1:13" x14ac:dyDescent="0.2">
      <c r="A1140" s="2">
        <v>43257</v>
      </c>
      <c r="B1140" s="1">
        <v>348268</v>
      </c>
      <c r="C1140" s="1" t="s">
        <v>286</v>
      </c>
      <c r="D1140" s="1" t="s">
        <v>891</v>
      </c>
      <c r="E1140" s="1" t="s">
        <v>857</v>
      </c>
      <c r="F1140" s="1">
        <v>33</v>
      </c>
      <c r="G1140" s="16" t="s">
        <v>872</v>
      </c>
      <c r="H1140" s="23">
        <v>0.36527777777777781</v>
      </c>
      <c r="I1140" s="23">
        <v>0.45347222222222222</v>
      </c>
      <c r="J1140" s="1">
        <f>HOUR(Tabla110[[#This Row],[HORA FIN PICKING]]-Tabla110[[#This Row],[HORA INICIO PICKING]])*60+MINUTE(Tabla110[[#This Row],[HORA FIN PICKING]]-Tabla110[[#This Row],[HORA INICIO PICKING]])</f>
        <v>127</v>
      </c>
      <c r="K1140" s="1" t="str">
        <f>VLOOKUP(Tabla110[[#This Row],[COD MATERIAL]],Tabla1345[#All],3,0)</f>
        <v>05 - COLISION</v>
      </c>
      <c r="L1140" s="2" t="str">
        <f>VLOOKUP(MONTH(Tabla110[[#This Row],[FECHA PICKING]]),Tabla2[],2,0)</f>
        <v>Jun</v>
      </c>
      <c r="M1140" s="1">
        <f>YEAR(Tabla110[[#This Row],[FECHA PICKING]])</f>
        <v>2018</v>
      </c>
    </row>
    <row r="1141" spans="1:13" x14ac:dyDescent="0.2">
      <c r="A1141" s="2">
        <v>43103</v>
      </c>
      <c r="B1141" s="1">
        <v>348787</v>
      </c>
      <c r="C1141" s="1" t="s">
        <v>590</v>
      </c>
      <c r="D1141" s="1" t="s">
        <v>886</v>
      </c>
      <c r="E1141" s="1" t="s">
        <v>864</v>
      </c>
      <c r="F1141" s="1">
        <v>82</v>
      </c>
      <c r="G1141" s="16" t="s">
        <v>872</v>
      </c>
      <c r="H1141" s="23">
        <v>0.42222222222222222</v>
      </c>
      <c r="I1141" s="23">
        <v>0.48888888888888893</v>
      </c>
      <c r="J1141" s="1">
        <f>HOUR(Tabla110[[#This Row],[HORA FIN PICKING]]-Tabla110[[#This Row],[HORA INICIO PICKING]])*60+MINUTE(Tabla110[[#This Row],[HORA FIN PICKING]]-Tabla110[[#This Row],[HORA INICIO PICKING]])</f>
        <v>96</v>
      </c>
      <c r="K1141" s="1" t="str">
        <f>VLOOKUP(Tabla110[[#This Row],[COD MATERIAL]],Tabla1345[#All],3,0)</f>
        <v>05 - COLISION</v>
      </c>
      <c r="L1141" s="2" t="str">
        <f>VLOOKUP(MONTH(Tabla110[[#This Row],[FECHA PICKING]]),Tabla2[],2,0)</f>
        <v>Ene</v>
      </c>
      <c r="M1141" s="1">
        <f>YEAR(Tabla110[[#This Row],[FECHA PICKING]])</f>
        <v>2018</v>
      </c>
    </row>
    <row r="1142" spans="1:13" x14ac:dyDescent="0.2">
      <c r="A1142" s="2">
        <v>43165</v>
      </c>
      <c r="B1142" s="1">
        <v>348532</v>
      </c>
      <c r="C1142" s="1" t="s">
        <v>167</v>
      </c>
      <c r="D1142" s="1" t="s">
        <v>886</v>
      </c>
      <c r="E1142" s="1" t="s">
        <v>865</v>
      </c>
      <c r="F1142" s="1">
        <v>88</v>
      </c>
      <c r="G1142" s="16" t="s">
        <v>872</v>
      </c>
      <c r="H1142" s="23">
        <v>0.4916666666666667</v>
      </c>
      <c r="I1142" s="23">
        <v>0.54652777777777783</v>
      </c>
      <c r="J1142" s="1">
        <f>HOUR(Tabla110[[#This Row],[HORA FIN PICKING]]-Tabla110[[#This Row],[HORA INICIO PICKING]])*60+MINUTE(Tabla110[[#This Row],[HORA FIN PICKING]]-Tabla110[[#This Row],[HORA INICIO PICKING]])</f>
        <v>79</v>
      </c>
      <c r="K1142" s="1" t="str">
        <f>VLOOKUP(Tabla110[[#This Row],[COD MATERIAL]],Tabla1345[#All],3,0)</f>
        <v>02 - BUJIAS</v>
      </c>
      <c r="L1142" s="2" t="str">
        <f>VLOOKUP(MONTH(Tabla110[[#This Row],[FECHA PICKING]]),Tabla2[],2,0)</f>
        <v>Mar</v>
      </c>
      <c r="M1142" s="1">
        <f>YEAR(Tabla110[[#This Row],[FECHA PICKING]])</f>
        <v>2018</v>
      </c>
    </row>
    <row r="1143" spans="1:13" x14ac:dyDescent="0.2">
      <c r="A1143" s="2">
        <v>43341</v>
      </c>
      <c r="B1143" s="1">
        <v>347932</v>
      </c>
      <c r="C1143" s="1" t="s">
        <v>85</v>
      </c>
      <c r="D1143" s="1" t="s">
        <v>892</v>
      </c>
      <c r="E1143" s="1" t="s">
        <v>857</v>
      </c>
      <c r="F1143" s="1">
        <v>81</v>
      </c>
      <c r="G1143" s="16" t="s">
        <v>872</v>
      </c>
      <c r="H1143" s="23">
        <v>0.43194444444444446</v>
      </c>
      <c r="I1143" s="23">
        <v>0.53125</v>
      </c>
      <c r="J1143" s="1">
        <f>HOUR(Tabla110[[#This Row],[HORA FIN PICKING]]-Tabla110[[#This Row],[HORA INICIO PICKING]])*60+MINUTE(Tabla110[[#This Row],[HORA FIN PICKING]]-Tabla110[[#This Row],[HORA INICIO PICKING]])</f>
        <v>143</v>
      </c>
      <c r="K1143" s="1" t="str">
        <f>VLOOKUP(Tabla110[[#This Row],[COD MATERIAL]],Tabla1345[#All],3,0)</f>
        <v>14 - LUCES</v>
      </c>
      <c r="L1143" s="2" t="str">
        <f>VLOOKUP(MONTH(Tabla110[[#This Row],[FECHA PICKING]]),Tabla2[],2,0)</f>
        <v>Ago</v>
      </c>
      <c r="M1143" s="1">
        <f>YEAR(Tabla110[[#This Row],[FECHA PICKING]])</f>
        <v>2018</v>
      </c>
    </row>
    <row r="1144" spans="1:13" x14ac:dyDescent="0.2">
      <c r="A1144" s="2">
        <v>43295</v>
      </c>
      <c r="B1144" s="1">
        <v>347821</v>
      </c>
      <c r="C1144" s="1" t="s">
        <v>411</v>
      </c>
      <c r="D1144" s="1" t="s">
        <v>886</v>
      </c>
      <c r="E1144" s="1" t="s">
        <v>859</v>
      </c>
      <c r="F1144" s="1">
        <v>63</v>
      </c>
      <c r="G1144" s="16" t="s">
        <v>872</v>
      </c>
      <c r="H1144" s="23">
        <v>0.47083333333333338</v>
      </c>
      <c r="I1144" s="23">
        <v>0.5229166666666667</v>
      </c>
      <c r="J1144" s="1">
        <f>HOUR(Tabla110[[#This Row],[HORA FIN PICKING]]-Tabla110[[#This Row],[HORA INICIO PICKING]])*60+MINUTE(Tabla110[[#This Row],[HORA FIN PICKING]]-Tabla110[[#This Row],[HORA INICIO PICKING]])</f>
        <v>75</v>
      </c>
      <c r="K1144" s="1" t="str">
        <f>VLOOKUP(Tabla110[[#This Row],[COD MATERIAL]],Tabla1345[#All],3,0)</f>
        <v>03 - FILTROS</v>
      </c>
      <c r="L1144" s="2" t="str">
        <f>VLOOKUP(MONTH(Tabla110[[#This Row],[FECHA PICKING]]),Tabla2[],2,0)</f>
        <v>Jul</v>
      </c>
      <c r="M1144" s="1">
        <f>YEAR(Tabla110[[#This Row],[FECHA PICKING]])</f>
        <v>2018</v>
      </c>
    </row>
    <row r="1145" spans="1:13" x14ac:dyDescent="0.2">
      <c r="A1145" s="2">
        <v>43358</v>
      </c>
      <c r="B1145" s="1">
        <v>348538</v>
      </c>
      <c r="C1145" s="1" t="s">
        <v>191</v>
      </c>
      <c r="D1145" s="1" t="s">
        <v>892</v>
      </c>
      <c r="E1145" s="1" t="s">
        <v>862</v>
      </c>
      <c r="F1145" s="1">
        <v>100</v>
      </c>
      <c r="G1145" s="16" t="s">
        <v>872</v>
      </c>
      <c r="H1145" s="23">
        <v>0.65416666666666667</v>
      </c>
      <c r="I1145" s="23">
        <v>0.75416666666666676</v>
      </c>
      <c r="J1145" s="1">
        <f>HOUR(Tabla110[[#This Row],[HORA FIN PICKING]]-Tabla110[[#This Row],[HORA INICIO PICKING]])*60+MINUTE(Tabla110[[#This Row],[HORA FIN PICKING]]-Tabla110[[#This Row],[HORA INICIO PICKING]])</f>
        <v>144</v>
      </c>
      <c r="K1145" s="1" t="str">
        <f>VLOOKUP(Tabla110[[#This Row],[COD MATERIAL]],Tabla1345[#All],3,0)</f>
        <v>09 - PARTES DE MOTOR</v>
      </c>
      <c r="L1145" s="2" t="str">
        <f>VLOOKUP(MONTH(Tabla110[[#This Row],[FECHA PICKING]]),Tabla2[],2,0)</f>
        <v>Set</v>
      </c>
      <c r="M1145" s="1">
        <f>YEAR(Tabla110[[#This Row],[FECHA PICKING]])</f>
        <v>2018</v>
      </c>
    </row>
    <row r="1146" spans="1:13" x14ac:dyDescent="0.2">
      <c r="A1146" s="2">
        <v>43325</v>
      </c>
      <c r="B1146" s="1">
        <v>348362</v>
      </c>
      <c r="C1146" s="1" t="s">
        <v>579</v>
      </c>
      <c r="D1146" s="1" t="s">
        <v>885</v>
      </c>
      <c r="E1146" s="1" t="s">
        <v>866</v>
      </c>
      <c r="F1146" s="1">
        <v>98</v>
      </c>
      <c r="G1146" s="16" t="s">
        <v>873</v>
      </c>
      <c r="H1146" s="23">
        <v>0.73611111111111116</v>
      </c>
      <c r="I1146" s="23">
        <v>0.76180555555555562</v>
      </c>
      <c r="J1146" s="1">
        <f>HOUR(Tabla110[[#This Row],[HORA FIN PICKING]]-Tabla110[[#This Row],[HORA INICIO PICKING]])*60+MINUTE(Tabla110[[#This Row],[HORA FIN PICKING]]-Tabla110[[#This Row],[HORA INICIO PICKING]])</f>
        <v>37</v>
      </c>
      <c r="K1146" s="1" t="str">
        <f>VLOOKUP(Tabla110[[#This Row],[COD MATERIAL]],Tabla1345[#All],3,0)</f>
        <v>05 - COLISION</v>
      </c>
      <c r="L1146" s="2" t="str">
        <f>VLOOKUP(MONTH(Tabla110[[#This Row],[FECHA PICKING]]),Tabla2[],2,0)</f>
        <v>Ago</v>
      </c>
      <c r="M1146" s="1">
        <f>YEAR(Tabla110[[#This Row],[FECHA PICKING]])</f>
        <v>2018</v>
      </c>
    </row>
    <row r="1147" spans="1:13" x14ac:dyDescent="0.2">
      <c r="A1147" s="2">
        <v>43508</v>
      </c>
      <c r="B1147" s="1">
        <v>364202</v>
      </c>
      <c r="C1147" s="1" t="s">
        <v>572</v>
      </c>
      <c r="D1147" s="1" t="s">
        <v>886</v>
      </c>
      <c r="E1147" s="1" t="s">
        <v>863</v>
      </c>
      <c r="F1147" s="1">
        <v>51</v>
      </c>
      <c r="G1147" s="16" t="s">
        <v>873</v>
      </c>
      <c r="H1147" s="23">
        <v>0.7270833333333333</v>
      </c>
      <c r="I1147" s="23">
        <v>0.79583333333333339</v>
      </c>
      <c r="J1147" s="1">
        <f>HOUR(Tabla110[[#This Row],[HORA FIN PICKING]]-Tabla110[[#This Row],[HORA INICIO PICKING]])*60+MINUTE(Tabla110[[#This Row],[HORA FIN PICKING]]-Tabla110[[#This Row],[HORA INICIO PICKING]])</f>
        <v>99</v>
      </c>
      <c r="K1147" s="1" t="str">
        <f>VLOOKUP(Tabla110[[#This Row],[COD MATERIAL]],Tabla1345[#All],3,0)</f>
        <v>05 - COLISION</v>
      </c>
      <c r="L1147" s="2" t="str">
        <f>VLOOKUP(MONTH(Tabla110[[#This Row],[FECHA PICKING]]),Tabla2[],2,0)</f>
        <v>Feb</v>
      </c>
      <c r="M1147" s="1">
        <f>YEAR(Tabla110[[#This Row],[FECHA PICKING]])</f>
        <v>2019</v>
      </c>
    </row>
    <row r="1148" spans="1:13" x14ac:dyDescent="0.2">
      <c r="A1148" s="2">
        <v>43556</v>
      </c>
      <c r="B1148" s="1">
        <v>348086</v>
      </c>
      <c r="C1148" s="1" t="s">
        <v>36</v>
      </c>
      <c r="D1148" s="1" t="s">
        <v>885</v>
      </c>
      <c r="E1148" s="1" t="s">
        <v>863</v>
      </c>
      <c r="F1148" s="1">
        <v>17</v>
      </c>
      <c r="G1148" s="16" t="s">
        <v>872</v>
      </c>
      <c r="H1148" s="23">
        <v>0.51944444444444449</v>
      </c>
      <c r="I1148" s="23">
        <v>0.56736111111111109</v>
      </c>
      <c r="J1148" s="1">
        <f>HOUR(Tabla110[[#This Row],[HORA FIN PICKING]]-Tabla110[[#This Row],[HORA INICIO PICKING]])*60+MINUTE(Tabla110[[#This Row],[HORA FIN PICKING]]-Tabla110[[#This Row],[HORA INICIO PICKING]])</f>
        <v>69</v>
      </c>
      <c r="K1148" s="1" t="str">
        <f>VLOOKUP(Tabla110[[#This Row],[COD MATERIAL]],Tabla1345[#All],3,0)</f>
        <v>13 - TRACCION</v>
      </c>
      <c r="L1148" s="2" t="str">
        <f>VLOOKUP(MONTH(Tabla110[[#This Row],[FECHA PICKING]]),Tabla2[],2,0)</f>
        <v>Abr</v>
      </c>
      <c r="M1148" s="1">
        <f>YEAR(Tabla110[[#This Row],[FECHA PICKING]])</f>
        <v>2019</v>
      </c>
    </row>
    <row r="1149" spans="1:13" x14ac:dyDescent="0.2">
      <c r="A1149" s="2">
        <v>43506</v>
      </c>
      <c r="B1149" s="1">
        <v>348389</v>
      </c>
      <c r="C1149" s="1" t="s">
        <v>318</v>
      </c>
      <c r="D1149" s="1" t="s">
        <v>891</v>
      </c>
      <c r="E1149" s="1" t="s">
        <v>860</v>
      </c>
      <c r="F1149" s="1">
        <v>71</v>
      </c>
      <c r="G1149" s="16" t="s">
        <v>872</v>
      </c>
      <c r="H1149" s="23">
        <v>0.7319444444444444</v>
      </c>
      <c r="I1149" s="23">
        <v>0.74375000000000002</v>
      </c>
      <c r="J1149" s="1">
        <f>HOUR(Tabla110[[#This Row],[HORA FIN PICKING]]-Tabla110[[#This Row],[HORA INICIO PICKING]])*60+MINUTE(Tabla110[[#This Row],[HORA FIN PICKING]]-Tabla110[[#This Row],[HORA INICIO PICKING]])</f>
        <v>17</v>
      </c>
      <c r="K1149" s="1" t="str">
        <f>VLOOKUP(Tabla110[[#This Row],[COD MATERIAL]],Tabla1345[#All],3,0)</f>
        <v>14 - LUCES</v>
      </c>
      <c r="L1149" s="2" t="str">
        <f>VLOOKUP(MONTH(Tabla110[[#This Row],[FECHA PICKING]]),Tabla2[],2,0)</f>
        <v>Feb</v>
      </c>
      <c r="M1149" s="1">
        <f>YEAR(Tabla110[[#This Row],[FECHA PICKING]])</f>
        <v>2019</v>
      </c>
    </row>
    <row r="1150" spans="1:13" x14ac:dyDescent="0.2">
      <c r="A1150" s="2">
        <v>43283</v>
      </c>
      <c r="B1150" s="1">
        <v>348651</v>
      </c>
      <c r="C1150" s="1" t="s">
        <v>636</v>
      </c>
      <c r="D1150" s="1" t="s">
        <v>885</v>
      </c>
      <c r="E1150" s="1" t="s">
        <v>867</v>
      </c>
      <c r="F1150" s="1">
        <v>19</v>
      </c>
      <c r="G1150" s="16" t="s">
        <v>872</v>
      </c>
      <c r="H1150" s="23">
        <v>0.69166666666666676</v>
      </c>
      <c r="I1150" s="23">
        <v>0.76250000000000007</v>
      </c>
      <c r="J1150" s="1">
        <f>HOUR(Tabla110[[#This Row],[HORA FIN PICKING]]-Tabla110[[#This Row],[HORA INICIO PICKING]])*60+MINUTE(Tabla110[[#This Row],[HORA FIN PICKING]]-Tabla110[[#This Row],[HORA INICIO PICKING]])</f>
        <v>102</v>
      </c>
      <c r="K1150" s="1" t="str">
        <f>VLOOKUP(Tabla110[[#This Row],[COD MATERIAL]],Tabla1345[#All],3,0)</f>
        <v>13 - TRACCION</v>
      </c>
      <c r="L1150" s="2" t="str">
        <f>VLOOKUP(MONTH(Tabla110[[#This Row],[FECHA PICKING]]),Tabla2[],2,0)</f>
        <v>Jul</v>
      </c>
      <c r="M1150" s="1">
        <f>YEAR(Tabla110[[#This Row],[FECHA PICKING]])</f>
        <v>2018</v>
      </c>
    </row>
    <row r="1151" spans="1:13" x14ac:dyDescent="0.2">
      <c r="A1151" s="2">
        <v>43224</v>
      </c>
      <c r="B1151" s="1">
        <v>362723</v>
      </c>
      <c r="C1151" s="1" t="s">
        <v>517</v>
      </c>
      <c r="D1151" s="1" t="s">
        <v>890</v>
      </c>
      <c r="E1151" s="1" t="s">
        <v>867</v>
      </c>
      <c r="F1151" s="1">
        <v>61</v>
      </c>
      <c r="G1151" s="16" t="s">
        <v>872</v>
      </c>
      <c r="H1151" s="23">
        <v>0.63263888888888886</v>
      </c>
      <c r="I1151" s="23">
        <v>0.67986111111111114</v>
      </c>
      <c r="J1151" s="1">
        <f>HOUR(Tabla110[[#This Row],[HORA FIN PICKING]]-Tabla110[[#This Row],[HORA INICIO PICKING]])*60+MINUTE(Tabla110[[#This Row],[HORA FIN PICKING]]-Tabla110[[#This Row],[HORA INICIO PICKING]])</f>
        <v>68</v>
      </c>
      <c r="K1151" s="1" t="str">
        <f>VLOOKUP(Tabla110[[#This Row],[COD MATERIAL]],Tabla1345[#All],3,0)</f>
        <v>05 - COLISION</v>
      </c>
      <c r="L1151" s="2" t="str">
        <f>VLOOKUP(MONTH(Tabla110[[#This Row],[FECHA PICKING]]),Tabla2[],2,0)</f>
        <v>May</v>
      </c>
      <c r="M1151" s="1">
        <f>YEAR(Tabla110[[#This Row],[FECHA PICKING]])</f>
        <v>2018</v>
      </c>
    </row>
    <row r="1152" spans="1:13" x14ac:dyDescent="0.2">
      <c r="A1152" s="2">
        <v>43319</v>
      </c>
      <c r="B1152" s="1">
        <v>347984</v>
      </c>
      <c r="C1152" s="1" t="s">
        <v>51</v>
      </c>
      <c r="D1152" s="1" t="s">
        <v>891</v>
      </c>
      <c r="E1152" s="1" t="s">
        <v>866</v>
      </c>
      <c r="F1152" s="1">
        <v>94</v>
      </c>
      <c r="G1152" s="16" t="s">
        <v>872</v>
      </c>
      <c r="H1152" s="23">
        <v>0.53194444444444444</v>
      </c>
      <c r="I1152" s="23">
        <v>0.54305555555555551</v>
      </c>
      <c r="J1152" s="1">
        <f>HOUR(Tabla110[[#This Row],[HORA FIN PICKING]]-Tabla110[[#This Row],[HORA INICIO PICKING]])*60+MINUTE(Tabla110[[#This Row],[HORA FIN PICKING]]-Tabla110[[#This Row],[HORA INICIO PICKING]])</f>
        <v>16</v>
      </c>
      <c r="K1152" s="1" t="str">
        <f>VLOOKUP(Tabla110[[#This Row],[COD MATERIAL]],Tabla1345[#All],3,0)</f>
        <v>10 - PALANCAS Y CHICOTES</v>
      </c>
      <c r="L1152" s="2" t="str">
        <f>VLOOKUP(MONTH(Tabla110[[#This Row],[FECHA PICKING]]),Tabla2[],2,0)</f>
        <v>Ago</v>
      </c>
      <c r="M1152" s="1">
        <f>YEAR(Tabla110[[#This Row],[FECHA PICKING]])</f>
        <v>2018</v>
      </c>
    </row>
    <row r="1153" spans="1:13" x14ac:dyDescent="0.2">
      <c r="A1153" s="2">
        <v>43199</v>
      </c>
      <c r="B1153" s="1">
        <v>368070</v>
      </c>
      <c r="C1153" s="1" t="s">
        <v>739</v>
      </c>
      <c r="D1153" s="1" t="s">
        <v>887</v>
      </c>
      <c r="E1153" s="1" t="s">
        <v>868</v>
      </c>
      <c r="F1153" s="1">
        <v>68</v>
      </c>
      <c r="G1153" s="16" t="s">
        <v>872</v>
      </c>
      <c r="H1153" s="23">
        <v>0.55138888888888882</v>
      </c>
      <c r="I1153" s="23">
        <v>0.58611111111111114</v>
      </c>
      <c r="J1153" s="1">
        <f>HOUR(Tabla110[[#This Row],[HORA FIN PICKING]]-Tabla110[[#This Row],[HORA INICIO PICKING]])*60+MINUTE(Tabla110[[#This Row],[HORA FIN PICKING]]-Tabla110[[#This Row],[HORA INICIO PICKING]])</f>
        <v>50</v>
      </c>
      <c r="K1153" s="1" t="str">
        <f>VLOOKUP(Tabla110[[#This Row],[COD MATERIAL]],Tabla1345[#All],3,0)</f>
        <v>14 - LUCES</v>
      </c>
      <c r="L1153" s="2" t="str">
        <f>VLOOKUP(MONTH(Tabla110[[#This Row],[FECHA PICKING]]),Tabla2[],2,0)</f>
        <v>Abr</v>
      </c>
      <c r="M1153" s="1">
        <f>YEAR(Tabla110[[#This Row],[FECHA PICKING]])</f>
        <v>2018</v>
      </c>
    </row>
    <row r="1154" spans="1:13" x14ac:dyDescent="0.2">
      <c r="A1154" s="2">
        <v>43521</v>
      </c>
      <c r="B1154" s="1">
        <v>348818</v>
      </c>
      <c r="C1154" s="1" t="s">
        <v>228</v>
      </c>
      <c r="D1154" s="1" t="s">
        <v>888</v>
      </c>
      <c r="E1154" s="1" t="s">
        <v>859</v>
      </c>
      <c r="F1154" s="1">
        <v>48</v>
      </c>
      <c r="G1154" s="16" t="s">
        <v>872</v>
      </c>
      <c r="H1154" s="23">
        <v>0.46666666666666662</v>
      </c>
      <c r="I1154" s="23">
        <v>0.53333333333333333</v>
      </c>
      <c r="J1154" s="1">
        <f>HOUR(Tabla110[[#This Row],[HORA FIN PICKING]]-Tabla110[[#This Row],[HORA INICIO PICKING]])*60+MINUTE(Tabla110[[#This Row],[HORA FIN PICKING]]-Tabla110[[#This Row],[HORA INICIO PICKING]])</f>
        <v>96</v>
      </c>
      <c r="K1154" s="1" t="str">
        <f>VLOOKUP(Tabla110[[#This Row],[COD MATERIAL]],Tabla1345[#All],3,0)</f>
        <v>05 - COLISION</v>
      </c>
      <c r="L1154" s="2" t="str">
        <f>VLOOKUP(MONTH(Tabla110[[#This Row],[FECHA PICKING]]),Tabla2[],2,0)</f>
        <v>Feb</v>
      </c>
      <c r="M1154" s="1">
        <f>YEAR(Tabla110[[#This Row],[FECHA PICKING]])</f>
        <v>2019</v>
      </c>
    </row>
    <row r="1155" spans="1:13" x14ac:dyDescent="0.2">
      <c r="A1155" s="2">
        <v>43127</v>
      </c>
      <c r="B1155" s="1">
        <v>348450</v>
      </c>
      <c r="C1155" s="1" t="s">
        <v>542</v>
      </c>
      <c r="D1155" s="1" t="s">
        <v>890</v>
      </c>
      <c r="E1155" s="1" t="s">
        <v>865</v>
      </c>
      <c r="F1155" s="1">
        <v>80</v>
      </c>
      <c r="G1155" s="16" t="s">
        <v>872</v>
      </c>
      <c r="H1155" s="23">
        <v>0.55833333333333335</v>
      </c>
      <c r="I1155" s="23">
        <v>0.62152777777777779</v>
      </c>
      <c r="J1155" s="1">
        <f>HOUR(Tabla110[[#This Row],[HORA FIN PICKING]]-Tabla110[[#This Row],[HORA INICIO PICKING]])*60+MINUTE(Tabla110[[#This Row],[HORA FIN PICKING]]-Tabla110[[#This Row],[HORA INICIO PICKING]])</f>
        <v>91</v>
      </c>
      <c r="K1155" s="1" t="str">
        <f>VLOOKUP(Tabla110[[#This Row],[COD MATERIAL]],Tabla1345[#All],3,0)</f>
        <v>07 - PEDALES Y POSAPIES</v>
      </c>
      <c r="L1155" s="2" t="str">
        <f>VLOOKUP(MONTH(Tabla110[[#This Row],[FECHA PICKING]]),Tabla2[],2,0)</f>
        <v>Ene</v>
      </c>
      <c r="M1155" s="1">
        <f>YEAR(Tabla110[[#This Row],[FECHA PICKING]])</f>
        <v>2018</v>
      </c>
    </row>
    <row r="1156" spans="1:13" x14ac:dyDescent="0.2">
      <c r="A1156" s="2">
        <v>43398</v>
      </c>
      <c r="B1156" s="1">
        <v>347991</v>
      </c>
      <c r="C1156" s="1" t="s">
        <v>97</v>
      </c>
      <c r="D1156" s="1" t="s">
        <v>893</v>
      </c>
      <c r="E1156" s="1" t="s">
        <v>860</v>
      </c>
      <c r="F1156" s="1">
        <v>60</v>
      </c>
      <c r="G1156" s="16" t="s">
        <v>872</v>
      </c>
      <c r="H1156" s="23">
        <v>0.60972222222222217</v>
      </c>
      <c r="I1156" s="23">
        <v>0.6743055555555556</v>
      </c>
      <c r="J1156" s="1">
        <f>HOUR(Tabla110[[#This Row],[HORA FIN PICKING]]-Tabla110[[#This Row],[HORA INICIO PICKING]])*60+MINUTE(Tabla110[[#This Row],[HORA FIN PICKING]]-Tabla110[[#This Row],[HORA INICIO PICKING]])</f>
        <v>93</v>
      </c>
      <c r="K1156" s="1" t="str">
        <f>VLOOKUP(Tabla110[[#This Row],[COD MATERIAL]],Tabla1345[#All],3,0)</f>
        <v>10 - PALANCAS Y CHICOTES</v>
      </c>
      <c r="L1156" s="2" t="str">
        <f>VLOOKUP(MONTH(Tabla110[[#This Row],[FECHA PICKING]]),Tabla2[],2,0)</f>
        <v>Oct</v>
      </c>
      <c r="M1156" s="1">
        <f>YEAR(Tabla110[[#This Row],[FECHA PICKING]])</f>
        <v>2018</v>
      </c>
    </row>
    <row r="1157" spans="1:13" x14ac:dyDescent="0.2">
      <c r="A1157" s="2">
        <v>43253</v>
      </c>
      <c r="B1157" s="1">
        <v>347804</v>
      </c>
      <c r="C1157" s="1" t="s">
        <v>644</v>
      </c>
      <c r="D1157" s="1" t="s">
        <v>892</v>
      </c>
      <c r="E1157" s="1" t="s">
        <v>869</v>
      </c>
      <c r="F1157" s="1">
        <v>44</v>
      </c>
      <c r="G1157" s="16" t="s">
        <v>872</v>
      </c>
      <c r="H1157" s="23">
        <v>0.3659722222222222</v>
      </c>
      <c r="I1157" s="23">
        <v>0.45694444444444443</v>
      </c>
      <c r="J1157" s="1">
        <f>HOUR(Tabla110[[#This Row],[HORA FIN PICKING]]-Tabla110[[#This Row],[HORA INICIO PICKING]])*60+MINUTE(Tabla110[[#This Row],[HORA FIN PICKING]]-Tabla110[[#This Row],[HORA INICIO PICKING]])</f>
        <v>131</v>
      </c>
      <c r="K1157" s="1" t="str">
        <f>VLOOKUP(Tabla110[[#This Row],[COD MATERIAL]],Tabla1345[#All],3,0)</f>
        <v>15 - MISCELANEOS</v>
      </c>
      <c r="L1157" s="2" t="str">
        <f>VLOOKUP(MONTH(Tabla110[[#This Row],[FECHA PICKING]]),Tabla2[],2,0)</f>
        <v>Jun</v>
      </c>
      <c r="M1157" s="1">
        <f>YEAR(Tabla110[[#This Row],[FECHA PICKING]])</f>
        <v>2018</v>
      </c>
    </row>
    <row r="1158" spans="1:13" x14ac:dyDescent="0.2">
      <c r="A1158" s="2">
        <v>43246</v>
      </c>
      <c r="B1158" s="1">
        <v>348304</v>
      </c>
      <c r="C1158" s="1" t="s">
        <v>361</v>
      </c>
      <c r="D1158" s="1" t="s">
        <v>890</v>
      </c>
      <c r="E1158" s="1" t="s">
        <v>868</v>
      </c>
      <c r="F1158" s="1">
        <v>63</v>
      </c>
      <c r="G1158" s="16" t="s">
        <v>873</v>
      </c>
      <c r="H1158" s="23">
        <v>0.60833333333333328</v>
      </c>
      <c r="I1158" s="23">
        <v>0.6465277777777777</v>
      </c>
      <c r="J1158" s="1">
        <f>HOUR(Tabla110[[#This Row],[HORA FIN PICKING]]-Tabla110[[#This Row],[HORA INICIO PICKING]])*60+MINUTE(Tabla110[[#This Row],[HORA FIN PICKING]]-Tabla110[[#This Row],[HORA INICIO PICKING]])</f>
        <v>55</v>
      </c>
      <c r="K1158" s="1" t="str">
        <f>VLOOKUP(Tabla110[[#This Row],[COD MATERIAL]],Tabla1345[#All],3,0)</f>
        <v>10 - PALANCAS Y CHICOTES</v>
      </c>
      <c r="L1158" s="2" t="str">
        <f>VLOOKUP(MONTH(Tabla110[[#This Row],[FECHA PICKING]]),Tabla2[],2,0)</f>
        <v>May</v>
      </c>
      <c r="M1158" s="1">
        <f>YEAR(Tabla110[[#This Row],[FECHA PICKING]])</f>
        <v>2018</v>
      </c>
    </row>
    <row r="1159" spans="1:13" x14ac:dyDescent="0.2">
      <c r="A1159" s="2">
        <v>43259</v>
      </c>
      <c r="B1159" s="1">
        <v>362589</v>
      </c>
      <c r="C1159" s="1" t="s">
        <v>792</v>
      </c>
      <c r="D1159" s="1" t="s">
        <v>891</v>
      </c>
      <c r="E1159" s="1" t="s">
        <v>864</v>
      </c>
      <c r="F1159" s="1">
        <v>77</v>
      </c>
      <c r="G1159" s="16" t="s">
        <v>872</v>
      </c>
      <c r="H1159" s="23">
        <v>0.59930555555555554</v>
      </c>
      <c r="I1159" s="23">
        <v>0.70347222222222217</v>
      </c>
      <c r="J1159" s="1">
        <f>HOUR(Tabla110[[#This Row],[HORA FIN PICKING]]-Tabla110[[#This Row],[HORA INICIO PICKING]])*60+MINUTE(Tabla110[[#This Row],[HORA FIN PICKING]]-Tabla110[[#This Row],[HORA INICIO PICKING]])</f>
        <v>150</v>
      </c>
      <c r="K1159" s="1" t="str">
        <f>VLOOKUP(Tabla110[[#This Row],[COD MATERIAL]],Tabla1345[#All],3,0)</f>
        <v>07 - PEDALES Y POSAPIES</v>
      </c>
      <c r="L1159" s="2" t="str">
        <f>VLOOKUP(MONTH(Tabla110[[#This Row],[FECHA PICKING]]),Tabla2[],2,0)</f>
        <v>Jun</v>
      </c>
      <c r="M1159" s="1">
        <f>YEAR(Tabla110[[#This Row],[FECHA PICKING]])</f>
        <v>2018</v>
      </c>
    </row>
    <row r="1160" spans="1:13" x14ac:dyDescent="0.2">
      <c r="A1160" s="2">
        <v>43349</v>
      </c>
      <c r="B1160" s="1">
        <v>348411</v>
      </c>
      <c r="C1160" s="1" t="s">
        <v>242</v>
      </c>
      <c r="D1160" s="1" t="s">
        <v>889</v>
      </c>
      <c r="E1160" s="1" t="s">
        <v>859</v>
      </c>
      <c r="F1160" s="1">
        <v>16</v>
      </c>
      <c r="G1160" s="16" t="s">
        <v>872</v>
      </c>
      <c r="H1160" s="23">
        <v>0.64861111111111114</v>
      </c>
      <c r="I1160" s="23">
        <v>0.68958333333333333</v>
      </c>
      <c r="J1160" s="1">
        <f>HOUR(Tabla110[[#This Row],[HORA FIN PICKING]]-Tabla110[[#This Row],[HORA INICIO PICKING]])*60+MINUTE(Tabla110[[#This Row],[HORA FIN PICKING]]-Tabla110[[#This Row],[HORA INICIO PICKING]])</f>
        <v>59</v>
      </c>
      <c r="K1160" s="1" t="str">
        <f>VLOOKUP(Tabla110[[#This Row],[COD MATERIAL]],Tabla1345[#All],3,0)</f>
        <v>05 - COLISION</v>
      </c>
      <c r="L1160" s="2" t="str">
        <f>VLOOKUP(MONTH(Tabla110[[#This Row],[FECHA PICKING]]),Tabla2[],2,0)</f>
        <v>Set</v>
      </c>
      <c r="M1160" s="1">
        <f>YEAR(Tabla110[[#This Row],[FECHA PICKING]])</f>
        <v>2018</v>
      </c>
    </row>
    <row r="1161" spans="1:13" x14ac:dyDescent="0.2">
      <c r="A1161" s="2">
        <v>43405</v>
      </c>
      <c r="B1161" s="1">
        <v>348610</v>
      </c>
      <c r="C1161" s="1" t="s">
        <v>768</v>
      </c>
      <c r="D1161" s="1" t="s">
        <v>886</v>
      </c>
      <c r="E1161" s="1" t="s">
        <v>870</v>
      </c>
      <c r="F1161" s="1">
        <v>81</v>
      </c>
      <c r="G1161" s="16" t="s">
        <v>872</v>
      </c>
      <c r="H1161" s="23">
        <v>0.37847222222222227</v>
      </c>
      <c r="I1161" s="23">
        <v>0.40277777777777773</v>
      </c>
      <c r="J1161" s="1">
        <f>HOUR(Tabla110[[#This Row],[HORA FIN PICKING]]-Tabla110[[#This Row],[HORA INICIO PICKING]])*60+MINUTE(Tabla110[[#This Row],[HORA FIN PICKING]]-Tabla110[[#This Row],[HORA INICIO PICKING]])</f>
        <v>35</v>
      </c>
      <c r="K1161" s="1" t="str">
        <f>VLOOKUP(Tabla110[[#This Row],[COD MATERIAL]],Tabla1345[#All],3,0)</f>
        <v>08 - ELECTRICO</v>
      </c>
      <c r="L1161" s="2" t="str">
        <f>VLOOKUP(MONTH(Tabla110[[#This Row],[FECHA PICKING]]),Tabla2[],2,0)</f>
        <v>Nov</v>
      </c>
      <c r="M1161" s="1">
        <f>YEAR(Tabla110[[#This Row],[FECHA PICKING]])</f>
        <v>2018</v>
      </c>
    </row>
    <row r="1162" spans="1:13" x14ac:dyDescent="0.2">
      <c r="A1162" s="2">
        <v>43281</v>
      </c>
      <c r="B1162" s="1">
        <v>347628</v>
      </c>
      <c r="C1162" s="1" t="s">
        <v>69</v>
      </c>
      <c r="D1162" s="1" t="s">
        <v>891</v>
      </c>
      <c r="E1162" s="1" t="s">
        <v>865</v>
      </c>
      <c r="F1162" s="1">
        <v>54</v>
      </c>
      <c r="G1162" s="16" t="s">
        <v>873</v>
      </c>
      <c r="H1162" s="23">
        <v>0.39583333333333331</v>
      </c>
      <c r="I1162" s="23">
        <v>0.45833333333333331</v>
      </c>
      <c r="J1162" s="1">
        <f>HOUR(Tabla110[[#This Row],[HORA FIN PICKING]]-Tabla110[[#This Row],[HORA INICIO PICKING]])*60+MINUTE(Tabla110[[#This Row],[HORA FIN PICKING]]-Tabla110[[#This Row],[HORA INICIO PICKING]])</f>
        <v>90</v>
      </c>
      <c r="K1162" s="1" t="str">
        <f>VLOOKUP(Tabla110[[#This Row],[COD MATERIAL]],Tabla1345[#All],3,0)</f>
        <v>09 - PARTES DE MOTOR</v>
      </c>
      <c r="L1162" s="2" t="str">
        <f>VLOOKUP(MONTH(Tabla110[[#This Row],[FECHA PICKING]]),Tabla2[],2,0)</f>
        <v>Jun</v>
      </c>
      <c r="M1162" s="1">
        <f>YEAR(Tabla110[[#This Row],[FECHA PICKING]])</f>
        <v>2018</v>
      </c>
    </row>
    <row r="1163" spans="1:13" x14ac:dyDescent="0.2">
      <c r="A1163" s="2">
        <v>43578</v>
      </c>
      <c r="B1163" s="1">
        <v>347882</v>
      </c>
      <c r="C1163" s="1" t="s">
        <v>185</v>
      </c>
      <c r="D1163" s="1" t="s">
        <v>885</v>
      </c>
      <c r="E1163" s="1" t="s">
        <v>866</v>
      </c>
      <c r="F1163" s="1">
        <v>95</v>
      </c>
      <c r="G1163" s="16" t="s">
        <v>873</v>
      </c>
      <c r="H1163" s="23">
        <v>0.62847222222222221</v>
      </c>
      <c r="I1163" s="23">
        <v>0.66875000000000007</v>
      </c>
      <c r="J1163" s="1">
        <f>HOUR(Tabla110[[#This Row],[HORA FIN PICKING]]-Tabla110[[#This Row],[HORA INICIO PICKING]])*60+MINUTE(Tabla110[[#This Row],[HORA FIN PICKING]]-Tabla110[[#This Row],[HORA INICIO PICKING]])</f>
        <v>58</v>
      </c>
      <c r="K1163" s="1" t="str">
        <f>VLOOKUP(Tabla110[[#This Row],[COD MATERIAL]],Tabla1345[#All],3,0)</f>
        <v>08 - ELECTRICO</v>
      </c>
      <c r="L1163" s="2" t="str">
        <f>VLOOKUP(MONTH(Tabla110[[#This Row],[FECHA PICKING]]),Tabla2[],2,0)</f>
        <v>Abr</v>
      </c>
      <c r="M1163" s="1">
        <f>YEAR(Tabla110[[#This Row],[FECHA PICKING]])</f>
        <v>2019</v>
      </c>
    </row>
    <row r="1164" spans="1:13" x14ac:dyDescent="0.2">
      <c r="A1164" s="2">
        <v>43306</v>
      </c>
      <c r="B1164" s="1">
        <v>348402</v>
      </c>
      <c r="C1164" s="1" t="s">
        <v>322</v>
      </c>
      <c r="D1164" s="1" t="s">
        <v>893</v>
      </c>
      <c r="E1164" s="1" t="s">
        <v>865</v>
      </c>
      <c r="F1164" s="1">
        <v>27</v>
      </c>
      <c r="G1164" s="16" t="s">
        <v>872</v>
      </c>
      <c r="H1164" s="23">
        <v>0.5708333333333333</v>
      </c>
      <c r="I1164" s="23">
        <v>0.59027777777777779</v>
      </c>
      <c r="J1164" s="1">
        <f>HOUR(Tabla110[[#This Row],[HORA FIN PICKING]]-Tabla110[[#This Row],[HORA INICIO PICKING]])*60+MINUTE(Tabla110[[#This Row],[HORA FIN PICKING]]-Tabla110[[#This Row],[HORA INICIO PICKING]])</f>
        <v>28</v>
      </c>
      <c r="K1164" s="1" t="str">
        <f>VLOOKUP(Tabla110[[#This Row],[COD MATERIAL]],Tabla1345[#All],3,0)</f>
        <v>05 - COLISION</v>
      </c>
      <c r="L1164" s="2" t="str">
        <f>VLOOKUP(MONTH(Tabla110[[#This Row],[FECHA PICKING]]),Tabla2[],2,0)</f>
        <v>Jul</v>
      </c>
      <c r="M1164" s="1">
        <f>YEAR(Tabla110[[#This Row],[FECHA PICKING]])</f>
        <v>2018</v>
      </c>
    </row>
    <row r="1165" spans="1:13" x14ac:dyDescent="0.2">
      <c r="A1165" s="2">
        <v>43115</v>
      </c>
      <c r="B1165" s="1">
        <v>348811</v>
      </c>
      <c r="C1165" s="1" t="s">
        <v>269</v>
      </c>
      <c r="D1165" s="1" t="s">
        <v>887</v>
      </c>
      <c r="E1165" s="1" t="s">
        <v>858</v>
      </c>
      <c r="F1165" s="1">
        <v>41</v>
      </c>
      <c r="G1165" s="16" t="s">
        <v>872</v>
      </c>
      <c r="H1165" s="23">
        <v>0.6777777777777777</v>
      </c>
      <c r="I1165" s="23">
        <v>0.74583333333333324</v>
      </c>
      <c r="J1165" s="1">
        <f>HOUR(Tabla110[[#This Row],[HORA FIN PICKING]]-Tabla110[[#This Row],[HORA INICIO PICKING]])*60+MINUTE(Tabla110[[#This Row],[HORA FIN PICKING]]-Tabla110[[#This Row],[HORA INICIO PICKING]])</f>
        <v>98</v>
      </c>
      <c r="K1165" s="1" t="str">
        <f>VLOOKUP(Tabla110[[#This Row],[COD MATERIAL]],Tabla1345[#All],3,0)</f>
        <v>05 - COLISION</v>
      </c>
      <c r="L1165" s="2" t="str">
        <f>VLOOKUP(MONTH(Tabla110[[#This Row],[FECHA PICKING]]),Tabla2[],2,0)</f>
        <v>Ene</v>
      </c>
      <c r="M1165" s="1">
        <f>YEAR(Tabla110[[#This Row],[FECHA PICKING]])</f>
        <v>2018</v>
      </c>
    </row>
    <row r="1166" spans="1:13" x14ac:dyDescent="0.2">
      <c r="A1166" s="2">
        <v>43280</v>
      </c>
      <c r="B1166" s="1">
        <v>347996</v>
      </c>
      <c r="C1166" s="1" t="s">
        <v>142</v>
      </c>
      <c r="D1166" s="1" t="s">
        <v>886</v>
      </c>
      <c r="E1166" s="1" t="s">
        <v>871</v>
      </c>
      <c r="F1166" s="1">
        <v>20</v>
      </c>
      <c r="G1166" s="16" t="s">
        <v>872</v>
      </c>
      <c r="H1166" s="23">
        <v>0.51874999999999993</v>
      </c>
      <c r="I1166" s="23">
        <v>0.54999999999999993</v>
      </c>
      <c r="J1166" s="1">
        <f>HOUR(Tabla110[[#This Row],[HORA FIN PICKING]]-Tabla110[[#This Row],[HORA INICIO PICKING]])*60+MINUTE(Tabla110[[#This Row],[HORA FIN PICKING]]-Tabla110[[#This Row],[HORA INICIO PICKING]])</f>
        <v>45</v>
      </c>
      <c r="K1166" s="1" t="str">
        <f>VLOOKUP(Tabla110[[#This Row],[COD MATERIAL]],Tabla1345[#All],3,0)</f>
        <v>10 - PALANCAS Y CHICOTES</v>
      </c>
      <c r="L1166" s="2" t="str">
        <f>VLOOKUP(MONTH(Tabla110[[#This Row],[FECHA PICKING]]),Tabla2[],2,0)</f>
        <v>Jun</v>
      </c>
      <c r="M1166" s="1">
        <f>YEAR(Tabla110[[#This Row],[FECHA PICKING]])</f>
        <v>2018</v>
      </c>
    </row>
    <row r="1167" spans="1:13" x14ac:dyDescent="0.2">
      <c r="A1167" s="2">
        <v>43481</v>
      </c>
      <c r="B1167" s="1">
        <v>367932</v>
      </c>
      <c r="C1167" s="1" t="s">
        <v>790</v>
      </c>
      <c r="D1167" s="1" t="s">
        <v>885</v>
      </c>
      <c r="E1167" s="1" t="s">
        <v>865</v>
      </c>
      <c r="F1167" s="1">
        <v>55</v>
      </c>
      <c r="G1167" s="16" t="s">
        <v>872</v>
      </c>
      <c r="H1167" s="23">
        <v>0.51527777777777783</v>
      </c>
      <c r="I1167" s="23">
        <v>0.5840277777777777</v>
      </c>
      <c r="J1167" s="1">
        <f>HOUR(Tabla110[[#This Row],[HORA FIN PICKING]]-Tabla110[[#This Row],[HORA INICIO PICKING]])*60+MINUTE(Tabla110[[#This Row],[HORA FIN PICKING]]-Tabla110[[#This Row],[HORA INICIO PICKING]])</f>
        <v>99</v>
      </c>
      <c r="K1167" s="1" t="str">
        <f>VLOOKUP(Tabla110[[#This Row],[COD MATERIAL]],Tabla1345[#All],3,0)</f>
        <v>09 - PARTES DE MOTOR</v>
      </c>
      <c r="L1167" s="2" t="str">
        <f>VLOOKUP(MONTH(Tabla110[[#This Row],[FECHA PICKING]]),Tabla2[],2,0)</f>
        <v>Ene</v>
      </c>
      <c r="M1167" s="1">
        <f>YEAR(Tabla110[[#This Row],[FECHA PICKING]])</f>
        <v>2019</v>
      </c>
    </row>
    <row r="1168" spans="1:13" x14ac:dyDescent="0.2">
      <c r="A1168" s="2">
        <v>43196</v>
      </c>
      <c r="B1168" s="1">
        <v>348502</v>
      </c>
      <c r="C1168" s="1" t="s">
        <v>160</v>
      </c>
      <c r="D1168" s="1" t="s">
        <v>892</v>
      </c>
      <c r="E1168" s="1" t="s">
        <v>858</v>
      </c>
      <c r="F1168" s="1">
        <v>23</v>
      </c>
      <c r="G1168" s="16" t="s">
        <v>873</v>
      </c>
      <c r="H1168" s="23">
        <v>0.7416666666666667</v>
      </c>
      <c r="I1168" s="23">
        <v>0.77569444444444446</v>
      </c>
      <c r="J1168" s="1">
        <f>HOUR(Tabla110[[#This Row],[HORA FIN PICKING]]-Tabla110[[#This Row],[HORA INICIO PICKING]])*60+MINUTE(Tabla110[[#This Row],[HORA FIN PICKING]]-Tabla110[[#This Row],[HORA INICIO PICKING]])</f>
        <v>49</v>
      </c>
      <c r="K1168" s="1" t="str">
        <f>VLOOKUP(Tabla110[[#This Row],[COD MATERIAL]],Tabla1345[#All],3,0)</f>
        <v>09 - PARTES DE MOTOR</v>
      </c>
      <c r="L1168" s="2" t="str">
        <f>VLOOKUP(MONTH(Tabla110[[#This Row],[FECHA PICKING]]),Tabla2[],2,0)</f>
        <v>Abr</v>
      </c>
      <c r="M1168" s="1">
        <f>YEAR(Tabla110[[#This Row],[FECHA PICKING]])</f>
        <v>2018</v>
      </c>
    </row>
    <row r="1169" spans="1:13" x14ac:dyDescent="0.2">
      <c r="A1169" s="2">
        <v>43238</v>
      </c>
      <c r="B1169" s="1">
        <v>364434</v>
      </c>
      <c r="C1169" s="1" t="s">
        <v>505</v>
      </c>
      <c r="D1169" s="1" t="s">
        <v>886</v>
      </c>
      <c r="E1169" s="1" t="s">
        <v>857</v>
      </c>
      <c r="F1169" s="1">
        <v>90</v>
      </c>
      <c r="G1169" s="16" t="s">
        <v>872</v>
      </c>
      <c r="H1169" s="23">
        <v>0.73402777777777783</v>
      </c>
      <c r="I1169" s="23">
        <v>0.8256944444444444</v>
      </c>
      <c r="J1169" s="1">
        <f>HOUR(Tabla110[[#This Row],[HORA FIN PICKING]]-Tabla110[[#This Row],[HORA INICIO PICKING]])*60+MINUTE(Tabla110[[#This Row],[HORA FIN PICKING]]-Tabla110[[#This Row],[HORA INICIO PICKING]])</f>
        <v>132</v>
      </c>
      <c r="K1169" s="1" t="str">
        <f>VLOOKUP(Tabla110[[#This Row],[COD MATERIAL]],Tabla1345[#All],3,0)</f>
        <v>05 - COLISION</v>
      </c>
      <c r="L1169" s="2" t="str">
        <f>VLOOKUP(MONTH(Tabla110[[#This Row],[FECHA PICKING]]),Tabla2[],2,0)</f>
        <v>May</v>
      </c>
      <c r="M1169" s="1">
        <f>YEAR(Tabla110[[#This Row],[FECHA PICKING]])</f>
        <v>2018</v>
      </c>
    </row>
    <row r="1170" spans="1:13" x14ac:dyDescent="0.2">
      <c r="A1170" s="2">
        <v>43441</v>
      </c>
      <c r="B1170" s="1">
        <v>348120</v>
      </c>
      <c r="C1170" s="1" t="s">
        <v>555</v>
      </c>
      <c r="D1170" s="1" t="s">
        <v>893</v>
      </c>
      <c r="E1170" s="1" t="s">
        <v>862</v>
      </c>
      <c r="F1170" s="1">
        <v>34</v>
      </c>
      <c r="G1170" s="16" t="s">
        <v>873</v>
      </c>
      <c r="H1170" s="23">
        <v>0.40277777777777773</v>
      </c>
      <c r="I1170" s="23">
        <v>0.43541666666666662</v>
      </c>
      <c r="J1170" s="1">
        <f>HOUR(Tabla110[[#This Row],[HORA FIN PICKING]]-Tabla110[[#This Row],[HORA INICIO PICKING]])*60+MINUTE(Tabla110[[#This Row],[HORA FIN PICKING]]-Tabla110[[#This Row],[HORA INICIO PICKING]])</f>
        <v>47</v>
      </c>
      <c r="K1170" s="1" t="str">
        <f>VLOOKUP(Tabla110[[#This Row],[COD MATERIAL]],Tabla1345[#All],3,0)</f>
        <v>07 - PEDALES Y POSAPIES</v>
      </c>
      <c r="L1170" s="2" t="str">
        <f>VLOOKUP(MONTH(Tabla110[[#This Row],[FECHA PICKING]]),Tabla2[],2,0)</f>
        <v>Dic</v>
      </c>
      <c r="M1170" s="1">
        <f>YEAR(Tabla110[[#This Row],[FECHA PICKING]])</f>
        <v>2018</v>
      </c>
    </row>
    <row r="1171" spans="1:13" x14ac:dyDescent="0.2">
      <c r="A1171" s="2">
        <v>43116</v>
      </c>
      <c r="B1171" s="1">
        <v>348121</v>
      </c>
      <c r="C1171" s="1" t="s">
        <v>555</v>
      </c>
      <c r="D1171" s="1" t="s">
        <v>889</v>
      </c>
      <c r="E1171" s="1" t="s">
        <v>857</v>
      </c>
      <c r="F1171" s="1">
        <v>98</v>
      </c>
      <c r="G1171" s="16" t="s">
        <v>873</v>
      </c>
      <c r="H1171" s="23">
        <v>0.51458333333333328</v>
      </c>
      <c r="I1171" s="23">
        <v>0.59652777777777777</v>
      </c>
      <c r="J1171" s="1">
        <f>HOUR(Tabla110[[#This Row],[HORA FIN PICKING]]-Tabla110[[#This Row],[HORA INICIO PICKING]])*60+MINUTE(Tabla110[[#This Row],[HORA FIN PICKING]]-Tabla110[[#This Row],[HORA INICIO PICKING]])</f>
        <v>118</v>
      </c>
      <c r="K1171" s="1" t="str">
        <f>VLOOKUP(Tabla110[[#This Row],[COD MATERIAL]],Tabla1345[#All],3,0)</f>
        <v>07 - PEDALES Y POSAPIES</v>
      </c>
      <c r="L1171" s="2" t="str">
        <f>VLOOKUP(MONTH(Tabla110[[#This Row],[FECHA PICKING]]),Tabla2[],2,0)</f>
        <v>Ene</v>
      </c>
      <c r="M1171" s="1">
        <f>YEAR(Tabla110[[#This Row],[FECHA PICKING]])</f>
        <v>2018</v>
      </c>
    </row>
    <row r="1172" spans="1:13" x14ac:dyDescent="0.2">
      <c r="A1172" s="2">
        <v>43102</v>
      </c>
      <c r="B1172" s="1">
        <v>348882</v>
      </c>
      <c r="C1172" s="1" t="s">
        <v>134</v>
      </c>
      <c r="D1172" s="1" t="s">
        <v>884</v>
      </c>
      <c r="E1172" s="1" t="s">
        <v>867</v>
      </c>
      <c r="F1172" s="1">
        <v>25</v>
      </c>
      <c r="G1172" s="16" t="s">
        <v>872</v>
      </c>
      <c r="H1172" s="23">
        <v>0.70000000000000007</v>
      </c>
      <c r="I1172" s="23">
        <v>0.74236111111111114</v>
      </c>
      <c r="J1172" s="1">
        <f>HOUR(Tabla110[[#This Row],[HORA FIN PICKING]]-Tabla110[[#This Row],[HORA INICIO PICKING]])*60+MINUTE(Tabla110[[#This Row],[HORA FIN PICKING]]-Tabla110[[#This Row],[HORA INICIO PICKING]])</f>
        <v>61</v>
      </c>
      <c r="K1172" s="1" t="str">
        <f>VLOOKUP(Tabla110[[#This Row],[COD MATERIAL]],Tabla1345[#All],3,0)</f>
        <v>05 - COLISION</v>
      </c>
      <c r="L1172" s="2" t="str">
        <f>VLOOKUP(MONTH(Tabla110[[#This Row],[FECHA PICKING]]),Tabla2[],2,0)</f>
        <v>Ene</v>
      </c>
      <c r="M1172" s="1">
        <f>YEAR(Tabla110[[#This Row],[FECHA PICKING]])</f>
        <v>2018</v>
      </c>
    </row>
    <row r="1173" spans="1:13" x14ac:dyDescent="0.2">
      <c r="A1173" s="2">
        <v>43552</v>
      </c>
      <c r="B1173" s="1">
        <v>348224</v>
      </c>
      <c r="C1173" s="1" t="s">
        <v>732</v>
      </c>
      <c r="D1173" s="1" t="s">
        <v>886</v>
      </c>
      <c r="E1173" s="1" t="s">
        <v>857</v>
      </c>
      <c r="F1173" s="1">
        <v>21</v>
      </c>
      <c r="G1173" s="16" t="s">
        <v>873</v>
      </c>
      <c r="H1173" s="23">
        <v>0.51388888888888895</v>
      </c>
      <c r="I1173" s="23">
        <v>0.60138888888888886</v>
      </c>
      <c r="J1173" s="1">
        <f>HOUR(Tabla110[[#This Row],[HORA FIN PICKING]]-Tabla110[[#This Row],[HORA INICIO PICKING]])*60+MINUTE(Tabla110[[#This Row],[HORA FIN PICKING]]-Tabla110[[#This Row],[HORA INICIO PICKING]])</f>
        <v>126</v>
      </c>
      <c r="K1173" s="1" t="str">
        <f>VLOOKUP(Tabla110[[#This Row],[COD MATERIAL]],Tabla1345[#All],3,0)</f>
        <v>11 - LLANTAS Y HULES</v>
      </c>
      <c r="L1173" s="2" t="str">
        <f>VLOOKUP(MONTH(Tabla110[[#This Row],[FECHA PICKING]]),Tabla2[],2,0)</f>
        <v>Mar</v>
      </c>
      <c r="M1173" s="1">
        <f>YEAR(Tabla110[[#This Row],[FECHA PICKING]])</f>
        <v>2019</v>
      </c>
    </row>
    <row r="1174" spans="1:13" x14ac:dyDescent="0.2">
      <c r="A1174" s="2">
        <v>43355</v>
      </c>
      <c r="B1174" s="1">
        <v>348604</v>
      </c>
      <c r="C1174" s="1" t="s">
        <v>400</v>
      </c>
      <c r="D1174" s="1" t="s">
        <v>893</v>
      </c>
      <c r="E1174" s="1" t="s">
        <v>860</v>
      </c>
      <c r="F1174" s="1">
        <v>27</v>
      </c>
      <c r="G1174" s="16" t="s">
        <v>873</v>
      </c>
      <c r="H1174" s="23">
        <v>0.58958333333333335</v>
      </c>
      <c r="I1174" s="23">
        <v>0.60138888888888886</v>
      </c>
      <c r="J1174" s="1">
        <f>HOUR(Tabla110[[#This Row],[HORA FIN PICKING]]-Tabla110[[#This Row],[HORA INICIO PICKING]])*60+MINUTE(Tabla110[[#This Row],[HORA FIN PICKING]]-Tabla110[[#This Row],[HORA INICIO PICKING]])</f>
        <v>17</v>
      </c>
      <c r="K1174" s="1" t="str">
        <f>VLOOKUP(Tabla110[[#This Row],[COD MATERIAL]],Tabla1345[#All],3,0)</f>
        <v>15 - MISCELANEOS</v>
      </c>
      <c r="L1174" s="2" t="str">
        <f>VLOOKUP(MONTH(Tabla110[[#This Row],[FECHA PICKING]]),Tabla2[],2,0)</f>
        <v>Set</v>
      </c>
      <c r="M1174" s="1">
        <f>YEAR(Tabla110[[#This Row],[FECHA PICKING]])</f>
        <v>2018</v>
      </c>
    </row>
    <row r="1175" spans="1:13" x14ac:dyDescent="0.2">
      <c r="A1175" s="2">
        <v>43263</v>
      </c>
      <c r="B1175" s="1">
        <v>348578</v>
      </c>
      <c r="C1175" s="1" t="s">
        <v>690</v>
      </c>
      <c r="D1175" s="1" t="s">
        <v>889</v>
      </c>
      <c r="E1175" s="1" t="s">
        <v>865</v>
      </c>
      <c r="F1175" s="1">
        <v>91</v>
      </c>
      <c r="G1175" s="16" t="s">
        <v>873</v>
      </c>
      <c r="H1175" s="23">
        <v>0.54999999999999993</v>
      </c>
      <c r="I1175" s="23">
        <v>0.5708333333333333</v>
      </c>
      <c r="J1175" s="1">
        <f>HOUR(Tabla110[[#This Row],[HORA FIN PICKING]]-Tabla110[[#This Row],[HORA INICIO PICKING]])*60+MINUTE(Tabla110[[#This Row],[HORA FIN PICKING]]-Tabla110[[#This Row],[HORA INICIO PICKING]])</f>
        <v>30</v>
      </c>
      <c r="K1175" s="1" t="str">
        <f>VLOOKUP(Tabla110[[#This Row],[COD MATERIAL]],Tabla1345[#All],3,0)</f>
        <v>15 - MISCELANEOS</v>
      </c>
      <c r="L1175" s="2" t="str">
        <f>VLOOKUP(MONTH(Tabla110[[#This Row],[FECHA PICKING]]),Tabla2[],2,0)</f>
        <v>Jun</v>
      </c>
      <c r="M1175" s="1">
        <f>YEAR(Tabla110[[#This Row],[FECHA PICKING]])</f>
        <v>2018</v>
      </c>
    </row>
    <row r="1176" spans="1:13" x14ac:dyDescent="0.2">
      <c r="A1176" s="2">
        <v>43308</v>
      </c>
      <c r="B1176" s="1">
        <v>348229</v>
      </c>
      <c r="C1176" s="1" t="s">
        <v>119</v>
      </c>
      <c r="D1176" s="1" t="s">
        <v>890</v>
      </c>
      <c r="E1176" s="1" t="s">
        <v>863</v>
      </c>
      <c r="F1176" s="1">
        <v>79</v>
      </c>
      <c r="G1176" s="16" t="s">
        <v>872</v>
      </c>
      <c r="H1176" s="23">
        <v>0.68125000000000002</v>
      </c>
      <c r="I1176" s="23">
        <v>0.75902777777777786</v>
      </c>
      <c r="J1176" s="1">
        <f>HOUR(Tabla110[[#This Row],[HORA FIN PICKING]]-Tabla110[[#This Row],[HORA INICIO PICKING]])*60+MINUTE(Tabla110[[#This Row],[HORA FIN PICKING]]-Tabla110[[#This Row],[HORA INICIO PICKING]])</f>
        <v>112</v>
      </c>
      <c r="K1176" s="1" t="str">
        <f>VLOOKUP(Tabla110[[#This Row],[COD MATERIAL]],Tabla1345[#All],3,0)</f>
        <v>13 - TRACCION</v>
      </c>
      <c r="L1176" s="2" t="str">
        <f>VLOOKUP(MONTH(Tabla110[[#This Row],[FECHA PICKING]]),Tabla2[],2,0)</f>
        <v>Jul</v>
      </c>
      <c r="M1176" s="1">
        <f>YEAR(Tabla110[[#This Row],[FECHA PICKING]])</f>
        <v>2018</v>
      </c>
    </row>
    <row r="1177" spans="1:13" x14ac:dyDescent="0.2">
      <c r="A1177" s="2">
        <v>43600</v>
      </c>
      <c r="B1177" s="1">
        <v>367836</v>
      </c>
      <c r="C1177" s="1" t="s">
        <v>697</v>
      </c>
      <c r="D1177" s="1" t="s">
        <v>884</v>
      </c>
      <c r="E1177" s="1" t="s">
        <v>856</v>
      </c>
      <c r="F1177" s="1">
        <v>40</v>
      </c>
      <c r="G1177" s="16" t="s">
        <v>872</v>
      </c>
      <c r="H1177" s="23">
        <v>0.63888888888888895</v>
      </c>
      <c r="I1177" s="23">
        <v>0.72222222222222221</v>
      </c>
      <c r="J1177" s="1">
        <f>HOUR(Tabla110[[#This Row],[HORA FIN PICKING]]-Tabla110[[#This Row],[HORA INICIO PICKING]])*60+MINUTE(Tabla110[[#This Row],[HORA FIN PICKING]]-Tabla110[[#This Row],[HORA INICIO PICKING]])</f>
        <v>120</v>
      </c>
      <c r="K1177" s="1" t="str">
        <f>VLOOKUP(Tabla110[[#This Row],[COD MATERIAL]],Tabla1345[#All],3,0)</f>
        <v>05 - COLISION</v>
      </c>
      <c r="L1177" s="2" t="str">
        <f>VLOOKUP(MONTH(Tabla110[[#This Row],[FECHA PICKING]]),Tabla2[],2,0)</f>
        <v>May</v>
      </c>
      <c r="M1177" s="1">
        <f>YEAR(Tabla110[[#This Row],[FECHA PICKING]])</f>
        <v>2019</v>
      </c>
    </row>
    <row r="1178" spans="1:13" x14ac:dyDescent="0.2">
      <c r="A1178" s="2">
        <v>43530</v>
      </c>
      <c r="B1178" s="1">
        <v>348417</v>
      </c>
      <c r="C1178" s="1" t="s">
        <v>396</v>
      </c>
      <c r="D1178" s="1" t="s">
        <v>886</v>
      </c>
      <c r="E1178" s="1" t="s">
        <v>857</v>
      </c>
      <c r="F1178" s="1">
        <v>97</v>
      </c>
      <c r="G1178" s="16" t="s">
        <v>872</v>
      </c>
      <c r="H1178" s="23">
        <v>0.63750000000000007</v>
      </c>
      <c r="I1178" s="23">
        <v>0.74097222222222214</v>
      </c>
      <c r="J1178" s="1">
        <f>HOUR(Tabla110[[#This Row],[HORA FIN PICKING]]-Tabla110[[#This Row],[HORA INICIO PICKING]])*60+MINUTE(Tabla110[[#This Row],[HORA FIN PICKING]]-Tabla110[[#This Row],[HORA INICIO PICKING]])</f>
        <v>149</v>
      </c>
      <c r="K1178" s="1" t="str">
        <f>VLOOKUP(Tabla110[[#This Row],[COD MATERIAL]],Tabla1345[#All],3,0)</f>
        <v>05 - COLISION</v>
      </c>
      <c r="L1178" s="2" t="str">
        <f>VLOOKUP(MONTH(Tabla110[[#This Row],[FECHA PICKING]]),Tabla2[],2,0)</f>
        <v>Mar</v>
      </c>
      <c r="M1178" s="1">
        <f>YEAR(Tabla110[[#This Row],[FECHA PICKING]])</f>
        <v>2019</v>
      </c>
    </row>
    <row r="1179" spans="1:13" x14ac:dyDescent="0.2">
      <c r="A1179" s="2">
        <v>43140</v>
      </c>
      <c r="B1179" s="1">
        <v>348623</v>
      </c>
      <c r="C1179" s="1" t="s">
        <v>501</v>
      </c>
      <c r="D1179" s="1" t="s">
        <v>885</v>
      </c>
      <c r="E1179" s="1" t="s">
        <v>858</v>
      </c>
      <c r="F1179" s="1">
        <v>41</v>
      </c>
      <c r="G1179" s="16" t="s">
        <v>872</v>
      </c>
      <c r="H1179" s="23">
        <v>0.68263888888888891</v>
      </c>
      <c r="I1179" s="23">
        <v>0.77847222222222223</v>
      </c>
      <c r="J1179" s="1">
        <f>HOUR(Tabla110[[#This Row],[HORA FIN PICKING]]-Tabla110[[#This Row],[HORA INICIO PICKING]])*60+MINUTE(Tabla110[[#This Row],[HORA FIN PICKING]]-Tabla110[[#This Row],[HORA INICIO PICKING]])</f>
        <v>138</v>
      </c>
      <c r="K1179" s="1" t="str">
        <f>VLOOKUP(Tabla110[[#This Row],[COD MATERIAL]],Tabla1345[#All],3,0)</f>
        <v>15 - MISCELANEOS</v>
      </c>
      <c r="L1179" s="2" t="str">
        <f>VLOOKUP(MONTH(Tabla110[[#This Row],[FECHA PICKING]]),Tabla2[],2,0)</f>
        <v>Feb</v>
      </c>
      <c r="M1179" s="1">
        <f>YEAR(Tabla110[[#This Row],[FECHA PICKING]])</f>
        <v>2018</v>
      </c>
    </row>
    <row r="1180" spans="1:13" x14ac:dyDescent="0.2">
      <c r="A1180" s="2">
        <v>43163</v>
      </c>
      <c r="B1180" s="1">
        <v>348588</v>
      </c>
      <c r="C1180" s="1" t="s">
        <v>646</v>
      </c>
      <c r="D1180" s="1" t="s">
        <v>887</v>
      </c>
      <c r="E1180" s="1" t="s">
        <v>859</v>
      </c>
      <c r="F1180" s="1">
        <v>64</v>
      </c>
      <c r="G1180" s="16" t="s">
        <v>872</v>
      </c>
      <c r="H1180" s="23">
        <v>0.37986111111111115</v>
      </c>
      <c r="I1180" s="23">
        <v>0.39444444444444443</v>
      </c>
      <c r="J1180" s="1">
        <f>HOUR(Tabla110[[#This Row],[HORA FIN PICKING]]-Tabla110[[#This Row],[HORA INICIO PICKING]])*60+MINUTE(Tabla110[[#This Row],[HORA FIN PICKING]]-Tabla110[[#This Row],[HORA INICIO PICKING]])</f>
        <v>21</v>
      </c>
      <c r="K1180" s="1" t="str">
        <f>VLOOKUP(Tabla110[[#This Row],[COD MATERIAL]],Tabla1345[#All],3,0)</f>
        <v>09 - PARTES DE MOTOR</v>
      </c>
      <c r="L1180" s="2" t="str">
        <f>VLOOKUP(MONTH(Tabla110[[#This Row],[FECHA PICKING]]),Tabla2[],2,0)</f>
        <v>Mar</v>
      </c>
      <c r="M1180" s="1">
        <f>YEAR(Tabla110[[#This Row],[FECHA PICKING]])</f>
        <v>2018</v>
      </c>
    </row>
    <row r="1181" spans="1:13" x14ac:dyDescent="0.2">
      <c r="A1181" s="2">
        <v>43482</v>
      </c>
      <c r="B1181" s="1">
        <v>348164</v>
      </c>
      <c r="C1181" s="1" t="s">
        <v>251</v>
      </c>
      <c r="D1181" s="1" t="s">
        <v>888</v>
      </c>
      <c r="E1181" s="1" t="s">
        <v>860</v>
      </c>
      <c r="F1181" s="1">
        <v>13</v>
      </c>
      <c r="G1181" s="16" t="s">
        <v>873</v>
      </c>
      <c r="H1181" s="23">
        <v>0.46736111111111112</v>
      </c>
      <c r="I1181" s="23">
        <v>0.49861111111111112</v>
      </c>
      <c r="J1181" s="1">
        <f>HOUR(Tabla110[[#This Row],[HORA FIN PICKING]]-Tabla110[[#This Row],[HORA INICIO PICKING]])*60+MINUTE(Tabla110[[#This Row],[HORA FIN PICKING]]-Tabla110[[#This Row],[HORA INICIO PICKING]])</f>
        <v>45</v>
      </c>
      <c r="K1181" s="1" t="str">
        <f>VLOOKUP(Tabla110[[#This Row],[COD MATERIAL]],Tabla1345[#All],3,0)</f>
        <v>15 - MISCELANEOS</v>
      </c>
      <c r="L1181" s="2" t="str">
        <f>VLOOKUP(MONTH(Tabla110[[#This Row],[FECHA PICKING]]),Tabla2[],2,0)</f>
        <v>Ene</v>
      </c>
      <c r="M1181" s="1">
        <f>YEAR(Tabla110[[#This Row],[FECHA PICKING]])</f>
        <v>2019</v>
      </c>
    </row>
    <row r="1182" spans="1:13" x14ac:dyDescent="0.2">
      <c r="A1182" s="2">
        <v>43161</v>
      </c>
      <c r="B1182" s="1">
        <v>348820</v>
      </c>
      <c r="C1182" s="1" t="s">
        <v>283</v>
      </c>
      <c r="D1182" s="1" t="s">
        <v>892</v>
      </c>
      <c r="E1182" s="1" t="s">
        <v>861</v>
      </c>
      <c r="F1182" s="1">
        <v>90</v>
      </c>
      <c r="G1182" s="16" t="s">
        <v>873</v>
      </c>
      <c r="H1182" s="23">
        <v>0.64166666666666672</v>
      </c>
      <c r="I1182" s="23">
        <v>0.65694444444444444</v>
      </c>
      <c r="J1182" s="1">
        <f>HOUR(Tabla110[[#This Row],[HORA FIN PICKING]]-Tabla110[[#This Row],[HORA INICIO PICKING]])*60+MINUTE(Tabla110[[#This Row],[HORA FIN PICKING]]-Tabla110[[#This Row],[HORA INICIO PICKING]])</f>
        <v>22</v>
      </c>
      <c r="K1182" s="1" t="str">
        <f>VLOOKUP(Tabla110[[#This Row],[COD MATERIAL]],Tabla1345[#All],3,0)</f>
        <v>15 - MISCELANEOS</v>
      </c>
      <c r="L1182" s="2" t="str">
        <f>VLOOKUP(MONTH(Tabla110[[#This Row],[FECHA PICKING]]),Tabla2[],2,0)</f>
        <v>Mar</v>
      </c>
      <c r="M1182" s="1">
        <f>YEAR(Tabla110[[#This Row],[FECHA PICKING]])</f>
        <v>2018</v>
      </c>
    </row>
    <row r="1183" spans="1:13" x14ac:dyDescent="0.2">
      <c r="A1183" s="2">
        <v>43364</v>
      </c>
      <c r="B1183" s="1">
        <v>348820</v>
      </c>
      <c r="C1183" s="1" t="s">
        <v>283</v>
      </c>
      <c r="D1183" s="1" t="s">
        <v>886</v>
      </c>
      <c r="E1183" s="1" t="s">
        <v>862</v>
      </c>
      <c r="F1183" s="1">
        <v>28</v>
      </c>
      <c r="G1183" s="16" t="s">
        <v>873</v>
      </c>
      <c r="H1183" s="23">
        <v>0.73472222222222217</v>
      </c>
      <c r="I1183" s="23">
        <v>0.78541666666666676</v>
      </c>
      <c r="J1183" s="1">
        <f>HOUR(Tabla110[[#This Row],[HORA FIN PICKING]]-Tabla110[[#This Row],[HORA INICIO PICKING]])*60+MINUTE(Tabla110[[#This Row],[HORA FIN PICKING]]-Tabla110[[#This Row],[HORA INICIO PICKING]])</f>
        <v>73</v>
      </c>
      <c r="K1183" s="1" t="str">
        <f>VLOOKUP(Tabla110[[#This Row],[COD MATERIAL]],Tabla1345[#All],3,0)</f>
        <v>15 - MISCELANEOS</v>
      </c>
      <c r="L1183" s="2" t="str">
        <f>VLOOKUP(MONTH(Tabla110[[#This Row],[FECHA PICKING]]),Tabla2[],2,0)</f>
        <v>Set</v>
      </c>
      <c r="M1183" s="1">
        <f>YEAR(Tabla110[[#This Row],[FECHA PICKING]])</f>
        <v>2018</v>
      </c>
    </row>
    <row r="1184" spans="1:13" x14ac:dyDescent="0.2">
      <c r="A1184" s="2">
        <v>43223</v>
      </c>
      <c r="B1184" s="1">
        <v>347760</v>
      </c>
      <c r="C1184" s="1" t="s">
        <v>435</v>
      </c>
      <c r="D1184" s="1" t="s">
        <v>884</v>
      </c>
      <c r="E1184" s="1" t="s">
        <v>863</v>
      </c>
      <c r="F1184" s="1">
        <v>89</v>
      </c>
      <c r="G1184" s="16" t="s">
        <v>872</v>
      </c>
      <c r="H1184" s="23">
        <v>0.57013888888888886</v>
      </c>
      <c r="I1184" s="23">
        <v>0.6479166666666667</v>
      </c>
      <c r="J1184" s="1">
        <f>HOUR(Tabla110[[#This Row],[HORA FIN PICKING]]-Tabla110[[#This Row],[HORA INICIO PICKING]])*60+MINUTE(Tabla110[[#This Row],[HORA FIN PICKING]]-Tabla110[[#This Row],[HORA INICIO PICKING]])</f>
        <v>112</v>
      </c>
      <c r="K1184" s="1" t="str">
        <f>VLOOKUP(Tabla110[[#This Row],[COD MATERIAL]],Tabla1345[#All],3,0)</f>
        <v>09 - PARTES DE MOTOR</v>
      </c>
      <c r="L1184" s="2" t="str">
        <f>VLOOKUP(MONTH(Tabla110[[#This Row],[FECHA PICKING]]),Tabla2[],2,0)</f>
        <v>May</v>
      </c>
      <c r="M1184" s="1">
        <f>YEAR(Tabla110[[#This Row],[FECHA PICKING]])</f>
        <v>2018</v>
      </c>
    </row>
    <row r="1185" spans="1:13" x14ac:dyDescent="0.2">
      <c r="A1185" s="2">
        <v>43379</v>
      </c>
      <c r="B1185" s="1">
        <v>348518</v>
      </c>
      <c r="C1185" s="1" t="s">
        <v>763</v>
      </c>
      <c r="D1185" s="1" t="s">
        <v>887</v>
      </c>
      <c r="E1185" s="1" t="s">
        <v>864</v>
      </c>
      <c r="F1185" s="1">
        <v>81</v>
      </c>
      <c r="G1185" s="16" t="s">
        <v>872</v>
      </c>
      <c r="H1185" s="23">
        <v>0.48333333333333334</v>
      </c>
      <c r="I1185" s="23">
        <v>0.5131944444444444</v>
      </c>
      <c r="J1185" s="1">
        <f>HOUR(Tabla110[[#This Row],[HORA FIN PICKING]]-Tabla110[[#This Row],[HORA INICIO PICKING]])*60+MINUTE(Tabla110[[#This Row],[HORA FIN PICKING]]-Tabla110[[#This Row],[HORA INICIO PICKING]])</f>
        <v>43</v>
      </c>
      <c r="K1185" s="1" t="str">
        <f>VLOOKUP(Tabla110[[#This Row],[COD MATERIAL]],Tabla1345[#All],3,0)</f>
        <v>09 - PARTES DE MOTOR</v>
      </c>
      <c r="L1185" s="2" t="str">
        <f>VLOOKUP(MONTH(Tabla110[[#This Row],[FECHA PICKING]]),Tabla2[],2,0)</f>
        <v>Oct</v>
      </c>
      <c r="M1185" s="1">
        <f>YEAR(Tabla110[[#This Row],[FECHA PICKING]])</f>
        <v>2018</v>
      </c>
    </row>
    <row r="1186" spans="1:13" x14ac:dyDescent="0.2">
      <c r="A1186" s="2">
        <v>43429</v>
      </c>
      <c r="B1186" s="1">
        <v>348299</v>
      </c>
      <c r="C1186" s="1" t="s">
        <v>80</v>
      </c>
      <c r="D1186" s="1" t="s">
        <v>893</v>
      </c>
      <c r="E1186" s="1" t="s">
        <v>864</v>
      </c>
      <c r="F1186" s="1">
        <v>39</v>
      </c>
      <c r="G1186" s="16" t="s">
        <v>873</v>
      </c>
      <c r="H1186" s="23">
        <v>0.71388888888888891</v>
      </c>
      <c r="I1186" s="23">
        <v>0.75347222222222221</v>
      </c>
      <c r="J1186" s="1">
        <f>HOUR(Tabla110[[#This Row],[HORA FIN PICKING]]-Tabla110[[#This Row],[HORA INICIO PICKING]])*60+MINUTE(Tabla110[[#This Row],[HORA FIN PICKING]]-Tabla110[[#This Row],[HORA INICIO PICKING]])</f>
        <v>57</v>
      </c>
      <c r="K1186" s="1" t="str">
        <f>VLOOKUP(Tabla110[[#This Row],[COD MATERIAL]],Tabla1345[#All],3,0)</f>
        <v>10 - PALANCAS Y CHICOTES</v>
      </c>
      <c r="L1186" s="2" t="str">
        <f>VLOOKUP(MONTH(Tabla110[[#This Row],[FECHA PICKING]]),Tabla2[],2,0)</f>
        <v>Nov</v>
      </c>
      <c r="M1186" s="1">
        <f>YEAR(Tabla110[[#This Row],[FECHA PICKING]])</f>
        <v>2018</v>
      </c>
    </row>
    <row r="1187" spans="1:13" x14ac:dyDescent="0.2">
      <c r="A1187" s="2">
        <v>43371</v>
      </c>
      <c r="B1187" s="1">
        <v>348266</v>
      </c>
      <c r="C1187" s="1" t="s">
        <v>309</v>
      </c>
      <c r="D1187" s="1" t="s">
        <v>888</v>
      </c>
      <c r="E1187" s="1" t="s">
        <v>857</v>
      </c>
      <c r="F1187" s="1">
        <v>53</v>
      </c>
      <c r="G1187" s="16" t="s">
        <v>872</v>
      </c>
      <c r="H1187" s="23">
        <v>0.36527777777777781</v>
      </c>
      <c r="I1187" s="23">
        <v>0.45347222222222222</v>
      </c>
      <c r="J1187" s="1">
        <f>HOUR(Tabla110[[#This Row],[HORA FIN PICKING]]-Tabla110[[#This Row],[HORA INICIO PICKING]])*60+MINUTE(Tabla110[[#This Row],[HORA FIN PICKING]]-Tabla110[[#This Row],[HORA INICIO PICKING]])</f>
        <v>127</v>
      </c>
      <c r="K1187" s="1" t="str">
        <f>VLOOKUP(Tabla110[[#This Row],[COD MATERIAL]],Tabla1345[#All],3,0)</f>
        <v>07 - PEDALES Y POSAPIES</v>
      </c>
      <c r="L1187" s="2" t="str">
        <f>VLOOKUP(MONTH(Tabla110[[#This Row],[FECHA PICKING]]),Tabla2[],2,0)</f>
        <v>Set</v>
      </c>
      <c r="M1187" s="1">
        <f>YEAR(Tabla110[[#This Row],[FECHA PICKING]])</f>
        <v>2018</v>
      </c>
    </row>
    <row r="1188" spans="1:13" x14ac:dyDescent="0.2">
      <c r="A1188" s="2">
        <v>43128</v>
      </c>
      <c r="B1188" s="1">
        <v>348166</v>
      </c>
      <c r="C1188" s="1" t="s">
        <v>56</v>
      </c>
      <c r="D1188" s="1" t="s">
        <v>891</v>
      </c>
      <c r="E1188" s="1" t="s">
        <v>864</v>
      </c>
      <c r="F1188" s="1">
        <v>29</v>
      </c>
      <c r="G1188" s="16" t="s">
        <v>872</v>
      </c>
      <c r="H1188" s="23">
        <v>0.42222222222222222</v>
      </c>
      <c r="I1188" s="23">
        <v>0.48888888888888893</v>
      </c>
      <c r="J1188" s="1">
        <f>HOUR(Tabla110[[#This Row],[HORA FIN PICKING]]-Tabla110[[#This Row],[HORA INICIO PICKING]])*60+MINUTE(Tabla110[[#This Row],[HORA FIN PICKING]]-Tabla110[[#This Row],[HORA INICIO PICKING]])</f>
        <v>96</v>
      </c>
      <c r="K1188" s="1" t="str">
        <f>VLOOKUP(Tabla110[[#This Row],[COD MATERIAL]],Tabla1345[#All],3,0)</f>
        <v>15 - MISCELANEOS</v>
      </c>
      <c r="L1188" s="2" t="str">
        <f>VLOOKUP(MONTH(Tabla110[[#This Row],[FECHA PICKING]]),Tabla2[],2,0)</f>
        <v>Ene</v>
      </c>
      <c r="M1188" s="1">
        <f>YEAR(Tabla110[[#This Row],[FECHA PICKING]])</f>
        <v>2018</v>
      </c>
    </row>
    <row r="1189" spans="1:13" x14ac:dyDescent="0.2">
      <c r="A1189" s="2">
        <v>43179</v>
      </c>
      <c r="B1189" s="1">
        <v>366744</v>
      </c>
      <c r="C1189" s="1" t="s">
        <v>161</v>
      </c>
      <c r="D1189" s="1" t="s">
        <v>890</v>
      </c>
      <c r="E1189" s="1" t="s">
        <v>865</v>
      </c>
      <c r="F1189" s="1">
        <v>64</v>
      </c>
      <c r="G1189" s="16" t="s">
        <v>872</v>
      </c>
      <c r="H1189" s="23">
        <v>0.4916666666666667</v>
      </c>
      <c r="I1189" s="23">
        <v>0.54652777777777783</v>
      </c>
      <c r="J1189" s="1">
        <f>HOUR(Tabla110[[#This Row],[HORA FIN PICKING]]-Tabla110[[#This Row],[HORA INICIO PICKING]])*60+MINUTE(Tabla110[[#This Row],[HORA FIN PICKING]]-Tabla110[[#This Row],[HORA INICIO PICKING]])</f>
        <v>79</v>
      </c>
      <c r="K1189" s="1" t="str">
        <f>VLOOKUP(Tabla110[[#This Row],[COD MATERIAL]],Tabla1345[#All],3,0)</f>
        <v>09 - PARTES DE MOTOR</v>
      </c>
      <c r="L1189" s="2" t="str">
        <f>VLOOKUP(MONTH(Tabla110[[#This Row],[FECHA PICKING]]),Tabla2[],2,0)</f>
        <v>Mar</v>
      </c>
      <c r="M1189" s="1">
        <f>YEAR(Tabla110[[#This Row],[FECHA PICKING]])</f>
        <v>2018</v>
      </c>
    </row>
    <row r="1190" spans="1:13" x14ac:dyDescent="0.2">
      <c r="A1190" s="2">
        <v>43108</v>
      </c>
      <c r="B1190" s="1">
        <v>347660</v>
      </c>
      <c r="C1190" s="1" t="s">
        <v>601</v>
      </c>
      <c r="D1190" s="1" t="s">
        <v>891</v>
      </c>
      <c r="E1190" s="1" t="s">
        <v>857</v>
      </c>
      <c r="F1190" s="1">
        <v>85</v>
      </c>
      <c r="G1190" s="16" t="s">
        <v>872</v>
      </c>
      <c r="H1190" s="23">
        <v>0.43194444444444446</v>
      </c>
      <c r="I1190" s="23">
        <v>0.53125</v>
      </c>
      <c r="J1190" s="1">
        <f>HOUR(Tabla110[[#This Row],[HORA FIN PICKING]]-Tabla110[[#This Row],[HORA INICIO PICKING]])*60+MINUTE(Tabla110[[#This Row],[HORA FIN PICKING]]-Tabla110[[#This Row],[HORA INICIO PICKING]])</f>
        <v>143</v>
      </c>
      <c r="K1190" s="1" t="str">
        <f>VLOOKUP(Tabla110[[#This Row],[COD MATERIAL]],Tabla1345[#All],3,0)</f>
        <v>15 - MISCELANEOS</v>
      </c>
      <c r="L1190" s="2" t="str">
        <f>VLOOKUP(MONTH(Tabla110[[#This Row],[FECHA PICKING]]),Tabla2[],2,0)</f>
        <v>Ene</v>
      </c>
      <c r="M1190" s="1">
        <f>YEAR(Tabla110[[#This Row],[FECHA PICKING]])</f>
        <v>2018</v>
      </c>
    </row>
    <row r="1191" spans="1:13" x14ac:dyDescent="0.2">
      <c r="A1191" s="2">
        <v>43307</v>
      </c>
      <c r="B1191" s="1">
        <v>348509</v>
      </c>
      <c r="C1191" s="1" t="s">
        <v>412</v>
      </c>
      <c r="D1191" s="1" t="s">
        <v>887</v>
      </c>
      <c r="E1191" s="1" t="s">
        <v>859</v>
      </c>
      <c r="F1191" s="1">
        <v>14</v>
      </c>
      <c r="G1191" s="16" t="s">
        <v>872</v>
      </c>
      <c r="H1191" s="23">
        <v>0.47083333333333338</v>
      </c>
      <c r="I1191" s="23">
        <v>0.5229166666666667</v>
      </c>
      <c r="J1191" s="1">
        <f>HOUR(Tabla110[[#This Row],[HORA FIN PICKING]]-Tabla110[[#This Row],[HORA INICIO PICKING]])*60+MINUTE(Tabla110[[#This Row],[HORA FIN PICKING]]-Tabla110[[#This Row],[HORA INICIO PICKING]])</f>
        <v>75</v>
      </c>
      <c r="K1191" s="1" t="str">
        <f>VLOOKUP(Tabla110[[#This Row],[COD MATERIAL]],Tabla1345[#All],3,0)</f>
        <v>09 - PARTES DE MOTOR</v>
      </c>
      <c r="L1191" s="2" t="str">
        <f>VLOOKUP(MONTH(Tabla110[[#This Row],[FECHA PICKING]]),Tabla2[],2,0)</f>
        <v>Jul</v>
      </c>
      <c r="M1191" s="1">
        <f>YEAR(Tabla110[[#This Row],[FECHA PICKING]])</f>
        <v>2018</v>
      </c>
    </row>
    <row r="1192" spans="1:13" x14ac:dyDescent="0.2">
      <c r="A1192" s="2">
        <v>43353</v>
      </c>
      <c r="B1192" s="1">
        <v>348055</v>
      </c>
      <c r="C1192" s="1" t="s">
        <v>339</v>
      </c>
      <c r="D1192" s="1" t="s">
        <v>888</v>
      </c>
      <c r="E1192" s="1" t="s">
        <v>862</v>
      </c>
      <c r="F1192" s="1">
        <v>51</v>
      </c>
      <c r="G1192" s="16" t="s">
        <v>873</v>
      </c>
      <c r="H1192" s="23">
        <v>0.65416666666666667</v>
      </c>
      <c r="I1192" s="23">
        <v>0.75416666666666676</v>
      </c>
      <c r="J1192" s="1">
        <f>HOUR(Tabla110[[#This Row],[HORA FIN PICKING]]-Tabla110[[#This Row],[HORA INICIO PICKING]])*60+MINUTE(Tabla110[[#This Row],[HORA FIN PICKING]]-Tabla110[[#This Row],[HORA INICIO PICKING]])</f>
        <v>144</v>
      </c>
      <c r="K1192" s="1" t="str">
        <f>VLOOKUP(Tabla110[[#This Row],[COD MATERIAL]],Tabla1345[#All],3,0)</f>
        <v>13 - TRACCION</v>
      </c>
      <c r="L1192" s="2" t="str">
        <f>VLOOKUP(MONTH(Tabla110[[#This Row],[FECHA PICKING]]),Tabla2[],2,0)</f>
        <v>Set</v>
      </c>
      <c r="M1192" s="1">
        <f>YEAR(Tabla110[[#This Row],[FECHA PICKING]])</f>
        <v>2018</v>
      </c>
    </row>
    <row r="1193" spans="1:13" x14ac:dyDescent="0.2">
      <c r="A1193" s="2">
        <v>43205</v>
      </c>
      <c r="B1193" s="1">
        <v>347635</v>
      </c>
      <c r="C1193" s="1" t="s">
        <v>73</v>
      </c>
      <c r="D1193" s="1" t="s">
        <v>888</v>
      </c>
      <c r="E1193" s="1" t="s">
        <v>866</v>
      </c>
      <c r="F1193" s="1">
        <v>32</v>
      </c>
      <c r="G1193" s="16" t="s">
        <v>872</v>
      </c>
      <c r="H1193" s="23">
        <v>0.73611111111111116</v>
      </c>
      <c r="I1193" s="23">
        <v>0.76180555555555562</v>
      </c>
      <c r="J1193" s="1">
        <f>HOUR(Tabla110[[#This Row],[HORA FIN PICKING]]-Tabla110[[#This Row],[HORA INICIO PICKING]])*60+MINUTE(Tabla110[[#This Row],[HORA FIN PICKING]]-Tabla110[[#This Row],[HORA INICIO PICKING]])</f>
        <v>37</v>
      </c>
      <c r="K1193" s="1" t="str">
        <f>VLOOKUP(Tabla110[[#This Row],[COD MATERIAL]],Tabla1345[#All],3,0)</f>
        <v>09 - PARTES DE MOTOR</v>
      </c>
      <c r="L1193" s="2" t="str">
        <f>VLOOKUP(MONTH(Tabla110[[#This Row],[FECHA PICKING]]),Tabla2[],2,0)</f>
        <v>Abr</v>
      </c>
      <c r="M1193" s="1">
        <f>YEAR(Tabla110[[#This Row],[FECHA PICKING]])</f>
        <v>2018</v>
      </c>
    </row>
    <row r="1194" spans="1:13" x14ac:dyDescent="0.2">
      <c r="A1194" s="2">
        <v>43275</v>
      </c>
      <c r="B1194" s="1">
        <v>348054</v>
      </c>
      <c r="C1194" s="1" t="s">
        <v>338</v>
      </c>
      <c r="D1194" s="1" t="s">
        <v>892</v>
      </c>
      <c r="E1194" s="1" t="s">
        <v>863</v>
      </c>
      <c r="F1194" s="1">
        <v>87</v>
      </c>
      <c r="G1194" s="16" t="s">
        <v>873</v>
      </c>
      <c r="H1194" s="23">
        <v>0.7270833333333333</v>
      </c>
      <c r="I1194" s="23">
        <v>0.79583333333333339</v>
      </c>
      <c r="J1194" s="1">
        <f>HOUR(Tabla110[[#This Row],[HORA FIN PICKING]]-Tabla110[[#This Row],[HORA INICIO PICKING]])*60+MINUTE(Tabla110[[#This Row],[HORA FIN PICKING]]-Tabla110[[#This Row],[HORA INICIO PICKING]])</f>
        <v>99</v>
      </c>
      <c r="K1194" s="1" t="str">
        <f>VLOOKUP(Tabla110[[#This Row],[COD MATERIAL]],Tabla1345[#All],3,0)</f>
        <v>13 - TRACCION</v>
      </c>
      <c r="L1194" s="2" t="str">
        <f>VLOOKUP(MONTH(Tabla110[[#This Row],[FECHA PICKING]]),Tabla2[],2,0)</f>
        <v>Jun</v>
      </c>
      <c r="M1194" s="1">
        <f>YEAR(Tabla110[[#This Row],[FECHA PICKING]])</f>
        <v>2018</v>
      </c>
    </row>
    <row r="1195" spans="1:13" x14ac:dyDescent="0.2">
      <c r="A1195" s="2">
        <v>43554</v>
      </c>
      <c r="B1195" s="1">
        <v>362735</v>
      </c>
      <c r="C1195" s="1" t="s">
        <v>100</v>
      </c>
      <c r="D1195" s="1" t="s">
        <v>891</v>
      </c>
      <c r="E1195" s="1" t="s">
        <v>863</v>
      </c>
      <c r="F1195" s="1">
        <v>46</v>
      </c>
      <c r="G1195" s="16" t="s">
        <v>872</v>
      </c>
      <c r="H1195" s="23">
        <v>0.51944444444444449</v>
      </c>
      <c r="I1195" s="23">
        <v>0.56736111111111109</v>
      </c>
      <c r="J1195" s="1">
        <f>HOUR(Tabla110[[#This Row],[HORA FIN PICKING]]-Tabla110[[#This Row],[HORA INICIO PICKING]])*60+MINUTE(Tabla110[[#This Row],[HORA FIN PICKING]]-Tabla110[[#This Row],[HORA INICIO PICKING]])</f>
        <v>69</v>
      </c>
      <c r="K1195" s="1" t="str">
        <f>VLOOKUP(Tabla110[[#This Row],[COD MATERIAL]],Tabla1345[#All],3,0)</f>
        <v>08 - ELECTRICO</v>
      </c>
      <c r="L1195" s="2" t="str">
        <f>VLOOKUP(MONTH(Tabla110[[#This Row],[FECHA PICKING]]),Tabla2[],2,0)</f>
        <v>Mar</v>
      </c>
      <c r="M1195" s="1">
        <f>YEAR(Tabla110[[#This Row],[FECHA PICKING]])</f>
        <v>2019</v>
      </c>
    </row>
    <row r="1196" spans="1:13" x14ac:dyDescent="0.2">
      <c r="A1196" s="2">
        <v>43458</v>
      </c>
      <c r="B1196" s="1">
        <v>347860</v>
      </c>
      <c r="C1196" s="1" t="s">
        <v>48</v>
      </c>
      <c r="D1196" s="1" t="s">
        <v>892</v>
      </c>
      <c r="E1196" s="1" t="s">
        <v>860</v>
      </c>
      <c r="F1196" s="1">
        <v>76</v>
      </c>
      <c r="G1196" s="16" t="s">
        <v>872</v>
      </c>
      <c r="H1196" s="23">
        <v>0.7319444444444444</v>
      </c>
      <c r="I1196" s="23">
        <v>0.74375000000000002</v>
      </c>
      <c r="J1196" s="1">
        <f>HOUR(Tabla110[[#This Row],[HORA FIN PICKING]]-Tabla110[[#This Row],[HORA INICIO PICKING]])*60+MINUTE(Tabla110[[#This Row],[HORA FIN PICKING]]-Tabla110[[#This Row],[HORA INICIO PICKING]])</f>
        <v>17</v>
      </c>
      <c r="K1196" s="1" t="str">
        <f>VLOOKUP(Tabla110[[#This Row],[COD MATERIAL]],Tabla1345[#All],3,0)</f>
        <v>08 - ELECTRICO</v>
      </c>
      <c r="L1196" s="2" t="str">
        <f>VLOOKUP(MONTH(Tabla110[[#This Row],[FECHA PICKING]]),Tabla2[],2,0)</f>
        <v>Dic</v>
      </c>
      <c r="M1196" s="1">
        <f>YEAR(Tabla110[[#This Row],[FECHA PICKING]])</f>
        <v>2018</v>
      </c>
    </row>
    <row r="1197" spans="1:13" x14ac:dyDescent="0.2">
      <c r="A1197" s="2">
        <v>43187</v>
      </c>
      <c r="B1197" s="1">
        <v>348537</v>
      </c>
      <c r="C1197" s="1" t="s">
        <v>209</v>
      </c>
      <c r="D1197" s="1" t="s">
        <v>889</v>
      </c>
      <c r="E1197" s="1" t="s">
        <v>867</v>
      </c>
      <c r="F1197" s="1">
        <v>24</v>
      </c>
      <c r="G1197" s="16" t="s">
        <v>873</v>
      </c>
      <c r="H1197" s="23">
        <v>0.69166666666666676</v>
      </c>
      <c r="I1197" s="23">
        <v>0.76250000000000007</v>
      </c>
      <c r="J1197" s="1">
        <f>HOUR(Tabla110[[#This Row],[HORA FIN PICKING]]-Tabla110[[#This Row],[HORA INICIO PICKING]])*60+MINUTE(Tabla110[[#This Row],[HORA FIN PICKING]]-Tabla110[[#This Row],[HORA INICIO PICKING]])</f>
        <v>102</v>
      </c>
      <c r="K1197" s="1" t="str">
        <f>VLOOKUP(Tabla110[[#This Row],[COD MATERIAL]],Tabla1345[#All],3,0)</f>
        <v>09 - PARTES DE MOTOR</v>
      </c>
      <c r="L1197" s="2" t="str">
        <f>VLOOKUP(MONTH(Tabla110[[#This Row],[FECHA PICKING]]),Tabla2[],2,0)</f>
        <v>Mar</v>
      </c>
      <c r="M1197" s="1">
        <f>YEAR(Tabla110[[#This Row],[FECHA PICKING]])</f>
        <v>2018</v>
      </c>
    </row>
    <row r="1198" spans="1:13" x14ac:dyDescent="0.2">
      <c r="A1198" s="2">
        <v>43118</v>
      </c>
      <c r="B1198" s="1">
        <v>347984</v>
      </c>
      <c r="C1198" s="1" t="s">
        <v>51</v>
      </c>
      <c r="D1198" s="1" t="s">
        <v>889</v>
      </c>
      <c r="E1198" s="1" t="s">
        <v>867</v>
      </c>
      <c r="F1198" s="1">
        <v>42</v>
      </c>
      <c r="G1198" s="16" t="s">
        <v>872</v>
      </c>
      <c r="H1198" s="23">
        <v>0.63263888888888886</v>
      </c>
      <c r="I1198" s="23">
        <v>0.67986111111111114</v>
      </c>
      <c r="J1198" s="1">
        <f>HOUR(Tabla110[[#This Row],[HORA FIN PICKING]]-Tabla110[[#This Row],[HORA INICIO PICKING]])*60+MINUTE(Tabla110[[#This Row],[HORA FIN PICKING]]-Tabla110[[#This Row],[HORA INICIO PICKING]])</f>
        <v>68</v>
      </c>
      <c r="K1198" s="1" t="str">
        <f>VLOOKUP(Tabla110[[#This Row],[COD MATERIAL]],Tabla1345[#All],3,0)</f>
        <v>10 - PALANCAS Y CHICOTES</v>
      </c>
      <c r="L1198" s="2" t="str">
        <f>VLOOKUP(MONTH(Tabla110[[#This Row],[FECHA PICKING]]),Tabla2[],2,0)</f>
        <v>Ene</v>
      </c>
      <c r="M1198" s="1">
        <f>YEAR(Tabla110[[#This Row],[FECHA PICKING]])</f>
        <v>2018</v>
      </c>
    </row>
    <row r="1199" spans="1:13" x14ac:dyDescent="0.2">
      <c r="A1199" s="2">
        <v>43411</v>
      </c>
      <c r="B1199" s="1">
        <v>347878</v>
      </c>
      <c r="C1199" s="1" t="s">
        <v>114</v>
      </c>
      <c r="D1199" s="1" t="s">
        <v>884</v>
      </c>
      <c r="E1199" s="1" t="s">
        <v>866</v>
      </c>
      <c r="F1199" s="1">
        <v>98</v>
      </c>
      <c r="G1199" s="16" t="s">
        <v>872</v>
      </c>
      <c r="H1199" s="23">
        <v>0.53194444444444444</v>
      </c>
      <c r="I1199" s="23">
        <v>0.54305555555555551</v>
      </c>
      <c r="J1199" s="1">
        <f>HOUR(Tabla110[[#This Row],[HORA FIN PICKING]]-Tabla110[[#This Row],[HORA INICIO PICKING]])*60+MINUTE(Tabla110[[#This Row],[HORA FIN PICKING]]-Tabla110[[#This Row],[HORA INICIO PICKING]])</f>
        <v>16</v>
      </c>
      <c r="K1199" s="1" t="str">
        <f>VLOOKUP(Tabla110[[#This Row],[COD MATERIAL]],Tabla1345[#All],3,0)</f>
        <v>08 - ELECTRICO</v>
      </c>
      <c r="L1199" s="2" t="str">
        <f>VLOOKUP(MONTH(Tabla110[[#This Row],[FECHA PICKING]]),Tabla2[],2,0)</f>
        <v>Nov</v>
      </c>
      <c r="M1199" s="1">
        <f>YEAR(Tabla110[[#This Row],[FECHA PICKING]])</f>
        <v>2018</v>
      </c>
    </row>
    <row r="1200" spans="1:13" x14ac:dyDescent="0.2">
      <c r="A1200" s="2">
        <v>43586</v>
      </c>
      <c r="B1200" s="1">
        <v>348863</v>
      </c>
      <c r="C1200" s="1" t="s">
        <v>107</v>
      </c>
      <c r="D1200" s="1" t="s">
        <v>889</v>
      </c>
      <c r="E1200" s="1" t="s">
        <v>868</v>
      </c>
      <c r="F1200" s="1">
        <v>65</v>
      </c>
      <c r="G1200" s="16" t="s">
        <v>872</v>
      </c>
      <c r="H1200" s="23">
        <v>0.55138888888888882</v>
      </c>
      <c r="I1200" s="23">
        <v>0.58611111111111114</v>
      </c>
      <c r="J1200" s="1">
        <f>HOUR(Tabla110[[#This Row],[HORA FIN PICKING]]-Tabla110[[#This Row],[HORA INICIO PICKING]])*60+MINUTE(Tabla110[[#This Row],[HORA FIN PICKING]]-Tabla110[[#This Row],[HORA INICIO PICKING]])</f>
        <v>50</v>
      </c>
      <c r="K1200" s="1" t="str">
        <f>VLOOKUP(Tabla110[[#This Row],[COD MATERIAL]],Tabla1345[#All],3,0)</f>
        <v>05 - COLISION</v>
      </c>
      <c r="L1200" s="2" t="str">
        <f>VLOOKUP(MONTH(Tabla110[[#This Row],[FECHA PICKING]]),Tabla2[],2,0)</f>
        <v>May</v>
      </c>
      <c r="M1200" s="1">
        <f>YEAR(Tabla110[[#This Row],[FECHA PICKING]])</f>
        <v>2019</v>
      </c>
    </row>
    <row r="1201" spans="1:13" x14ac:dyDescent="0.2">
      <c r="A1201" s="2">
        <v>43168</v>
      </c>
      <c r="B1201" s="1">
        <v>348451</v>
      </c>
      <c r="C1201" s="1" t="s">
        <v>542</v>
      </c>
      <c r="D1201" s="1" t="s">
        <v>892</v>
      </c>
      <c r="E1201" s="1" t="s">
        <v>859</v>
      </c>
      <c r="F1201" s="1">
        <v>35</v>
      </c>
      <c r="G1201" s="16" t="s">
        <v>872</v>
      </c>
      <c r="H1201" s="23">
        <v>0.46666666666666662</v>
      </c>
      <c r="I1201" s="23">
        <v>0.53333333333333333</v>
      </c>
      <c r="J1201" s="1">
        <f>HOUR(Tabla110[[#This Row],[HORA FIN PICKING]]-Tabla110[[#This Row],[HORA INICIO PICKING]])*60+MINUTE(Tabla110[[#This Row],[HORA FIN PICKING]]-Tabla110[[#This Row],[HORA INICIO PICKING]])</f>
        <v>96</v>
      </c>
      <c r="K1201" s="1" t="str">
        <f>VLOOKUP(Tabla110[[#This Row],[COD MATERIAL]],Tabla1345[#All],3,0)</f>
        <v>15 - MISCELANEOS</v>
      </c>
      <c r="L1201" s="2" t="str">
        <f>VLOOKUP(MONTH(Tabla110[[#This Row],[FECHA PICKING]]),Tabla2[],2,0)</f>
        <v>Mar</v>
      </c>
      <c r="M1201" s="1">
        <f>YEAR(Tabla110[[#This Row],[FECHA PICKING]])</f>
        <v>2018</v>
      </c>
    </row>
    <row r="1202" spans="1:13" x14ac:dyDescent="0.2">
      <c r="A1202" s="2">
        <v>43281</v>
      </c>
      <c r="B1202" s="1">
        <v>348193</v>
      </c>
      <c r="C1202" s="1" t="s">
        <v>255</v>
      </c>
      <c r="D1202" s="1" t="s">
        <v>884</v>
      </c>
      <c r="E1202" s="1" t="s">
        <v>865</v>
      </c>
      <c r="F1202" s="1">
        <v>66</v>
      </c>
      <c r="G1202" s="16" t="s">
        <v>872</v>
      </c>
      <c r="H1202" s="23">
        <v>0.55833333333333335</v>
      </c>
      <c r="I1202" s="23">
        <v>0.62152777777777779</v>
      </c>
      <c r="J1202" s="1">
        <f>HOUR(Tabla110[[#This Row],[HORA FIN PICKING]]-Tabla110[[#This Row],[HORA INICIO PICKING]])*60+MINUTE(Tabla110[[#This Row],[HORA FIN PICKING]]-Tabla110[[#This Row],[HORA INICIO PICKING]])</f>
        <v>91</v>
      </c>
      <c r="K1202" s="1" t="str">
        <f>VLOOKUP(Tabla110[[#This Row],[COD MATERIAL]],Tabla1345[#All],3,0)</f>
        <v>06 - AMORTIGUADORES</v>
      </c>
      <c r="L1202" s="2" t="str">
        <f>VLOOKUP(MONTH(Tabla110[[#This Row],[FECHA PICKING]]),Tabla2[],2,0)</f>
        <v>Jun</v>
      </c>
      <c r="M1202" s="1">
        <f>YEAR(Tabla110[[#This Row],[FECHA PICKING]])</f>
        <v>2018</v>
      </c>
    </row>
    <row r="1203" spans="1:13" x14ac:dyDescent="0.2">
      <c r="A1203" s="2">
        <v>43128</v>
      </c>
      <c r="B1203" s="1">
        <v>362803</v>
      </c>
      <c r="C1203" s="1" t="s">
        <v>457</v>
      </c>
      <c r="D1203" s="1" t="s">
        <v>886</v>
      </c>
      <c r="E1203" s="1" t="s">
        <v>860</v>
      </c>
      <c r="F1203" s="1">
        <v>86</v>
      </c>
      <c r="G1203" s="16" t="s">
        <v>872</v>
      </c>
      <c r="H1203" s="23">
        <v>0.60972222222222217</v>
      </c>
      <c r="I1203" s="23">
        <v>0.6743055555555556</v>
      </c>
      <c r="J1203" s="1">
        <f>HOUR(Tabla110[[#This Row],[HORA FIN PICKING]]-Tabla110[[#This Row],[HORA INICIO PICKING]])*60+MINUTE(Tabla110[[#This Row],[HORA FIN PICKING]]-Tabla110[[#This Row],[HORA INICIO PICKING]])</f>
        <v>93</v>
      </c>
      <c r="K1203" s="1" t="str">
        <f>VLOOKUP(Tabla110[[#This Row],[COD MATERIAL]],Tabla1345[#All],3,0)</f>
        <v>05 - COLISION</v>
      </c>
      <c r="L1203" s="2" t="str">
        <f>VLOOKUP(MONTH(Tabla110[[#This Row],[FECHA PICKING]]),Tabla2[],2,0)</f>
        <v>Ene</v>
      </c>
      <c r="M1203" s="1">
        <f>YEAR(Tabla110[[#This Row],[FECHA PICKING]])</f>
        <v>2018</v>
      </c>
    </row>
    <row r="1204" spans="1:13" x14ac:dyDescent="0.2">
      <c r="A1204" s="2">
        <v>43612</v>
      </c>
      <c r="B1204" s="1">
        <v>362792</v>
      </c>
      <c r="C1204" s="1" t="s">
        <v>526</v>
      </c>
      <c r="D1204" s="1" t="s">
        <v>889</v>
      </c>
      <c r="E1204" s="1" t="s">
        <v>869</v>
      </c>
      <c r="F1204" s="1">
        <v>34</v>
      </c>
      <c r="G1204" s="16" t="s">
        <v>872</v>
      </c>
      <c r="H1204" s="23">
        <v>0.3659722222222222</v>
      </c>
      <c r="I1204" s="23">
        <v>0.45694444444444443</v>
      </c>
      <c r="J1204" s="1">
        <f>HOUR(Tabla110[[#This Row],[HORA FIN PICKING]]-Tabla110[[#This Row],[HORA INICIO PICKING]])*60+MINUTE(Tabla110[[#This Row],[HORA FIN PICKING]]-Tabla110[[#This Row],[HORA INICIO PICKING]])</f>
        <v>131</v>
      </c>
      <c r="K1204" s="1" t="str">
        <f>VLOOKUP(Tabla110[[#This Row],[COD MATERIAL]],Tabla1345[#All],3,0)</f>
        <v>05 - COLISION</v>
      </c>
      <c r="L1204" s="2" t="str">
        <f>VLOOKUP(MONTH(Tabla110[[#This Row],[FECHA PICKING]]),Tabla2[],2,0)</f>
        <v>May</v>
      </c>
      <c r="M1204" s="1">
        <f>YEAR(Tabla110[[#This Row],[FECHA PICKING]])</f>
        <v>2019</v>
      </c>
    </row>
    <row r="1205" spans="1:13" x14ac:dyDescent="0.2">
      <c r="A1205" s="2">
        <v>43615</v>
      </c>
      <c r="B1205" s="1">
        <v>348680</v>
      </c>
      <c r="C1205" s="1" t="s">
        <v>188</v>
      </c>
      <c r="D1205" s="1" t="s">
        <v>887</v>
      </c>
      <c r="E1205" s="1" t="s">
        <v>868</v>
      </c>
      <c r="F1205" s="1">
        <v>14</v>
      </c>
      <c r="G1205" s="16" t="s">
        <v>873</v>
      </c>
      <c r="H1205" s="23">
        <v>0.60833333333333328</v>
      </c>
      <c r="I1205" s="23">
        <v>0.6465277777777777</v>
      </c>
      <c r="J1205" s="1">
        <f>HOUR(Tabla110[[#This Row],[HORA FIN PICKING]]-Tabla110[[#This Row],[HORA INICIO PICKING]])*60+MINUTE(Tabla110[[#This Row],[HORA FIN PICKING]]-Tabla110[[#This Row],[HORA INICIO PICKING]])</f>
        <v>55</v>
      </c>
      <c r="K1205" s="1" t="str">
        <f>VLOOKUP(Tabla110[[#This Row],[COD MATERIAL]],Tabla1345[#All],3,0)</f>
        <v>09 - PARTES DE MOTOR</v>
      </c>
      <c r="L1205" s="2" t="str">
        <f>VLOOKUP(MONTH(Tabla110[[#This Row],[FECHA PICKING]]),Tabla2[],2,0)</f>
        <v>May</v>
      </c>
      <c r="M1205" s="1">
        <f>YEAR(Tabla110[[#This Row],[FECHA PICKING]])</f>
        <v>2019</v>
      </c>
    </row>
    <row r="1206" spans="1:13" x14ac:dyDescent="0.2">
      <c r="A1206" s="2">
        <v>43119</v>
      </c>
      <c r="B1206" s="1">
        <v>348563</v>
      </c>
      <c r="C1206" s="1" t="s">
        <v>380</v>
      </c>
      <c r="D1206" s="1" t="s">
        <v>889</v>
      </c>
      <c r="E1206" s="1" t="s">
        <v>864</v>
      </c>
      <c r="F1206" s="1">
        <v>56</v>
      </c>
      <c r="G1206" s="16" t="s">
        <v>873</v>
      </c>
      <c r="H1206" s="23">
        <v>0.59930555555555554</v>
      </c>
      <c r="I1206" s="23">
        <v>0.70347222222222217</v>
      </c>
      <c r="J1206" s="1">
        <f>HOUR(Tabla110[[#This Row],[HORA FIN PICKING]]-Tabla110[[#This Row],[HORA INICIO PICKING]])*60+MINUTE(Tabla110[[#This Row],[HORA FIN PICKING]]-Tabla110[[#This Row],[HORA INICIO PICKING]])</f>
        <v>150</v>
      </c>
      <c r="K1206" s="1" t="str">
        <f>VLOOKUP(Tabla110[[#This Row],[COD MATERIAL]],Tabla1345[#All],3,0)</f>
        <v>09 - PARTES DE MOTOR</v>
      </c>
      <c r="L1206" s="2" t="str">
        <f>VLOOKUP(MONTH(Tabla110[[#This Row],[FECHA PICKING]]),Tabla2[],2,0)</f>
        <v>Ene</v>
      </c>
      <c r="M1206" s="1">
        <f>YEAR(Tabla110[[#This Row],[FECHA PICKING]])</f>
        <v>2018</v>
      </c>
    </row>
    <row r="1207" spans="1:13" x14ac:dyDescent="0.2">
      <c r="A1207" s="2">
        <v>43339</v>
      </c>
      <c r="B1207" s="1">
        <v>348398</v>
      </c>
      <c r="C1207" s="1" t="s">
        <v>233</v>
      </c>
      <c r="D1207" s="1" t="s">
        <v>885</v>
      </c>
      <c r="E1207" s="1" t="s">
        <v>859</v>
      </c>
      <c r="F1207" s="1">
        <v>91</v>
      </c>
      <c r="G1207" s="16" t="s">
        <v>872</v>
      </c>
      <c r="H1207" s="23">
        <v>0.64861111111111114</v>
      </c>
      <c r="I1207" s="23">
        <v>0.68958333333333333</v>
      </c>
      <c r="J1207" s="1">
        <f>HOUR(Tabla110[[#This Row],[HORA FIN PICKING]]-Tabla110[[#This Row],[HORA INICIO PICKING]])*60+MINUTE(Tabla110[[#This Row],[HORA FIN PICKING]]-Tabla110[[#This Row],[HORA INICIO PICKING]])</f>
        <v>59</v>
      </c>
      <c r="K1207" s="1" t="str">
        <f>VLOOKUP(Tabla110[[#This Row],[COD MATERIAL]],Tabla1345[#All],3,0)</f>
        <v>05 - COLISION</v>
      </c>
      <c r="L1207" s="2" t="str">
        <f>VLOOKUP(MONTH(Tabla110[[#This Row],[FECHA PICKING]]),Tabla2[],2,0)</f>
        <v>Ago</v>
      </c>
      <c r="M1207" s="1">
        <f>YEAR(Tabla110[[#This Row],[FECHA PICKING]])</f>
        <v>2018</v>
      </c>
    </row>
    <row r="1208" spans="1:13" x14ac:dyDescent="0.2">
      <c r="A1208" s="2">
        <v>43156</v>
      </c>
      <c r="B1208" s="1">
        <v>366788</v>
      </c>
      <c r="C1208" s="1" t="s">
        <v>625</v>
      </c>
      <c r="D1208" s="1" t="s">
        <v>884</v>
      </c>
      <c r="E1208" s="1" t="s">
        <v>870</v>
      </c>
      <c r="F1208" s="1">
        <v>49</v>
      </c>
      <c r="G1208" s="16" t="s">
        <v>872</v>
      </c>
      <c r="H1208" s="23">
        <v>0.37847222222222227</v>
      </c>
      <c r="I1208" s="23">
        <v>0.40277777777777773</v>
      </c>
      <c r="J1208" s="1">
        <f>HOUR(Tabla110[[#This Row],[HORA FIN PICKING]]-Tabla110[[#This Row],[HORA INICIO PICKING]])*60+MINUTE(Tabla110[[#This Row],[HORA FIN PICKING]]-Tabla110[[#This Row],[HORA INICIO PICKING]])</f>
        <v>35</v>
      </c>
      <c r="K1208" s="1" t="str">
        <f>VLOOKUP(Tabla110[[#This Row],[COD MATERIAL]],Tabla1345[#All],3,0)</f>
        <v>10 - PALANCAS Y CHICOTES</v>
      </c>
      <c r="L1208" s="2" t="str">
        <f>VLOOKUP(MONTH(Tabla110[[#This Row],[FECHA PICKING]]),Tabla2[],2,0)</f>
        <v>Feb</v>
      </c>
      <c r="M1208" s="1">
        <f>YEAR(Tabla110[[#This Row],[FECHA PICKING]])</f>
        <v>2018</v>
      </c>
    </row>
    <row r="1209" spans="1:13" x14ac:dyDescent="0.2">
      <c r="A1209" s="2">
        <v>43479</v>
      </c>
      <c r="B1209" s="1">
        <v>348410</v>
      </c>
      <c r="C1209" s="1" t="s">
        <v>409</v>
      </c>
      <c r="D1209" s="1" t="s">
        <v>885</v>
      </c>
      <c r="E1209" s="1" t="s">
        <v>865</v>
      </c>
      <c r="F1209" s="1">
        <v>69</v>
      </c>
      <c r="G1209" s="16" t="s">
        <v>873</v>
      </c>
      <c r="H1209" s="23">
        <v>0.39583333333333331</v>
      </c>
      <c r="I1209" s="23">
        <v>0.45833333333333331</v>
      </c>
      <c r="J1209" s="1">
        <f>HOUR(Tabla110[[#This Row],[HORA FIN PICKING]]-Tabla110[[#This Row],[HORA INICIO PICKING]])*60+MINUTE(Tabla110[[#This Row],[HORA FIN PICKING]]-Tabla110[[#This Row],[HORA INICIO PICKING]])</f>
        <v>90</v>
      </c>
      <c r="K1209" s="1" t="str">
        <f>VLOOKUP(Tabla110[[#This Row],[COD MATERIAL]],Tabla1345[#All],3,0)</f>
        <v>05 - COLISION</v>
      </c>
      <c r="L1209" s="2" t="str">
        <f>VLOOKUP(MONTH(Tabla110[[#This Row],[FECHA PICKING]]),Tabla2[],2,0)</f>
        <v>Ene</v>
      </c>
      <c r="M1209" s="1">
        <f>YEAR(Tabla110[[#This Row],[FECHA PICKING]])</f>
        <v>2019</v>
      </c>
    </row>
    <row r="1210" spans="1:13" x14ac:dyDescent="0.2">
      <c r="A1210" s="2">
        <v>43239</v>
      </c>
      <c r="B1210" s="1">
        <v>348811</v>
      </c>
      <c r="C1210" s="1" t="s">
        <v>269</v>
      </c>
      <c r="D1210" s="1" t="s">
        <v>893</v>
      </c>
      <c r="E1210" s="1" t="s">
        <v>866</v>
      </c>
      <c r="F1210" s="1">
        <v>94</v>
      </c>
      <c r="G1210" s="16" t="s">
        <v>872</v>
      </c>
      <c r="H1210" s="23">
        <v>0.62847222222222221</v>
      </c>
      <c r="I1210" s="23">
        <v>0.66875000000000007</v>
      </c>
      <c r="J1210" s="1">
        <f>HOUR(Tabla110[[#This Row],[HORA FIN PICKING]]-Tabla110[[#This Row],[HORA INICIO PICKING]])*60+MINUTE(Tabla110[[#This Row],[HORA FIN PICKING]]-Tabla110[[#This Row],[HORA INICIO PICKING]])</f>
        <v>58</v>
      </c>
      <c r="K1210" s="1" t="str">
        <f>VLOOKUP(Tabla110[[#This Row],[COD MATERIAL]],Tabla1345[#All],3,0)</f>
        <v>05 - COLISION</v>
      </c>
      <c r="L1210" s="2" t="str">
        <f>VLOOKUP(MONTH(Tabla110[[#This Row],[FECHA PICKING]]),Tabla2[],2,0)</f>
        <v>May</v>
      </c>
      <c r="M1210" s="1">
        <f>YEAR(Tabla110[[#This Row],[FECHA PICKING]])</f>
        <v>2018</v>
      </c>
    </row>
    <row r="1211" spans="1:13" x14ac:dyDescent="0.2">
      <c r="A1211" s="2">
        <v>43278</v>
      </c>
      <c r="B1211" s="1">
        <v>348585</v>
      </c>
      <c r="C1211" s="1" t="s">
        <v>377</v>
      </c>
      <c r="D1211" s="1" t="s">
        <v>890</v>
      </c>
      <c r="E1211" s="1" t="s">
        <v>865</v>
      </c>
      <c r="F1211" s="1">
        <v>81</v>
      </c>
      <c r="G1211" s="16" t="s">
        <v>872</v>
      </c>
      <c r="H1211" s="23">
        <v>0.5708333333333333</v>
      </c>
      <c r="I1211" s="23">
        <v>0.59027777777777779</v>
      </c>
      <c r="J1211" s="1">
        <f>HOUR(Tabla110[[#This Row],[HORA FIN PICKING]]-Tabla110[[#This Row],[HORA INICIO PICKING]])*60+MINUTE(Tabla110[[#This Row],[HORA FIN PICKING]]-Tabla110[[#This Row],[HORA INICIO PICKING]])</f>
        <v>28</v>
      </c>
      <c r="K1211" s="1" t="str">
        <f>VLOOKUP(Tabla110[[#This Row],[COD MATERIAL]],Tabla1345[#All],3,0)</f>
        <v>09 - PARTES DE MOTOR</v>
      </c>
      <c r="L1211" s="2" t="str">
        <f>VLOOKUP(MONTH(Tabla110[[#This Row],[FECHA PICKING]]),Tabla2[],2,0)</f>
        <v>Jun</v>
      </c>
      <c r="M1211" s="1">
        <f>YEAR(Tabla110[[#This Row],[FECHA PICKING]])</f>
        <v>2018</v>
      </c>
    </row>
    <row r="1212" spans="1:13" x14ac:dyDescent="0.2">
      <c r="A1212" s="2">
        <v>43547</v>
      </c>
      <c r="B1212" s="1">
        <v>367835</v>
      </c>
      <c r="C1212" s="1" t="s">
        <v>776</v>
      </c>
      <c r="D1212" s="1" t="s">
        <v>891</v>
      </c>
      <c r="E1212" s="1" t="s">
        <v>858</v>
      </c>
      <c r="F1212" s="1">
        <v>75</v>
      </c>
      <c r="G1212" s="16" t="s">
        <v>872</v>
      </c>
      <c r="H1212" s="23">
        <v>0.6777777777777777</v>
      </c>
      <c r="I1212" s="23">
        <v>0.74583333333333324</v>
      </c>
      <c r="J1212" s="1">
        <f>HOUR(Tabla110[[#This Row],[HORA FIN PICKING]]-Tabla110[[#This Row],[HORA INICIO PICKING]])*60+MINUTE(Tabla110[[#This Row],[HORA FIN PICKING]]-Tabla110[[#This Row],[HORA INICIO PICKING]])</f>
        <v>98</v>
      </c>
      <c r="K1212" s="1" t="str">
        <f>VLOOKUP(Tabla110[[#This Row],[COD MATERIAL]],Tabla1345[#All],3,0)</f>
        <v>05 - COLISION</v>
      </c>
      <c r="L1212" s="2" t="str">
        <f>VLOOKUP(MONTH(Tabla110[[#This Row],[FECHA PICKING]]),Tabla2[],2,0)</f>
        <v>Mar</v>
      </c>
      <c r="M1212" s="1">
        <f>YEAR(Tabla110[[#This Row],[FECHA PICKING]])</f>
        <v>2019</v>
      </c>
    </row>
    <row r="1213" spans="1:13" x14ac:dyDescent="0.2">
      <c r="A1213" s="2">
        <v>43585</v>
      </c>
      <c r="B1213" s="1">
        <v>367772</v>
      </c>
      <c r="C1213" s="1" t="s">
        <v>342</v>
      </c>
      <c r="D1213" s="1" t="s">
        <v>890</v>
      </c>
      <c r="E1213" s="1" t="s">
        <v>871</v>
      </c>
      <c r="F1213" s="1">
        <v>18</v>
      </c>
      <c r="G1213" s="16" t="s">
        <v>872</v>
      </c>
      <c r="H1213" s="23">
        <v>0.51874999999999993</v>
      </c>
      <c r="I1213" s="23">
        <v>0.54999999999999993</v>
      </c>
      <c r="J1213" s="1">
        <f>HOUR(Tabla110[[#This Row],[HORA FIN PICKING]]-Tabla110[[#This Row],[HORA INICIO PICKING]])*60+MINUTE(Tabla110[[#This Row],[HORA FIN PICKING]]-Tabla110[[#This Row],[HORA INICIO PICKING]])</f>
        <v>45</v>
      </c>
      <c r="K1213" s="1" t="str">
        <f>VLOOKUP(Tabla110[[#This Row],[COD MATERIAL]],Tabla1345[#All],3,0)</f>
        <v>07 - PEDALES Y POSAPIES</v>
      </c>
      <c r="L1213" s="2" t="str">
        <f>VLOOKUP(MONTH(Tabla110[[#This Row],[FECHA PICKING]]),Tabla2[],2,0)</f>
        <v>Abr</v>
      </c>
      <c r="M1213" s="1">
        <f>YEAR(Tabla110[[#This Row],[FECHA PICKING]])</f>
        <v>2019</v>
      </c>
    </row>
    <row r="1214" spans="1:13" x14ac:dyDescent="0.2">
      <c r="A1214" s="2">
        <v>43246</v>
      </c>
      <c r="B1214" s="1">
        <v>347987</v>
      </c>
      <c r="C1214" s="1" t="s">
        <v>684</v>
      </c>
      <c r="D1214" s="1" t="s">
        <v>891</v>
      </c>
      <c r="E1214" s="1" t="s">
        <v>865</v>
      </c>
      <c r="F1214" s="1">
        <v>90</v>
      </c>
      <c r="G1214" s="16" t="s">
        <v>872</v>
      </c>
      <c r="H1214" s="23">
        <v>0.51527777777777783</v>
      </c>
      <c r="I1214" s="23">
        <v>0.5840277777777777</v>
      </c>
      <c r="J1214" s="1">
        <f>HOUR(Tabla110[[#This Row],[HORA FIN PICKING]]-Tabla110[[#This Row],[HORA INICIO PICKING]])*60+MINUTE(Tabla110[[#This Row],[HORA FIN PICKING]]-Tabla110[[#This Row],[HORA INICIO PICKING]])</f>
        <v>99</v>
      </c>
      <c r="K1214" s="1" t="str">
        <f>VLOOKUP(Tabla110[[#This Row],[COD MATERIAL]],Tabla1345[#All],3,0)</f>
        <v>10 - PALANCAS Y CHICOTES</v>
      </c>
      <c r="L1214" s="2" t="str">
        <f>VLOOKUP(MONTH(Tabla110[[#This Row],[FECHA PICKING]]),Tabla2[],2,0)</f>
        <v>May</v>
      </c>
      <c r="M1214" s="1">
        <f>YEAR(Tabla110[[#This Row],[FECHA PICKING]])</f>
        <v>2018</v>
      </c>
    </row>
    <row r="1215" spans="1:13" x14ac:dyDescent="0.2">
      <c r="A1215" s="2">
        <v>43195</v>
      </c>
      <c r="B1215" s="1">
        <v>353552</v>
      </c>
      <c r="C1215" s="1" t="s">
        <v>413</v>
      </c>
      <c r="D1215" s="1" t="s">
        <v>892</v>
      </c>
      <c r="E1215" s="1" t="s">
        <v>858</v>
      </c>
      <c r="F1215" s="1">
        <v>31</v>
      </c>
      <c r="G1215" s="16" t="s">
        <v>872</v>
      </c>
      <c r="H1215" s="23">
        <v>0.7416666666666667</v>
      </c>
      <c r="I1215" s="23">
        <v>0.77569444444444446</v>
      </c>
      <c r="J1215" s="1">
        <f>HOUR(Tabla110[[#This Row],[HORA FIN PICKING]]-Tabla110[[#This Row],[HORA INICIO PICKING]])*60+MINUTE(Tabla110[[#This Row],[HORA FIN PICKING]]-Tabla110[[#This Row],[HORA INICIO PICKING]])</f>
        <v>49</v>
      </c>
      <c r="K1215" s="1" t="str">
        <f>VLOOKUP(Tabla110[[#This Row],[COD MATERIAL]],Tabla1345[#All],3,0)</f>
        <v>09 - PARTES DE MOTOR</v>
      </c>
      <c r="L1215" s="2" t="str">
        <f>VLOOKUP(MONTH(Tabla110[[#This Row],[FECHA PICKING]]),Tabla2[],2,0)</f>
        <v>Abr</v>
      </c>
      <c r="M1215" s="1">
        <f>YEAR(Tabla110[[#This Row],[FECHA PICKING]])</f>
        <v>2018</v>
      </c>
    </row>
    <row r="1216" spans="1:13" x14ac:dyDescent="0.2">
      <c r="A1216" s="2">
        <v>43465</v>
      </c>
      <c r="B1216" s="1">
        <v>347752</v>
      </c>
      <c r="C1216" s="1" t="s">
        <v>583</v>
      </c>
      <c r="D1216" s="1" t="s">
        <v>885</v>
      </c>
      <c r="E1216" s="1" t="s">
        <v>857</v>
      </c>
      <c r="F1216" s="1">
        <v>73</v>
      </c>
      <c r="G1216" s="16" t="s">
        <v>872</v>
      </c>
      <c r="H1216" s="23">
        <v>0.73402777777777783</v>
      </c>
      <c r="I1216" s="23">
        <v>0.8256944444444444</v>
      </c>
      <c r="J1216" s="1">
        <f>HOUR(Tabla110[[#This Row],[HORA FIN PICKING]]-Tabla110[[#This Row],[HORA INICIO PICKING]])*60+MINUTE(Tabla110[[#This Row],[HORA FIN PICKING]]-Tabla110[[#This Row],[HORA INICIO PICKING]])</f>
        <v>132</v>
      </c>
      <c r="K1216" s="1" t="str">
        <f>VLOOKUP(Tabla110[[#This Row],[COD MATERIAL]],Tabla1345[#All],3,0)</f>
        <v>09 - PARTES DE MOTOR</v>
      </c>
      <c r="L1216" s="2" t="str">
        <f>VLOOKUP(MONTH(Tabla110[[#This Row],[FECHA PICKING]]),Tabla2[],2,0)</f>
        <v>Dic</v>
      </c>
      <c r="M1216" s="1">
        <f>YEAR(Tabla110[[#This Row],[FECHA PICKING]])</f>
        <v>2018</v>
      </c>
    </row>
    <row r="1217" spans="1:13" x14ac:dyDescent="0.2">
      <c r="A1217" s="2">
        <v>43528</v>
      </c>
      <c r="B1217" s="1">
        <v>348684</v>
      </c>
      <c r="C1217" s="1" t="s">
        <v>596</v>
      </c>
      <c r="D1217" s="1" t="s">
        <v>885</v>
      </c>
      <c r="E1217" s="1" t="s">
        <v>862</v>
      </c>
      <c r="F1217" s="1">
        <v>87</v>
      </c>
      <c r="G1217" s="16" t="s">
        <v>872</v>
      </c>
      <c r="H1217" s="23">
        <v>0.40277777777777773</v>
      </c>
      <c r="I1217" s="23">
        <v>0.43541666666666662</v>
      </c>
      <c r="J1217" s="1">
        <f>HOUR(Tabla110[[#This Row],[HORA FIN PICKING]]-Tabla110[[#This Row],[HORA INICIO PICKING]])*60+MINUTE(Tabla110[[#This Row],[HORA FIN PICKING]]-Tabla110[[#This Row],[HORA INICIO PICKING]])</f>
        <v>47</v>
      </c>
      <c r="K1217" s="1" t="str">
        <f>VLOOKUP(Tabla110[[#This Row],[COD MATERIAL]],Tabla1345[#All],3,0)</f>
        <v>09 - PARTES DE MOTOR</v>
      </c>
      <c r="L1217" s="2" t="str">
        <f>VLOOKUP(MONTH(Tabla110[[#This Row],[FECHA PICKING]]),Tabla2[],2,0)</f>
        <v>Mar</v>
      </c>
      <c r="M1217" s="1">
        <f>YEAR(Tabla110[[#This Row],[FECHA PICKING]])</f>
        <v>2019</v>
      </c>
    </row>
    <row r="1218" spans="1:13" x14ac:dyDescent="0.2">
      <c r="A1218" s="2">
        <v>43250</v>
      </c>
      <c r="B1218" s="1">
        <v>347987</v>
      </c>
      <c r="C1218" s="1" t="s">
        <v>684</v>
      </c>
      <c r="D1218" s="1" t="s">
        <v>890</v>
      </c>
      <c r="E1218" s="1" t="s">
        <v>857</v>
      </c>
      <c r="F1218" s="1">
        <v>60</v>
      </c>
      <c r="G1218" s="16" t="s">
        <v>872</v>
      </c>
      <c r="H1218" s="23">
        <v>0.51458333333333328</v>
      </c>
      <c r="I1218" s="23">
        <v>0.59652777777777777</v>
      </c>
      <c r="J1218" s="1">
        <f>HOUR(Tabla110[[#This Row],[HORA FIN PICKING]]-Tabla110[[#This Row],[HORA INICIO PICKING]])*60+MINUTE(Tabla110[[#This Row],[HORA FIN PICKING]]-Tabla110[[#This Row],[HORA INICIO PICKING]])</f>
        <v>118</v>
      </c>
      <c r="K1218" s="1" t="str">
        <f>VLOOKUP(Tabla110[[#This Row],[COD MATERIAL]],Tabla1345[#All],3,0)</f>
        <v>10 - PALANCAS Y CHICOTES</v>
      </c>
      <c r="L1218" s="2" t="str">
        <f>VLOOKUP(MONTH(Tabla110[[#This Row],[FECHA PICKING]]),Tabla2[],2,0)</f>
        <v>May</v>
      </c>
      <c r="M1218" s="1">
        <f>YEAR(Tabla110[[#This Row],[FECHA PICKING]])</f>
        <v>2018</v>
      </c>
    </row>
    <row r="1219" spans="1:13" x14ac:dyDescent="0.2">
      <c r="A1219" s="2">
        <v>43254</v>
      </c>
      <c r="B1219" s="1">
        <v>348242</v>
      </c>
      <c r="C1219" s="1" t="s">
        <v>308</v>
      </c>
      <c r="D1219" s="1" t="s">
        <v>884</v>
      </c>
      <c r="E1219" s="1" t="s">
        <v>867</v>
      </c>
      <c r="F1219" s="1">
        <v>72</v>
      </c>
      <c r="G1219" s="16" t="s">
        <v>872</v>
      </c>
      <c r="H1219" s="23">
        <v>0.70000000000000007</v>
      </c>
      <c r="I1219" s="23">
        <v>0.74236111111111114</v>
      </c>
      <c r="J1219" s="1">
        <f>HOUR(Tabla110[[#This Row],[HORA FIN PICKING]]-Tabla110[[#This Row],[HORA INICIO PICKING]])*60+MINUTE(Tabla110[[#This Row],[HORA FIN PICKING]]-Tabla110[[#This Row],[HORA INICIO PICKING]])</f>
        <v>61</v>
      </c>
      <c r="K1219" s="1" t="str">
        <f>VLOOKUP(Tabla110[[#This Row],[COD MATERIAL]],Tabla1345[#All],3,0)</f>
        <v>11 - LLANTAS Y HULES</v>
      </c>
      <c r="L1219" s="2" t="str">
        <f>VLOOKUP(MONTH(Tabla110[[#This Row],[FECHA PICKING]]),Tabla2[],2,0)</f>
        <v>Jun</v>
      </c>
      <c r="M1219" s="1">
        <f>YEAR(Tabla110[[#This Row],[FECHA PICKING]])</f>
        <v>2018</v>
      </c>
    </row>
    <row r="1220" spans="1:13" x14ac:dyDescent="0.2">
      <c r="A1220" s="2">
        <v>43112</v>
      </c>
      <c r="B1220" s="1">
        <v>367719</v>
      </c>
      <c r="C1220" s="1" t="s">
        <v>273</v>
      </c>
      <c r="D1220" s="1" t="s">
        <v>887</v>
      </c>
      <c r="E1220" s="1" t="s">
        <v>857</v>
      </c>
      <c r="F1220" s="1">
        <v>52</v>
      </c>
      <c r="G1220" s="16" t="s">
        <v>872</v>
      </c>
      <c r="H1220" s="23">
        <v>0.51388888888888895</v>
      </c>
      <c r="I1220" s="23">
        <v>0.60138888888888886</v>
      </c>
      <c r="J1220" s="1">
        <f>HOUR(Tabla110[[#This Row],[HORA FIN PICKING]]-Tabla110[[#This Row],[HORA INICIO PICKING]])*60+MINUTE(Tabla110[[#This Row],[HORA FIN PICKING]]-Tabla110[[#This Row],[HORA INICIO PICKING]])</f>
        <v>126</v>
      </c>
      <c r="K1220" s="1" t="str">
        <f>VLOOKUP(Tabla110[[#This Row],[COD MATERIAL]],Tabla1345[#All],3,0)</f>
        <v>04 - FRENOS Y EMBRAGUES</v>
      </c>
      <c r="L1220" s="2" t="str">
        <f>VLOOKUP(MONTH(Tabla110[[#This Row],[FECHA PICKING]]),Tabla2[],2,0)</f>
        <v>Ene</v>
      </c>
      <c r="M1220" s="1">
        <f>YEAR(Tabla110[[#This Row],[FECHA PICKING]])</f>
        <v>2018</v>
      </c>
    </row>
    <row r="1221" spans="1:13" x14ac:dyDescent="0.2">
      <c r="A1221" s="2">
        <v>43588</v>
      </c>
      <c r="B1221" s="1">
        <v>347995</v>
      </c>
      <c r="C1221" s="1" t="s">
        <v>142</v>
      </c>
      <c r="D1221" s="1" t="s">
        <v>884</v>
      </c>
      <c r="E1221" s="1" t="s">
        <v>860</v>
      </c>
      <c r="F1221" s="1">
        <v>72</v>
      </c>
      <c r="G1221" s="16" t="s">
        <v>873</v>
      </c>
      <c r="H1221" s="23">
        <v>0.58958333333333335</v>
      </c>
      <c r="I1221" s="23">
        <v>0.60138888888888886</v>
      </c>
      <c r="J1221" s="1">
        <f>HOUR(Tabla110[[#This Row],[HORA FIN PICKING]]-Tabla110[[#This Row],[HORA INICIO PICKING]])*60+MINUTE(Tabla110[[#This Row],[HORA FIN PICKING]]-Tabla110[[#This Row],[HORA INICIO PICKING]])</f>
        <v>17</v>
      </c>
      <c r="K1221" s="1" t="str">
        <f>VLOOKUP(Tabla110[[#This Row],[COD MATERIAL]],Tabla1345[#All],3,0)</f>
        <v>10 - PALANCAS Y CHICOTES</v>
      </c>
      <c r="L1221" s="2" t="str">
        <f>VLOOKUP(MONTH(Tabla110[[#This Row],[FECHA PICKING]]),Tabla2[],2,0)</f>
        <v>May</v>
      </c>
      <c r="M1221" s="1">
        <f>YEAR(Tabla110[[#This Row],[FECHA PICKING]])</f>
        <v>2019</v>
      </c>
    </row>
    <row r="1222" spans="1:13" x14ac:dyDescent="0.2">
      <c r="A1222" s="2">
        <v>43425</v>
      </c>
      <c r="B1222" s="1">
        <v>348813</v>
      </c>
      <c r="C1222" s="1" t="s">
        <v>155</v>
      </c>
      <c r="D1222" s="1" t="s">
        <v>888</v>
      </c>
      <c r="E1222" s="1" t="s">
        <v>865</v>
      </c>
      <c r="F1222" s="1">
        <v>30</v>
      </c>
      <c r="G1222" s="16" t="s">
        <v>873</v>
      </c>
      <c r="H1222" s="23">
        <v>0.54999999999999993</v>
      </c>
      <c r="I1222" s="23">
        <v>0.5708333333333333</v>
      </c>
      <c r="J1222" s="1">
        <f>HOUR(Tabla110[[#This Row],[HORA FIN PICKING]]-Tabla110[[#This Row],[HORA INICIO PICKING]])*60+MINUTE(Tabla110[[#This Row],[HORA FIN PICKING]]-Tabla110[[#This Row],[HORA INICIO PICKING]])</f>
        <v>30</v>
      </c>
      <c r="K1222" s="1" t="str">
        <f>VLOOKUP(Tabla110[[#This Row],[COD MATERIAL]],Tabla1345[#All],3,0)</f>
        <v>05 - COLISION</v>
      </c>
      <c r="L1222" s="2" t="str">
        <f>VLOOKUP(MONTH(Tabla110[[#This Row],[FECHA PICKING]]),Tabla2[],2,0)</f>
        <v>Nov</v>
      </c>
      <c r="M1222" s="1">
        <f>YEAR(Tabla110[[#This Row],[FECHA PICKING]])</f>
        <v>2018</v>
      </c>
    </row>
    <row r="1223" spans="1:13" x14ac:dyDescent="0.2">
      <c r="A1223" s="2">
        <v>43317</v>
      </c>
      <c r="B1223" s="1">
        <v>348871</v>
      </c>
      <c r="C1223" s="1" t="s">
        <v>268</v>
      </c>
      <c r="D1223" s="1" t="s">
        <v>884</v>
      </c>
      <c r="E1223" s="1" t="s">
        <v>863</v>
      </c>
      <c r="F1223" s="1">
        <v>98</v>
      </c>
      <c r="G1223" s="16" t="s">
        <v>872</v>
      </c>
      <c r="H1223" s="23">
        <v>0.68125000000000002</v>
      </c>
      <c r="I1223" s="23">
        <v>0.75902777777777786</v>
      </c>
      <c r="J1223" s="1">
        <f>HOUR(Tabla110[[#This Row],[HORA FIN PICKING]]-Tabla110[[#This Row],[HORA INICIO PICKING]])*60+MINUTE(Tabla110[[#This Row],[HORA FIN PICKING]]-Tabla110[[#This Row],[HORA INICIO PICKING]])</f>
        <v>112</v>
      </c>
      <c r="K1223" s="1" t="str">
        <f>VLOOKUP(Tabla110[[#This Row],[COD MATERIAL]],Tabla1345[#All],3,0)</f>
        <v>05 - COLISION</v>
      </c>
      <c r="L1223" s="2" t="str">
        <f>VLOOKUP(MONTH(Tabla110[[#This Row],[FECHA PICKING]]),Tabla2[],2,0)</f>
        <v>Ago</v>
      </c>
      <c r="M1223" s="1">
        <f>YEAR(Tabla110[[#This Row],[FECHA PICKING]])</f>
        <v>2018</v>
      </c>
    </row>
    <row r="1224" spans="1:13" x14ac:dyDescent="0.2">
      <c r="A1224" s="2">
        <v>43196</v>
      </c>
      <c r="B1224" s="1">
        <v>348846</v>
      </c>
      <c r="C1224" s="1" t="s">
        <v>385</v>
      </c>
      <c r="D1224" s="1" t="s">
        <v>892</v>
      </c>
      <c r="E1224" s="1" t="s">
        <v>856</v>
      </c>
      <c r="F1224" s="1">
        <v>13</v>
      </c>
      <c r="G1224" s="16" t="s">
        <v>872</v>
      </c>
      <c r="H1224" s="23">
        <v>0.63888888888888895</v>
      </c>
      <c r="I1224" s="23">
        <v>0.72222222222222221</v>
      </c>
      <c r="J1224" s="1">
        <f>HOUR(Tabla110[[#This Row],[HORA FIN PICKING]]-Tabla110[[#This Row],[HORA INICIO PICKING]])*60+MINUTE(Tabla110[[#This Row],[HORA FIN PICKING]]-Tabla110[[#This Row],[HORA INICIO PICKING]])</f>
        <v>120</v>
      </c>
      <c r="K1224" s="1" t="str">
        <f>VLOOKUP(Tabla110[[#This Row],[COD MATERIAL]],Tabla1345[#All],3,0)</f>
        <v>13 - TRACCION</v>
      </c>
      <c r="L1224" s="2" t="str">
        <f>VLOOKUP(MONTH(Tabla110[[#This Row],[FECHA PICKING]]),Tabla2[],2,0)</f>
        <v>Abr</v>
      </c>
      <c r="M1224" s="1">
        <f>YEAR(Tabla110[[#This Row],[FECHA PICKING]])</f>
        <v>2018</v>
      </c>
    </row>
    <row r="1225" spans="1:13" x14ac:dyDescent="0.2">
      <c r="A1225" s="2">
        <v>43407</v>
      </c>
      <c r="B1225" s="1">
        <v>348327</v>
      </c>
      <c r="C1225" s="1" t="s">
        <v>131</v>
      </c>
      <c r="D1225" s="1" t="s">
        <v>888</v>
      </c>
      <c r="E1225" s="1" t="s">
        <v>857</v>
      </c>
      <c r="F1225" s="1">
        <v>93</v>
      </c>
      <c r="G1225" s="16" t="s">
        <v>873</v>
      </c>
      <c r="H1225" s="23">
        <v>0.63750000000000007</v>
      </c>
      <c r="I1225" s="23">
        <v>0.74097222222222214</v>
      </c>
      <c r="J1225" s="1">
        <f>HOUR(Tabla110[[#This Row],[HORA FIN PICKING]]-Tabla110[[#This Row],[HORA INICIO PICKING]])*60+MINUTE(Tabla110[[#This Row],[HORA FIN PICKING]]-Tabla110[[#This Row],[HORA INICIO PICKING]])</f>
        <v>149</v>
      </c>
      <c r="K1225" s="1" t="str">
        <f>VLOOKUP(Tabla110[[#This Row],[COD MATERIAL]],Tabla1345[#All],3,0)</f>
        <v>06 - AMORTIGUADORES</v>
      </c>
      <c r="L1225" s="2" t="str">
        <f>VLOOKUP(MONTH(Tabla110[[#This Row],[FECHA PICKING]]),Tabla2[],2,0)</f>
        <v>Nov</v>
      </c>
      <c r="M1225" s="1">
        <f>YEAR(Tabla110[[#This Row],[FECHA PICKING]])</f>
        <v>2018</v>
      </c>
    </row>
    <row r="1226" spans="1:13" x14ac:dyDescent="0.2">
      <c r="A1226" s="2">
        <v>43559</v>
      </c>
      <c r="B1226" s="1">
        <v>348100</v>
      </c>
      <c r="C1226" s="1" t="s">
        <v>558</v>
      </c>
      <c r="D1226" s="1" t="s">
        <v>888</v>
      </c>
      <c r="E1226" s="1" t="s">
        <v>858</v>
      </c>
      <c r="F1226" s="1">
        <v>78</v>
      </c>
      <c r="G1226" s="16" t="s">
        <v>872</v>
      </c>
      <c r="H1226" s="23">
        <v>0.68263888888888891</v>
      </c>
      <c r="I1226" s="23">
        <v>0.77847222222222223</v>
      </c>
      <c r="J1226" s="1">
        <f>HOUR(Tabla110[[#This Row],[HORA FIN PICKING]]-Tabla110[[#This Row],[HORA INICIO PICKING]])*60+MINUTE(Tabla110[[#This Row],[HORA FIN PICKING]]-Tabla110[[#This Row],[HORA INICIO PICKING]])</f>
        <v>138</v>
      </c>
      <c r="K1226" s="1" t="str">
        <f>VLOOKUP(Tabla110[[#This Row],[COD MATERIAL]],Tabla1345[#All],3,0)</f>
        <v>04 - FRENOS Y EMBRAGUES</v>
      </c>
      <c r="L1226" s="2" t="str">
        <f>VLOOKUP(MONTH(Tabla110[[#This Row],[FECHA PICKING]]),Tabla2[],2,0)</f>
        <v>Abr</v>
      </c>
      <c r="M1226" s="1">
        <f>YEAR(Tabla110[[#This Row],[FECHA PICKING]])</f>
        <v>2019</v>
      </c>
    </row>
    <row r="1227" spans="1:13" x14ac:dyDescent="0.2">
      <c r="A1227" s="2">
        <v>43462</v>
      </c>
      <c r="B1227" s="1">
        <v>347986</v>
      </c>
      <c r="C1227" s="1" t="s">
        <v>141</v>
      </c>
      <c r="D1227" s="1" t="s">
        <v>888</v>
      </c>
      <c r="E1227" s="1" t="s">
        <v>859</v>
      </c>
      <c r="F1227" s="1">
        <v>56</v>
      </c>
      <c r="G1227" s="16" t="s">
        <v>872</v>
      </c>
      <c r="H1227" s="23">
        <v>0.37986111111111115</v>
      </c>
      <c r="I1227" s="23">
        <v>0.39444444444444443</v>
      </c>
      <c r="J1227" s="1">
        <f>HOUR(Tabla110[[#This Row],[HORA FIN PICKING]]-Tabla110[[#This Row],[HORA INICIO PICKING]])*60+MINUTE(Tabla110[[#This Row],[HORA FIN PICKING]]-Tabla110[[#This Row],[HORA INICIO PICKING]])</f>
        <v>21</v>
      </c>
      <c r="K1227" s="1" t="str">
        <f>VLOOKUP(Tabla110[[#This Row],[COD MATERIAL]],Tabla1345[#All],3,0)</f>
        <v>10 - PALANCAS Y CHICOTES</v>
      </c>
      <c r="L1227" s="2" t="str">
        <f>VLOOKUP(MONTH(Tabla110[[#This Row],[FECHA PICKING]]),Tabla2[],2,0)</f>
        <v>Dic</v>
      </c>
      <c r="M1227" s="1">
        <f>YEAR(Tabla110[[#This Row],[FECHA PICKING]])</f>
        <v>2018</v>
      </c>
    </row>
    <row r="1228" spans="1:13" x14ac:dyDescent="0.2">
      <c r="A1228" s="2">
        <v>43536</v>
      </c>
      <c r="B1228" s="1">
        <v>348226</v>
      </c>
      <c r="C1228" s="1" t="s">
        <v>151</v>
      </c>
      <c r="D1228" s="1" t="s">
        <v>893</v>
      </c>
      <c r="E1228" s="1" t="s">
        <v>860</v>
      </c>
      <c r="F1228" s="1">
        <v>99</v>
      </c>
      <c r="G1228" s="16" t="s">
        <v>872</v>
      </c>
      <c r="H1228" s="23">
        <v>0.46736111111111112</v>
      </c>
      <c r="I1228" s="23">
        <v>0.49861111111111112</v>
      </c>
      <c r="J1228" s="1">
        <f>HOUR(Tabla110[[#This Row],[HORA FIN PICKING]]-Tabla110[[#This Row],[HORA INICIO PICKING]])*60+MINUTE(Tabla110[[#This Row],[HORA FIN PICKING]]-Tabla110[[#This Row],[HORA INICIO PICKING]])</f>
        <v>45</v>
      </c>
      <c r="K1228" s="1" t="str">
        <f>VLOOKUP(Tabla110[[#This Row],[COD MATERIAL]],Tabla1345[#All],3,0)</f>
        <v>11 - LLANTAS Y HULES</v>
      </c>
      <c r="L1228" s="2" t="str">
        <f>VLOOKUP(MONTH(Tabla110[[#This Row],[FECHA PICKING]]),Tabla2[],2,0)</f>
        <v>Mar</v>
      </c>
      <c r="M1228" s="1">
        <f>YEAR(Tabla110[[#This Row],[FECHA PICKING]])</f>
        <v>2019</v>
      </c>
    </row>
    <row r="1229" spans="1:13" x14ac:dyDescent="0.2">
      <c r="A1229" s="2">
        <v>43612</v>
      </c>
      <c r="B1229" s="1">
        <v>347745</v>
      </c>
      <c r="C1229" s="1" t="s">
        <v>353</v>
      </c>
      <c r="D1229" s="1" t="s">
        <v>892</v>
      </c>
      <c r="E1229" s="1" t="s">
        <v>861</v>
      </c>
      <c r="F1229" s="1">
        <v>100</v>
      </c>
      <c r="G1229" s="16" t="s">
        <v>872</v>
      </c>
      <c r="H1229" s="23">
        <v>0.64166666666666672</v>
      </c>
      <c r="I1229" s="23">
        <v>0.65694444444444444</v>
      </c>
      <c r="J1229" s="1">
        <f>HOUR(Tabla110[[#This Row],[HORA FIN PICKING]]-Tabla110[[#This Row],[HORA INICIO PICKING]])*60+MINUTE(Tabla110[[#This Row],[HORA FIN PICKING]]-Tabla110[[#This Row],[HORA INICIO PICKING]])</f>
        <v>22</v>
      </c>
      <c r="K1229" s="1" t="str">
        <f>VLOOKUP(Tabla110[[#This Row],[COD MATERIAL]],Tabla1345[#All],3,0)</f>
        <v>09 - PARTES DE MOTOR</v>
      </c>
      <c r="L1229" s="2" t="str">
        <f>VLOOKUP(MONTH(Tabla110[[#This Row],[FECHA PICKING]]),Tabla2[],2,0)</f>
        <v>May</v>
      </c>
      <c r="M1229" s="1">
        <f>YEAR(Tabla110[[#This Row],[FECHA PICKING]])</f>
        <v>2019</v>
      </c>
    </row>
    <row r="1230" spans="1:13" x14ac:dyDescent="0.2">
      <c r="A1230" s="2">
        <v>43465</v>
      </c>
      <c r="B1230" s="1">
        <v>348299</v>
      </c>
      <c r="C1230" s="1" t="s">
        <v>80</v>
      </c>
      <c r="D1230" s="1" t="s">
        <v>886</v>
      </c>
      <c r="E1230" s="1" t="s">
        <v>862</v>
      </c>
      <c r="F1230" s="1">
        <v>52</v>
      </c>
      <c r="G1230" s="16" t="s">
        <v>872</v>
      </c>
      <c r="H1230" s="23">
        <v>0.73472222222222217</v>
      </c>
      <c r="I1230" s="23">
        <v>0.78541666666666676</v>
      </c>
      <c r="J1230" s="1">
        <f>HOUR(Tabla110[[#This Row],[HORA FIN PICKING]]-Tabla110[[#This Row],[HORA INICIO PICKING]])*60+MINUTE(Tabla110[[#This Row],[HORA FIN PICKING]]-Tabla110[[#This Row],[HORA INICIO PICKING]])</f>
        <v>73</v>
      </c>
      <c r="K1230" s="1" t="str">
        <f>VLOOKUP(Tabla110[[#This Row],[COD MATERIAL]],Tabla1345[#All],3,0)</f>
        <v>10 - PALANCAS Y CHICOTES</v>
      </c>
      <c r="L1230" s="2" t="str">
        <f>VLOOKUP(MONTH(Tabla110[[#This Row],[FECHA PICKING]]),Tabla2[],2,0)</f>
        <v>Dic</v>
      </c>
      <c r="M1230" s="1">
        <f>YEAR(Tabla110[[#This Row],[FECHA PICKING]])</f>
        <v>2018</v>
      </c>
    </row>
    <row r="1231" spans="1:13" x14ac:dyDescent="0.2">
      <c r="A1231" s="2">
        <v>43291</v>
      </c>
      <c r="B1231" s="1">
        <v>348569</v>
      </c>
      <c r="C1231" s="1" t="s">
        <v>212</v>
      </c>
      <c r="D1231" s="1" t="s">
        <v>884</v>
      </c>
      <c r="E1231" s="1" t="s">
        <v>863</v>
      </c>
      <c r="F1231" s="1">
        <v>40</v>
      </c>
      <c r="G1231" s="16" t="s">
        <v>872</v>
      </c>
      <c r="H1231" s="23">
        <v>0.57013888888888886</v>
      </c>
      <c r="I1231" s="23">
        <v>0.6479166666666667</v>
      </c>
      <c r="J1231" s="1">
        <f>HOUR(Tabla110[[#This Row],[HORA FIN PICKING]]-Tabla110[[#This Row],[HORA INICIO PICKING]])*60+MINUTE(Tabla110[[#This Row],[HORA FIN PICKING]]-Tabla110[[#This Row],[HORA INICIO PICKING]])</f>
        <v>112</v>
      </c>
      <c r="K1231" s="1" t="str">
        <f>VLOOKUP(Tabla110[[#This Row],[COD MATERIAL]],Tabla1345[#All],3,0)</f>
        <v>04 - FRENOS Y EMBRAGUES</v>
      </c>
      <c r="L1231" s="2" t="str">
        <f>VLOOKUP(MONTH(Tabla110[[#This Row],[FECHA PICKING]]),Tabla2[],2,0)</f>
        <v>Jul</v>
      </c>
      <c r="M1231" s="1">
        <f>YEAR(Tabla110[[#This Row],[FECHA PICKING]])</f>
        <v>2018</v>
      </c>
    </row>
    <row r="1232" spans="1:13" x14ac:dyDescent="0.2">
      <c r="A1232" s="2">
        <v>43509</v>
      </c>
      <c r="B1232" s="1">
        <v>348095</v>
      </c>
      <c r="C1232" s="1" t="s">
        <v>68</v>
      </c>
      <c r="D1232" s="1" t="s">
        <v>891</v>
      </c>
      <c r="E1232" s="1" t="s">
        <v>864</v>
      </c>
      <c r="F1232" s="1">
        <v>35</v>
      </c>
      <c r="G1232" s="16" t="s">
        <v>872</v>
      </c>
      <c r="H1232" s="23">
        <v>0.48333333333333334</v>
      </c>
      <c r="I1232" s="23">
        <v>0.5131944444444444</v>
      </c>
      <c r="J1232" s="1">
        <f>HOUR(Tabla110[[#This Row],[HORA FIN PICKING]]-Tabla110[[#This Row],[HORA INICIO PICKING]])*60+MINUTE(Tabla110[[#This Row],[HORA FIN PICKING]]-Tabla110[[#This Row],[HORA INICIO PICKING]])</f>
        <v>43</v>
      </c>
      <c r="K1232" s="1" t="str">
        <f>VLOOKUP(Tabla110[[#This Row],[COD MATERIAL]],Tabla1345[#All],3,0)</f>
        <v>04 - FRENOS Y EMBRAGUES</v>
      </c>
      <c r="L1232" s="2" t="str">
        <f>VLOOKUP(MONTH(Tabla110[[#This Row],[FECHA PICKING]]),Tabla2[],2,0)</f>
        <v>Feb</v>
      </c>
      <c r="M1232" s="1">
        <f>YEAR(Tabla110[[#This Row],[FECHA PICKING]])</f>
        <v>2019</v>
      </c>
    </row>
    <row r="1233" spans="1:13" x14ac:dyDescent="0.2">
      <c r="A1233" s="2">
        <v>43123</v>
      </c>
      <c r="B1233" s="1">
        <v>347672</v>
      </c>
      <c r="C1233" s="1" t="s">
        <v>547</v>
      </c>
      <c r="D1233" s="1" t="s">
        <v>889</v>
      </c>
      <c r="E1233" s="1" t="s">
        <v>864</v>
      </c>
      <c r="F1233" s="1">
        <v>31</v>
      </c>
      <c r="G1233" s="16" t="s">
        <v>872</v>
      </c>
      <c r="H1233" s="23">
        <v>0.71388888888888891</v>
      </c>
      <c r="I1233" s="23">
        <v>0.75347222222222221</v>
      </c>
      <c r="J1233" s="1">
        <f>HOUR(Tabla110[[#This Row],[HORA FIN PICKING]]-Tabla110[[#This Row],[HORA INICIO PICKING]])*60+MINUTE(Tabla110[[#This Row],[HORA FIN PICKING]]-Tabla110[[#This Row],[HORA INICIO PICKING]])</f>
        <v>57</v>
      </c>
      <c r="K1233" s="1" t="str">
        <f>VLOOKUP(Tabla110[[#This Row],[COD MATERIAL]],Tabla1345[#All],3,0)</f>
        <v>09 - PARTES DE MOTOR</v>
      </c>
      <c r="L1233" s="2" t="str">
        <f>VLOOKUP(MONTH(Tabla110[[#This Row],[FECHA PICKING]]),Tabla2[],2,0)</f>
        <v>Ene</v>
      </c>
      <c r="M1233" s="1">
        <f>YEAR(Tabla110[[#This Row],[FECHA PICKING]])</f>
        <v>2018</v>
      </c>
    </row>
    <row r="1234" spans="1:13" x14ac:dyDescent="0.2">
      <c r="A1234" s="2">
        <v>43202</v>
      </c>
      <c r="B1234" s="1">
        <v>347694</v>
      </c>
      <c r="C1234" s="1" t="s">
        <v>200</v>
      </c>
      <c r="D1234" s="1" t="s">
        <v>890</v>
      </c>
      <c r="E1234" s="1" t="s">
        <v>857</v>
      </c>
      <c r="F1234" s="1">
        <v>30</v>
      </c>
      <c r="G1234" s="16" t="s">
        <v>872</v>
      </c>
      <c r="H1234" s="23">
        <v>0.36527777777777781</v>
      </c>
      <c r="I1234" s="23">
        <v>0.45347222222222222</v>
      </c>
      <c r="J1234" s="1">
        <f>HOUR(Tabla110[[#This Row],[HORA FIN PICKING]]-Tabla110[[#This Row],[HORA INICIO PICKING]])*60+MINUTE(Tabla110[[#This Row],[HORA FIN PICKING]]-Tabla110[[#This Row],[HORA INICIO PICKING]])</f>
        <v>127</v>
      </c>
      <c r="K1234" s="1" t="str">
        <f>VLOOKUP(Tabla110[[#This Row],[COD MATERIAL]],Tabla1345[#All],3,0)</f>
        <v>09 - PARTES DE MOTOR</v>
      </c>
      <c r="L1234" s="2" t="str">
        <f>VLOOKUP(MONTH(Tabla110[[#This Row],[FECHA PICKING]]),Tabla2[],2,0)</f>
        <v>Abr</v>
      </c>
      <c r="M1234" s="1">
        <f>YEAR(Tabla110[[#This Row],[FECHA PICKING]])</f>
        <v>2018</v>
      </c>
    </row>
    <row r="1235" spans="1:13" x14ac:dyDescent="0.2">
      <c r="A1235" s="2">
        <v>43547</v>
      </c>
      <c r="B1235" s="1">
        <v>348174</v>
      </c>
      <c r="C1235" s="1" t="s">
        <v>442</v>
      </c>
      <c r="D1235" s="1" t="s">
        <v>892</v>
      </c>
      <c r="E1235" s="1" t="s">
        <v>864</v>
      </c>
      <c r="F1235" s="1">
        <v>48</v>
      </c>
      <c r="G1235" s="16" t="s">
        <v>872</v>
      </c>
      <c r="H1235" s="23">
        <v>0.42222222222222222</v>
      </c>
      <c r="I1235" s="23">
        <v>0.48888888888888893</v>
      </c>
      <c r="J1235" s="1">
        <f>HOUR(Tabla110[[#This Row],[HORA FIN PICKING]]-Tabla110[[#This Row],[HORA INICIO PICKING]])*60+MINUTE(Tabla110[[#This Row],[HORA FIN PICKING]]-Tabla110[[#This Row],[HORA INICIO PICKING]])</f>
        <v>96</v>
      </c>
      <c r="K1235" s="1" t="str">
        <f>VLOOKUP(Tabla110[[#This Row],[COD MATERIAL]],Tabla1345[#All],3,0)</f>
        <v>06 - AMORTIGUADORES</v>
      </c>
      <c r="L1235" s="2" t="str">
        <f>VLOOKUP(MONTH(Tabla110[[#This Row],[FECHA PICKING]]),Tabla2[],2,0)</f>
        <v>Mar</v>
      </c>
      <c r="M1235" s="1">
        <f>YEAR(Tabla110[[#This Row],[FECHA PICKING]])</f>
        <v>2019</v>
      </c>
    </row>
    <row r="1236" spans="1:13" x14ac:dyDescent="0.2">
      <c r="A1236" s="2">
        <v>43259</v>
      </c>
      <c r="B1236" s="1">
        <v>348584</v>
      </c>
      <c r="C1236" s="1" t="s">
        <v>371</v>
      </c>
      <c r="D1236" s="1" t="s">
        <v>891</v>
      </c>
      <c r="E1236" s="1" t="s">
        <v>865</v>
      </c>
      <c r="F1236" s="1">
        <v>64</v>
      </c>
      <c r="G1236" s="16" t="s">
        <v>872</v>
      </c>
      <c r="H1236" s="23">
        <v>0.4916666666666667</v>
      </c>
      <c r="I1236" s="23">
        <v>0.54652777777777783</v>
      </c>
      <c r="J1236" s="1">
        <f>HOUR(Tabla110[[#This Row],[HORA FIN PICKING]]-Tabla110[[#This Row],[HORA INICIO PICKING]])*60+MINUTE(Tabla110[[#This Row],[HORA FIN PICKING]]-Tabla110[[#This Row],[HORA INICIO PICKING]])</f>
        <v>79</v>
      </c>
      <c r="K1236" s="1" t="str">
        <f>VLOOKUP(Tabla110[[#This Row],[COD MATERIAL]],Tabla1345[#All],3,0)</f>
        <v>09 - PARTES DE MOTOR</v>
      </c>
      <c r="L1236" s="2" t="str">
        <f>VLOOKUP(MONTH(Tabla110[[#This Row],[FECHA PICKING]]),Tabla2[],2,0)</f>
        <v>Jun</v>
      </c>
      <c r="M1236" s="1">
        <f>YEAR(Tabla110[[#This Row],[FECHA PICKING]])</f>
        <v>2018</v>
      </c>
    </row>
    <row r="1237" spans="1:13" x14ac:dyDescent="0.2">
      <c r="A1237" s="2">
        <v>43170</v>
      </c>
      <c r="B1237" s="1">
        <v>348046</v>
      </c>
      <c r="C1237" s="1" t="s">
        <v>91</v>
      </c>
      <c r="D1237" s="1" t="s">
        <v>884</v>
      </c>
      <c r="E1237" s="1" t="s">
        <v>857</v>
      </c>
      <c r="F1237" s="1">
        <v>47</v>
      </c>
      <c r="G1237" s="16" t="s">
        <v>872</v>
      </c>
      <c r="H1237" s="23">
        <v>0.43194444444444446</v>
      </c>
      <c r="I1237" s="23">
        <v>0.53125</v>
      </c>
      <c r="J1237" s="1">
        <f>HOUR(Tabla110[[#This Row],[HORA FIN PICKING]]-Tabla110[[#This Row],[HORA INICIO PICKING]])*60+MINUTE(Tabla110[[#This Row],[HORA FIN PICKING]]-Tabla110[[#This Row],[HORA INICIO PICKING]])</f>
        <v>143</v>
      </c>
      <c r="K1237" s="1" t="str">
        <f>VLOOKUP(Tabla110[[#This Row],[COD MATERIAL]],Tabla1345[#All],3,0)</f>
        <v>11 - LLANTAS Y HULES</v>
      </c>
      <c r="L1237" s="2" t="str">
        <f>VLOOKUP(MONTH(Tabla110[[#This Row],[FECHA PICKING]]),Tabla2[],2,0)</f>
        <v>Mar</v>
      </c>
      <c r="M1237" s="1">
        <f>YEAR(Tabla110[[#This Row],[FECHA PICKING]])</f>
        <v>2018</v>
      </c>
    </row>
    <row r="1238" spans="1:13" x14ac:dyDescent="0.2">
      <c r="A1238" s="2">
        <v>43492</v>
      </c>
      <c r="B1238" s="1">
        <v>348037</v>
      </c>
      <c r="C1238" s="1" t="s">
        <v>312</v>
      </c>
      <c r="D1238" s="1" t="s">
        <v>885</v>
      </c>
      <c r="E1238" s="1" t="s">
        <v>859</v>
      </c>
      <c r="F1238" s="1">
        <v>19</v>
      </c>
      <c r="G1238" s="16" t="s">
        <v>873</v>
      </c>
      <c r="H1238" s="23">
        <v>0.47083333333333338</v>
      </c>
      <c r="I1238" s="23">
        <v>0.5229166666666667</v>
      </c>
      <c r="J1238" s="1">
        <f>HOUR(Tabla110[[#This Row],[HORA FIN PICKING]]-Tabla110[[#This Row],[HORA INICIO PICKING]])*60+MINUTE(Tabla110[[#This Row],[HORA FIN PICKING]]-Tabla110[[#This Row],[HORA INICIO PICKING]])</f>
        <v>75</v>
      </c>
      <c r="K1238" s="1" t="str">
        <f>VLOOKUP(Tabla110[[#This Row],[COD MATERIAL]],Tabla1345[#All],3,0)</f>
        <v>11 - LLANTAS Y HULES</v>
      </c>
      <c r="L1238" s="2" t="str">
        <f>VLOOKUP(MONTH(Tabla110[[#This Row],[FECHA PICKING]]),Tabla2[],2,0)</f>
        <v>Ene</v>
      </c>
      <c r="M1238" s="1">
        <f>YEAR(Tabla110[[#This Row],[FECHA PICKING]])</f>
        <v>2019</v>
      </c>
    </row>
    <row r="1239" spans="1:13" x14ac:dyDescent="0.2">
      <c r="A1239" s="2">
        <v>43558</v>
      </c>
      <c r="B1239" s="1">
        <v>364434</v>
      </c>
      <c r="C1239" s="1" t="s">
        <v>505</v>
      </c>
      <c r="D1239" s="1" t="s">
        <v>886</v>
      </c>
      <c r="E1239" s="1" t="s">
        <v>862</v>
      </c>
      <c r="F1239" s="1">
        <v>53</v>
      </c>
      <c r="G1239" s="16" t="s">
        <v>872</v>
      </c>
      <c r="H1239" s="23">
        <v>0.65416666666666667</v>
      </c>
      <c r="I1239" s="23">
        <v>0.75416666666666676</v>
      </c>
      <c r="J1239" s="1">
        <f>HOUR(Tabla110[[#This Row],[HORA FIN PICKING]]-Tabla110[[#This Row],[HORA INICIO PICKING]])*60+MINUTE(Tabla110[[#This Row],[HORA FIN PICKING]]-Tabla110[[#This Row],[HORA INICIO PICKING]])</f>
        <v>144</v>
      </c>
      <c r="K1239" s="1" t="str">
        <f>VLOOKUP(Tabla110[[#This Row],[COD MATERIAL]],Tabla1345[#All],3,0)</f>
        <v>05 - COLISION</v>
      </c>
      <c r="L1239" s="2" t="str">
        <f>VLOOKUP(MONTH(Tabla110[[#This Row],[FECHA PICKING]]),Tabla2[],2,0)</f>
        <v>Abr</v>
      </c>
      <c r="M1239" s="1">
        <f>YEAR(Tabla110[[#This Row],[FECHA PICKING]])</f>
        <v>2019</v>
      </c>
    </row>
    <row r="1240" spans="1:13" x14ac:dyDescent="0.2">
      <c r="A1240" s="2">
        <v>43182</v>
      </c>
      <c r="B1240" s="1">
        <v>347706</v>
      </c>
      <c r="C1240" s="1" t="s">
        <v>164</v>
      </c>
      <c r="D1240" s="1" t="s">
        <v>892</v>
      </c>
      <c r="E1240" s="1" t="s">
        <v>866</v>
      </c>
      <c r="F1240" s="1">
        <v>84</v>
      </c>
      <c r="G1240" s="16" t="s">
        <v>872</v>
      </c>
      <c r="H1240" s="23">
        <v>0.73611111111111116</v>
      </c>
      <c r="I1240" s="23">
        <v>0.76180555555555562</v>
      </c>
      <c r="J1240" s="1">
        <f>HOUR(Tabla110[[#This Row],[HORA FIN PICKING]]-Tabla110[[#This Row],[HORA INICIO PICKING]])*60+MINUTE(Tabla110[[#This Row],[HORA FIN PICKING]]-Tabla110[[#This Row],[HORA INICIO PICKING]])</f>
        <v>37</v>
      </c>
      <c r="K1240" s="1" t="str">
        <f>VLOOKUP(Tabla110[[#This Row],[COD MATERIAL]],Tabla1345[#All],3,0)</f>
        <v>04 - FRENOS Y EMBRAGUES</v>
      </c>
      <c r="L1240" s="2" t="str">
        <f>VLOOKUP(MONTH(Tabla110[[#This Row],[FECHA PICKING]]),Tabla2[],2,0)</f>
        <v>Mar</v>
      </c>
      <c r="M1240" s="1">
        <f>YEAR(Tabla110[[#This Row],[FECHA PICKING]])</f>
        <v>2018</v>
      </c>
    </row>
    <row r="1241" spans="1:13" x14ac:dyDescent="0.2">
      <c r="A1241" s="2">
        <v>43130</v>
      </c>
      <c r="B1241" s="1">
        <v>348237</v>
      </c>
      <c r="C1241" s="1" t="s">
        <v>343</v>
      </c>
      <c r="D1241" s="1" t="s">
        <v>892</v>
      </c>
      <c r="E1241" s="1" t="s">
        <v>863</v>
      </c>
      <c r="F1241" s="1">
        <v>32</v>
      </c>
      <c r="G1241" s="16" t="s">
        <v>872</v>
      </c>
      <c r="H1241" s="23">
        <v>0.7270833333333333</v>
      </c>
      <c r="I1241" s="23">
        <v>0.79583333333333339</v>
      </c>
      <c r="J1241" s="1">
        <f>HOUR(Tabla110[[#This Row],[HORA FIN PICKING]]-Tabla110[[#This Row],[HORA INICIO PICKING]])*60+MINUTE(Tabla110[[#This Row],[HORA FIN PICKING]]-Tabla110[[#This Row],[HORA INICIO PICKING]])</f>
        <v>99</v>
      </c>
      <c r="K1241" s="1" t="str">
        <f>VLOOKUP(Tabla110[[#This Row],[COD MATERIAL]],Tabla1345[#All],3,0)</f>
        <v>07 - PEDALES Y POSAPIES</v>
      </c>
      <c r="L1241" s="2" t="str">
        <f>VLOOKUP(MONTH(Tabla110[[#This Row],[FECHA PICKING]]),Tabla2[],2,0)</f>
        <v>Ene</v>
      </c>
      <c r="M1241" s="1">
        <f>YEAR(Tabla110[[#This Row],[FECHA PICKING]])</f>
        <v>2018</v>
      </c>
    </row>
    <row r="1242" spans="1:13" x14ac:dyDescent="0.2">
      <c r="A1242" s="2">
        <v>43352</v>
      </c>
      <c r="B1242" s="1">
        <v>348504</v>
      </c>
      <c r="C1242" s="1" t="s">
        <v>757</v>
      </c>
      <c r="D1242" s="1" t="s">
        <v>892</v>
      </c>
      <c r="E1242" s="1" t="s">
        <v>863</v>
      </c>
      <c r="F1242" s="1">
        <v>24</v>
      </c>
      <c r="G1242" s="16" t="s">
        <v>872</v>
      </c>
      <c r="H1242" s="23">
        <v>0.51944444444444449</v>
      </c>
      <c r="I1242" s="23">
        <v>0.56736111111111109</v>
      </c>
      <c r="J1242" s="1">
        <f>HOUR(Tabla110[[#This Row],[HORA FIN PICKING]]-Tabla110[[#This Row],[HORA INICIO PICKING]])*60+MINUTE(Tabla110[[#This Row],[HORA FIN PICKING]]-Tabla110[[#This Row],[HORA INICIO PICKING]])</f>
        <v>69</v>
      </c>
      <c r="K1242" s="1" t="str">
        <f>VLOOKUP(Tabla110[[#This Row],[COD MATERIAL]],Tabla1345[#All],3,0)</f>
        <v>09 - PARTES DE MOTOR</v>
      </c>
      <c r="L1242" s="2" t="str">
        <f>VLOOKUP(MONTH(Tabla110[[#This Row],[FECHA PICKING]]),Tabla2[],2,0)</f>
        <v>Set</v>
      </c>
      <c r="M1242" s="1">
        <f>YEAR(Tabla110[[#This Row],[FECHA PICKING]])</f>
        <v>2018</v>
      </c>
    </row>
    <row r="1243" spans="1:13" x14ac:dyDescent="0.2">
      <c r="A1243" s="2">
        <v>43311</v>
      </c>
      <c r="B1243" s="1">
        <v>362792</v>
      </c>
      <c r="C1243" s="1" t="s">
        <v>526</v>
      </c>
      <c r="D1243" s="1" t="s">
        <v>890</v>
      </c>
      <c r="E1243" s="1" t="s">
        <v>860</v>
      </c>
      <c r="F1243" s="1">
        <v>16</v>
      </c>
      <c r="G1243" s="16" t="s">
        <v>872</v>
      </c>
      <c r="H1243" s="23">
        <v>0.7319444444444444</v>
      </c>
      <c r="I1243" s="23">
        <v>0.74375000000000002</v>
      </c>
      <c r="J1243" s="1">
        <f>HOUR(Tabla110[[#This Row],[HORA FIN PICKING]]-Tabla110[[#This Row],[HORA INICIO PICKING]])*60+MINUTE(Tabla110[[#This Row],[HORA FIN PICKING]]-Tabla110[[#This Row],[HORA INICIO PICKING]])</f>
        <v>17</v>
      </c>
      <c r="K1243" s="1" t="str">
        <f>VLOOKUP(Tabla110[[#This Row],[COD MATERIAL]],Tabla1345[#All],3,0)</f>
        <v>05 - COLISION</v>
      </c>
      <c r="L1243" s="2" t="str">
        <f>VLOOKUP(MONTH(Tabla110[[#This Row],[FECHA PICKING]]),Tabla2[],2,0)</f>
        <v>Jul</v>
      </c>
      <c r="M1243" s="1">
        <f>YEAR(Tabla110[[#This Row],[FECHA PICKING]])</f>
        <v>2018</v>
      </c>
    </row>
    <row r="1244" spans="1:13" x14ac:dyDescent="0.2">
      <c r="A1244" s="2">
        <v>43247</v>
      </c>
      <c r="B1244" s="1">
        <v>348578</v>
      </c>
      <c r="C1244" s="1" t="s">
        <v>690</v>
      </c>
      <c r="D1244" s="1" t="s">
        <v>885</v>
      </c>
      <c r="E1244" s="1" t="s">
        <v>867</v>
      </c>
      <c r="F1244" s="1">
        <v>36</v>
      </c>
      <c r="G1244" s="16" t="s">
        <v>872</v>
      </c>
      <c r="H1244" s="23">
        <v>0.69166666666666676</v>
      </c>
      <c r="I1244" s="23">
        <v>0.76250000000000007</v>
      </c>
      <c r="J1244" s="1">
        <f>HOUR(Tabla110[[#This Row],[HORA FIN PICKING]]-Tabla110[[#This Row],[HORA INICIO PICKING]])*60+MINUTE(Tabla110[[#This Row],[HORA FIN PICKING]]-Tabla110[[#This Row],[HORA INICIO PICKING]])</f>
        <v>102</v>
      </c>
      <c r="K1244" s="1" t="str">
        <f>VLOOKUP(Tabla110[[#This Row],[COD MATERIAL]],Tabla1345[#All],3,0)</f>
        <v>15 - MISCELANEOS</v>
      </c>
      <c r="L1244" s="2" t="str">
        <f>VLOOKUP(MONTH(Tabla110[[#This Row],[FECHA PICKING]]),Tabla2[],2,0)</f>
        <v>May</v>
      </c>
      <c r="M1244" s="1">
        <f>YEAR(Tabla110[[#This Row],[FECHA PICKING]])</f>
        <v>2018</v>
      </c>
    </row>
    <row r="1245" spans="1:13" x14ac:dyDescent="0.2">
      <c r="A1245" s="2">
        <v>43526</v>
      </c>
      <c r="B1245" s="1">
        <v>348421</v>
      </c>
      <c r="C1245" s="1" t="s">
        <v>386</v>
      </c>
      <c r="D1245" s="1" t="s">
        <v>889</v>
      </c>
      <c r="E1245" s="1" t="s">
        <v>867</v>
      </c>
      <c r="F1245" s="1">
        <v>45</v>
      </c>
      <c r="G1245" s="16" t="s">
        <v>872</v>
      </c>
      <c r="H1245" s="23">
        <v>0.63263888888888886</v>
      </c>
      <c r="I1245" s="23">
        <v>0.67986111111111114</v>
      </c>
      <c r="J1245" s="1">
        <f>HOUR(Tabla110[[#This Row],[HORA FIN PICKING]]-Tabla110[[#This Row],[HORA INICIO PICKING]])*60+MINUTE(Tabla110[[#This Row],[HORA FIN PICKING]]-Tabla110[[#This Row],[HORA INICIO PICKING]])</f>
        <v>68</v>
      </c>
      <c r="K1245" s="1" t="str">
        <f>VLOOKUP(Tabla110[[#This Row],[COD MATERIAL]],Tabla1345[#All],3,0)</f>
        <v>05 - COLISION</v>
      </c>
      <c r="L1245" s="2" t="str">
        <f>VLOOKUP(MONTH(Tabla110[[#This Row],[FECHA PICKING]]),Tabla2[],2,0)</f>
        <v>Mar</v>
      </c>
      <c r="M1245" s="1">
        <f>YEAR(Tabla110[[#This Row],[FECHA PICKING]])</f>
        <v>2019</v>
      </c>
    </row>
    <row r="1246" spans="1:13" x14ac:dyDescent="0.2">
      <c r="A1246" s="2">
        <v>43513</v>
      </c>
      <c r="B1246" s="1">
        <v>362660</v>
      </c>
      <c r="C1246" s="1" t="s">
        <v>128</v>
      </c>
      <c r="D1246" s="1" t="s">
        <v>884</v>
      </c>
      <c r="E1246" s="1" t="s">
        <v>866</v>
      </c>
      <c r="F1246" s="1">
        <v>61</v>
      </c>
      <c r="G1246" s="16" t="s">
        <v>872</v>
      </c>
      <c r="H1246" s="23">
        <v>0.53194444444444444</v>
      </c>
      <c r="I1246" s="23">
        <v>0.54305555555555551</v>
      </c>
      <c r="J1246" s="1">
        <f>HOUR(Tabla110[[#This Row],[HORA FIN PICKING]]-Tabla110[[#This Row],[HORA INICIO PICKING]])*60+MINUTE(Tabla110[[#This Row],[HORA FIN PICKING]]-Tabla110[[#This Row],[HORA INICIO PICKING]])</f>
        <v>16</v>
      </c>
      <c r="K1246" s="1" t="str">
        <f>VLOOKUP(Tabla110[[#This Row],[COD MATERIAL]],Tabla1345[#All],3,0)</f>
        <v>05 - COLISION</v>
      </c>
      <c r="L1246" s="2" t="str">
        <f>VLOOKUP(MONTH(Tabla110[[#This Row],[FECHA PICKING]]),Tabla2[],2,0)</f>
        <v>Feb</v>
      </c>
      <c r="M1246" s="1">
        <f>YEAR(Tabla110[[#This Row],[FECHA PICKING]])</f>
        <v>2019</v>
      </c>
    </row>
    <row r="1247" spans="1:13" x14ac:dyDescent="0.2">
      <c r="A1247" s="2">
        <v>43482</v>
      </c>
      <c r="B1247" s="1">
        <v>348299</v>
      </c>
      <c r="C1247" s="1" t="s">
        <v>80</v>
      </c>
      <c r="D1247" s="1" t="s">
        <v>891</v>
      </c>
      <c r="E1247" s="1" t="s">
        <v>868</v>
      </c>
      <c r="F1247" s="1">
        <v>89</v>
      </c>
      <c r="G1247" s="16" t="s">
        <v>872</v>
      </c>
      <c r="H1247" s="23">
        <v>0.55138888888888882</v>
      </c>
      <c r="I1247" s="23">
        <v>0.58611111111111114</v>
      </c>
      <c r="J1247" s="1">
        <f>HOUR(Tabla110[[#This Row],[HORA FIN PICKING]]-Tabla110[[#This Row],[HORA INICIO PICKING]])*60+MINUTE(Tabla110[[#This Row],[HORA FIN PICKING]]-Tabla110[[#This Row],[HORA INICIO PICKING]])</f>
        <v>50</v>
      </c>
      <c r="K1247" s="1" t="str">
        <f>VLOOKUP(Tabla110[[#This Row],[COD MATERIAL]],Tabla1345[#All],3,0)</f>
        <v>10 - PALANCAS Y CHICOTES</v>
      </c>
      <c r="L1247" s="2" t="str">
        <f>VLOOKUP(MONTH(Tabla110[[#This Row],[FECHA PICKING]]),Tabla2[],2,0)</f>
        <v>Ene</v>
      </c>
      <c r="M1247" s="1">
        <f>YEAR(Tabla110[[#This Row],[FECHA PICKING]])</f>
        <v>2019</v>
      </c>
    </row>
    <row r="1248" spans="1:13" x14ac:dyDescent="0.2">
      <c r="A1248" s="2">
        <v>43484</v>
      </c>
      <c r="B1248" s="1">
        <v>348412</v>
      </c>
      <c r="C1248" s="1" t="s">
        <v>323</v>
      </c>
      <c r="D1248" s="1" t="s">
        <v>887</v>
      </c>
      <c r="E1248" s="1" t="s">
        <v>859</v>
      </c>
      <c r="F1248" s="1">
        <v>99</v>
      </c>
      <c r="G1248" s="16" t="s">
        <v>872</v>
      </c>
      <c r="H1248" s="23">
        <v>0.46666666666666662</v>
      </c>
      <c r="I1248" s="23">
        <v>0.53333333333333333</v>
      </c>
      <c r="J1248" s="1">
        <f>HOUR(Tabla110[[#This Row],[HORA FIN PICKING]]-Tabla110[[#This Row],[HORA INICIO PICKING]])*60+MINUTE(Tabla110[[#This Row],[HORA FIN PICKING]]-Tabla110[[#This Row],[HORA INICIO PICKING]])</f>
        <v>96</v>
      </c>
      <c r="K1248" s="1" t="str">
        <f>VLOOKUP(Tabla110[[#This Row],[COD MATERIAL]],Tabla1345[#All],3,0)</f>
        <v>05 - COLISION</v>
      </c>
      <c r="L1248" s="2" t="str">
        <f>VLOOKUP(MONTH(Tabla110[[#This Row],[FECHA PICKING]]),Tabla2[],2,0)</f>
        <v>Ene</v>
      </c>
      <c r="M1248" s="1">
        <f>YEAR(Tabla110[[#This Row],[FECHA PICKING]])</f>
        <v>2019</v>
      </c>
    </row>
    <row r="1249" spans="1:13" x14ac:dyDescent="0.2">
      <c r="A1249" s="2">
        <v>43487</v>
      </c>
      <c r="B1249" s="1">
        <v>367798</v>
      </c>
      <c r="C1249" s="1" t="s">
        <v>755</v>
      </c>
      <c r="D1249" s="1" t="s">
        <v>887</v>
      </c>
      <c r="E1249" s="1" t="s">
        <v>865</v>
      </c>
      <c r="F1249" s="1">
        <v>34</v>
      </c>
      <c r="G1249" s="16" t="s">
        <v>872</v>
      </c>
      <c r="H1249" s="23">
        <v>0.55833333333333335</v>
      </c>
      <c r="I1249" s="23">
        <v>0.62152777777777779</v>
      </c>
      <c r="J1249" s="1">
        <f>HOUR(Tabla110[[#This Row],[HORA FIN PICKING]]-Tabla110[[#This Row],[HORA INICIO PICKING]])*60+MINUTE(Tabla110[[#This Row],[HORA FIN PICKING]]-Tabla110[[#This Row],[HORA INICIO PICKING]])</f>
        <v>91</v>
      </c>
      <c r="K1249" s="1" t="str">
        <f>VLOOKUP(Tabla110[[#This Row],[COD MATERIAL]],Tabla1345[#All],3,0)</f>
        <v>15 - MISCELANEOS</v>
      </c>
      <c r="L1249" s="2" t="str">
        <f>VLOOKUP(MONTH(Tabla110[[#This Row],[FECHA PICKING]]),Tabla2[],2,0)</f>
        <v>Ene</v>
      </c>
      <c r="M1249" s="1">
        <f>YEAR(Tabla110[[#This Row],[FECHA PICKING]])</f>
        <v>2019</v>
      </c>
    </row>
    <row r="1250" spans="1:13" x14ac:dyDescent="0.2">
      <c r="A1250" s="2">
        <v>43385</v>
      </c>
      <c r="B1250" s="1">
        <v>367835</v>
      </c>
      <c r="C1250" s="1" t="s">
        <v>776</v>
      </c>
      <c r="D1250" s="1" t="s">
        <v>890</v>
      </c>
      <c r="E1250" s="1" t="s">
        <v>860</v>
      </c>
      <c r="F1250" s="1">
        <v>69</v>
      </c>
      <c r="G1250" s="16" t="s">
        <v>872</v>
      </c>
      <c r="H1250" s="23">
        <v>0.60972222222222217</v>
      </c>
      <c r="I1250" s="23">
        <v>0.6743055555555556</v>
      </c>
      <c r="J1250" s="1">
        <f>HOUR(Tabla110[[#This Row],[HORA FIN PICKING]]-Tabla110[[#This Row],[HORA INICIO PICKING]])*60+MINUTE(Tabla110[[#This Row],[HORA FIN PICKING]]-Tabla110[[#This Row],[HORA INICIO PICKING]])</f>
        <v>93</v>
      </c>
      <c r="K1250" s="1" t="str">
        <f>VLOOKUP(Tabla110[[#This Row],[COD MATERIAL]],Tabla1345[#All],3,0)</f>
        <v>05 - COLISION</v>
      </c>
      <c r="L1250" s="2" t="str">
        <f>VLOOKUP(MONTH(Tabla110[[#This Row],[FECHA PICKING]]),Tabla2[],2,0)</f>
        <v>Oct</v>
      </c>
      <c r="M1250" s="1">
        <f>YEAR(Tabla110[[#This Row],[FECHA PICKING]])</f>
        <v>2018</v>
      </c>
    </row>
    <row r="1251" spans="1:13" x14ac:dyDescent="0.2">
      <c r="A1251" s="2">
        <v>43234</v>
      </c>
      <c r="B1251" s="1">
        <v>367707</v>
      </c>
      <c r="C1251" s="1" t="s">
        <v>189</v>
      </c>
      <c r="D1251" s="1" t="s">
        <v>888</v>
      </c>
      <c r="E1251" s="1" t="s">
        <v>869</v>
      </c>
      <c r="F1251" s="1">
        <v>23</v>
      </c>
      <c r="G1251" s="16" t="s">
        <v>872</v>
      </c>
      <c r="H1251" s="23">
        <v>0.3659722222222222</v>
      </c>
      <c r="I1251" s="23">
        <v>0.45694444444444443</v>
      </c>
      <c r="J1251" s="1">
        <f>HOUR(Tabla110[[#This Row],[HORA FIN PICKING]]-Tabla110[[#This Row],[HORA INICIO PICKING]])*60+MINUTE(Tabla110[[#This Row],[HORA FIN PICKING]]-Tabla110[[#This Row],[HORA INICIO PICKING]])</f>
        <v>131</v>
      </c>
      <c r="K1251" s="1" t="str">
        <f>VLOOKUP(Tabla110[[#This Row],[COD MATERIAL]],Tabla1345[#All],3,0)</f>
        <v>07 - PEDALES Y POSAPIES</v>
      </c>
      <c r="L1251" s="2" t="str">
        <f>VLOOKUP(MONTH(Tabla110[[#This Row],[FECHA PICKING]]),Tabla2[],2,0)</f>
        <v>May</v>
      </c>
      <c r="M1251" s="1">
        <f>YEAR(Tabla110[[#This Row],[FECHA PICKING]])</f>
        <v>2018</v>
      </c>
    </row>
    <row r="1252" spans="1:13" x14ac:dyDescent="0.2">
      <c r="A1252" s="2">
        <v>43547</v>
      </c>
      <c r="B1252" s="1">
        <v>367861</v>
      </c>
      <c r="C1252" s="1" t="s">
        <v>758</v>
      </c>
      <c r="D1252" s="1" t="s">
        <v>891</v>
      </c>
      <c r="E1252" s="1" t="s">
        <v>868</v>
      </c>
      <c r="F1252" s="1">
        <v>90</v>
      </c>
      <c r="G1252" s="16" t="s">
        <v>873</v>
      </c>
      <c r="H1252" s="23">
        <v>0.60833333333333328</v>
      </c>
      <c r="I1252" s="23">
        <v>0.6465277777777777</v>
      </c>
      <c r="J1252" s="1">
        <f>HOUR(Tabla110[[#This Row],[HORA FIN PICKING]]-Tabla110[[#This Row],[HORA INICIO PICKING]])*60+MINUTE(Tabla110[[#This Row],[HORA FIN PICKING]]-Tabla110[[#This Row],[HORA INICIO PICKING]])</f>
        <v>55</v>
      </c>
      <c r="K1252" s="1" t="str">
        <f>VLOOKUP(Tabla110[[#This Row],[COD MATERIAL]],Tabla1345[#All],3,0)</f>
        <v>05 - COLISION</v>
      </c>
      <c r="L1252" s="2" t="str">
        <f>VLOOKUP(MONTH(Tabla110[[#This Row],[FECHA PICKING]]),Tabla2[],2,0)</f>
        <v>Mar</v>
      </c>
      <c r="M1252" s="1">
        <f>YEAR(Tabla110[[#This Row],[FECHA PICKING]])</f>
        <v>2019</v>
      </c>
    </row>
    <row r="1253" spans="1:13" x14ac:dyDescent="0.2">
      <c r="A1253" s="2">
        <v>43511</v>
      </c>
      <c r="B1253" s="1">
        <v>347941</v>
      </c>
      <c r="C1253" s="1" t="s">
        <v>84</v>
      </c>
      <c r="D1253" s="1" t="s">
        <v>888</v>
      </c>
      <c r="E1253" s="1" t="s">
        <v>864</v>
      </c>
      <c r="F1253" s="1">
        <v>33</v>
      </c>
      <c r="G1253" s="16" t="s">
        <v>873</v>
      </c>
      <c r="H1253" s="23">
        <v>0.59930555555555554</v>
      </c>
      <c r="I1253" s="23">
        <v>0.70347222222222217</v>
      </c>
      <c r="J1253" s="1">
        <f>HOUR(Tabla110[[#This Row],[HORA FIN PICKING]]-Tabla110[[#This Row],[HORA INICIO PICKING]])*60+MINUTE(Tabla110[[#This Row],[HORA FIN PICKING]]-Tabla110[[#This Row],[HORA INICIO PICKING]])</f>
        <v>150</v>
      </c>
      <c r="K1253" s="1" t="str">
        <f>VLOOKUP(Tabla110[[#This Row],[COD MATERIAL]],Tabla1345[#All],3,0)</f>
        <v>14 - LUCES</v>
      </c>
      <c r="L1253" s="2" t="str">
        <f>VLOOKUP(MONTH(Tabla110[[#This Row],[FECHA PICKING]]),Tabla2[],2,0)</f>
        <v>Feb</v>
      </c>
      <c r="M1253" s="1">
        <f>YEAR(Tabla110[[#This Row],[FECHA PICKING]])</f>
        <v>2019</v>
      </c>
    </row>
    <row r="1254" spans="1:13" x14ac:dyDescent="0.2">
      <c r="A1254" s="2">
        <v>43455</v>
      </c>
      <c r="B1254" s="1">
        <v>348068</v>
      </c>
      <c r="C1254" s="1" t="s">
        <v>221</v>
      </c>
      <c r="D1254" s="1" t="s">
        <v>887</v>
      </c>
      <c r="E1254" s="1" t="s">
        <v>859</v>
      </c>
      <c r="F1254" s="1">
        <v>87</v>
      </c>
      <c r="G1254" s="16" t="s">
        <v>872</v>
      </c>
      <c r="H1254" s="23">
        <v>0.64861111111111114</v>
      </c>
      <c r="I1254" s="23">
        <v>0.68958333333333333</v>
      </c>
      <c r="J1254" s="1">
        <f>HOUR(Tabla110[[#This Row],[HORA FIN PICKING]]-Tabla110[[#This Row],[HORA INICIO PICKING]])*60+MINUTE(Tabla110[[#This Row],[HORA FIN PICKING]]-Tabla110[[#This Row],[HORA INICIO PICKING]])</f>
        <v>59</v>
      </c>
      <c r="K1254" s="1" t="str">
        <f>VLOOKUP(Tabla110[[#This Row],[COD MATERIAL]],Tabla1345[#All],3,0)</f>
        <v>11 - LLANTAS Y HULES</v>
      </c>
      <c r="L1254" s="2" t="str">
        <f>VLOOKUP(MONTH(Tabla110[[#This Row],[FECHA PICKING]]),Tabla2[],2,0)</f>
        <v>Dic</v>
      </c>
      <c r="M1254" s="1">
        <f>YEAR(Tabla110[[#This Row],[FECHA PICKING]])</f>
        <v>2018</v>
      </c>
    </row>
    <row r="1255" spans="1:13" x14ac:dyDescent="0.2">
      <c r="A1255" s="2">
        <v>43370</v>
      </c>
      <c r="B1255" s="1">
        <v>348297</v>
      </c>
      <c r="C1255" s="1" t="s">
        <v>80</v>
      </c>
      <c r="D1255" s="1" t="s">
        <v>885</v>
      </c>
      <c r="E1255" s="1" t="s">
        <v>870</v>
      </c>
      <c r="F1255" s="1">
        <v>11</v>
      </c>
      <c r="G1255" s="16" t="s">
        <v>872</v>
      </c>
      <c r="H1255" s="23">
        <v>0.37847222222222227</v>
      </c>
      <c r="I1255" s="23">
        <v>0.40277777777777773</v>
      </c>
      <c r="J1255" s="1">
        <f>HOUR(Tabla110[[#This Row],[HORA FIN PICKING]]-Tabla110[[#This Row],[HORA INICIO PICKING]])*60+MINUTE(Tabla110[[#This Row],[HORA FIN PICKING]]-Tabla110[[#This Row],[HORA INICIO PICKING]])</f>
        <v>35</v>
      </c>
      <c r="K1255" s="1" t="str">
        <f>VLOOKUP(Tabla110[[#This Row],[COD MATERIAL]],Tabla1345[#All],3,0)</f>
        <v>10 - PALANCAS Y CHICOTES</v>
      </c>
      <c r="L1255" s="2" t="str">
        <f>VLOOKUP(MONTH(Tabla110[[#This Row],[FECHA PICKING]]),Tabla2[],2,0)</f>
        <v>Set</v>
      </c>
      <c r="M1255" s="1">
        <f>YEAR(Tabla110[[#This Row],[FECHA PICKING]])</f>
        <v>2018</v>
      </c>
    </row>
    <row r="1256" spans="1:13" x14ac:dyDescent="0.2">
      <c r="A1256" s="2">
        <v>43403</v>
      </c>
      <c r="B1256" s="1">
        <v>348871</v>
      </c>
      <c r="C1256" s="1" t="s">
        <v>268</v>
      </c>
      <c r="D1256" s="1" t="s">
        <v>887</v>
      </c>
      <c r="E1256" s="1" t="s">
        <v>865</v>
      </c>
      <c r="F1256" s="1">
        <v>95</v>
      </c>
      <c r="G1256" s="16" t="s">
        <v>872</v>
      </c>
      <c r="H1256" s="23">
        <v>0.39583333333333331</v>
      </c>
      <c r="I1256" s="23">
        <v>0.45833333333333331</v>
      </c>
      <c r="J1256" s="1">
        <f>HOUR(Tabla110[[#This Row],[HORA FIN PICKING]]-Tabla110[[#This Row],[HORA INICIO PICKING]])*60+MINUTE(Tabla110[[#This Row],[HORA FIN PICKING]]-Tabla110[[#This Row],[HORA INICIO PICKING]])</f>
        <v>90</v>
      </c>
      <c r="K1256" s="1" t="str">
        <f>VLOOKUP(Tabla110[[#This Row],[COD MATERIAL]],Tabla1345[#All],3,0)</f>
        <v>05 - COLISION</v>
      </c>
      <c r="L1256" s="2" t="str">
        <f>VLOOKUP(MONTH(Tabla110[[#This Row],[FECHA PICKING]]),Tabla2[],2,0)</f>
        <v>Oct</v>
      </c>
      <c r="M1256" s="1">
        <f>YEAR(Tabla110[[#This Row],[FECHA PICKING]])</f>
        <v>2018</v>
      </c>
    </row>
    <row r="1257" spans="1:13" x14ac:dyDescent="0.2">
      <c r="A1257" s="2">
        <v>43583</v>
      </c>
      <c r="B1257" s="1">
        <v>347896</v>
      </c>
      <c r="C1257" s="1" t="s">
        <v>290</v>
      </c>
      <c r="D1257" s="1" t="s">
        <v>889</v>
      </c>
      <c r="E1257" s="1" t="s">
        <v>866</v>
      </c>
      <c r="F1257" s="1">
        <v>79</v>
      </c>
      <c r="G1257" s="16" t="s">
        <v>872</v>
      </c>
      <c r="H1257" s="23">
        <v>0.62847222222222221</v>
      </c>
      <c r="I1257" s="23">
        <v>0.66875000000000007</v>
      </c>
      <c r="J1257" s="1">
        <f>HOUR(Tabla110[[#This Row],[HORA FIN PICKING]]-Tabla110[[#This Row],[HORA INICIO PICKING]])*60+MINUTE(Tabla110[[#This Row],[HORA FIN PICKING]]-Tabla110[[#This Row],[HORA INICIO PICKING]])</f>
        <v>58</v>
      </c>
      <c r="K1257" s="1" t="str">
        <f>VLOOKUP(Tabla110[[#This Row],[COD MATERIAL]],Tabla1345[#All],3,0)</f>
        <v>14 - LUCES</v>
      </c>
      <c r="L1257" s="2" t="str">
        <f>VLOOKUP(MONTH(Tabla110[[#This Row],[FECHA PICKING]]),Tabla2[],2,0)</f>
        <v>Abr</v>
      </c>
      <c r="M1257" s="1">
        <f>YEAR(Tabla110[[#This Row],[FECHA PICKING]])</f>
        <v>2019</v>
      </c>
    </row>
    <row r="1258" spans="1:13" x14ac:dyDescent="0.2">
      <c r="A1258" s="2">
        <v>43473</v>
      </c>
      <c r="B1258" s="1">
        <v>348238</v>
      </c>
      <c r="C1258" s="1" t="s">
        <v>343</v>
      </c>
      <c r="D1258" s="1" t="s">
        <v>886</v>
      </c>
      <c r="E1258" s="1" t="s">
        <v>865</v>
      </c>
      <c r="F1258" s="1">
        <v>82</v>
      </c>
      <c r="G1258" s="16" t="s">
        <v>872</v>
      </c>
      <c r="H1258" s="23">
        <v>0.5708333333333333</v>
      </c>
      <c r="I1258" s="23">
        <v>0.59027777777777779</v>
      </c>
      <c r="J1258" s="1">
        <f>HOUR(Tabla110[[#This Row],[HORA FIN PICKING]]-Tabla110[[#This Row],[HORA INICIO PICKING]])*60+MINUTE(Tabla110[[#This Row],[HORA FIN PICKING]]-Tabla110[[#This Row],[HORA INICIO PICKING]])</f>
        <v>28</v>
      </c>
      <c r="K1258" s="1" t="str">
        <f>VLOOKUP(Tabla110[[#This Row],[COD MATERIAL]],Tabla1345[#All],3,0)</f>
        <v>07 - PEDALES Y POSAPIES</v>
      </c>
      <c r="L1258" s="2" t="str">
        <f>VLOOKUP(MONTH(Tabla110[[#This Row],[FECHA PICKING]]),Tabla2[],2,0)</f>
        <v>Ene</v>
      </c>
      <c r="M1258" s="1">
        <f>YEAR(Tabla110[[#This Row],[FECHA PICKING]])</f>
        <v>2019</v>
      </c>
    </row>
    <row r="1259" spans="1:13" x14ac:dyDescent="0.2">
      <c r="A1259" s="2">
        <v>43484</v>
      </c>
      <c r="B1259" s="1">
        <v>348856</v>
      </c>
      <c r="C1259" s="1" t="s">
        <v>388</v>
      </c>
      <c r="D1259" s="1" t="s">
        <v>891</v>
      </c>
      <c r="E1259" s="1" t="s">
        <v>858</v>
      </c>
      <c r="F1259" s="1">
        <v>22</v>
      </c>
      <c r="G1259" s="16" t="s">
        <v>872</v>
      </c>
      <c r="H1259" s="23">
        <v>0.6777777777777777</v>
      </c>
      <c r="I1259" s="23">
        <v>0.74583333333333324</v>
      </c>
      <c r="J1259" s="1">
        <f>HOUR(Tabla110[[#This Row],[HORA FIN PICKING]]-Tabla110[[#This Row],[HORA INICIO PICKING]])*60+MINUTE(Tabla110[[#This Row],[HORA FIN PICKING]]-Tabla110[[#This Row],[HORA INICIO PICKING]])</f>
        <v>98</v>
      </c>
      <c r="K1259" s="1" t="str">
        <f>VLOOKUP(Tabla110[[#This Row],[COD MATERIAL]],Tabla1345[#All],3,0)</f>
        <v>05 - COLISION</v>
      </c>
      <c r="L1259" s="2" t="str">
        <f>VLOOKUP(MONTH(Tabla110[[#This Row],[FECHA PICKING]]),Tabla2[],2,0)</f>
        <v>Ene</v>
      </c>
      <c r="M1259" s="1">
        <f>YEAR(Tabla110[[#This Row],[FECHA PICKING]])</f>
        <v>2019</v>
      </c>
    </row>
    <row r="1260" spans="1:13" x14ac:dyDescent="0.2">
      <c r="A1260" s="2">
        <v>43163</v>
      </c>
      <c r="B1260" s="1">
        <v>353716</v>
      </c>
      <c r="C1260" s="1" t="s">
        <v>250</v>
      </c>
      <c r="D1260" s="1" t="s">
        <v>884</v>
      </c>
      <c r="E1260" s="1" t="s">
        <v>871</v>
      </c>
      <c r="F1260" s="1">
        <v>34</v>
      </c>
      <c r="G1260" s="16" t="s">
        <v>872</v>
      </c>
      <c r="H1260" s="23">
        <v>0.51874999999999993</v>
      </c>
      <c r="I1260" s="23">
        <v>0.54999999999999993</v>
      </c>
      <c r="J1260" s="1">
        <f>HOUR(Tabla110[[#This Row],[HORA FIN PICKING]]-Tabla110[[#This Row],[HORA INICIO PICKING]])*60+MINUTE(Tabla110[[#This Row],[HORA FIN PICKING]]-Tabla110[[#This Row],[HORA INICIO PICKING]])</f>
        <v>45</v>
      </c>
      <c r="K1260" s="1" t="str">
        <f>VLOOKUP(Tabla110[[#This Row],[COD MATERIAL]],Tabla1345[#All],3,0)</f>
        <v>05 - COLISION</v>
      </c>
      <c r="L1260" s="2" t="str">
        <f>VLOOKUP(MONTH(Tabla110[[#This Row],[FECHA PICKING]]),Tabla2[],2,0)</f>
        <v>Mar</v>
      </c>
      <c r="M1260" s="1">
        <f>YEAR(Tabla110[[#This Row],[FECHA PICKING]])</f>
        <v>2018</v>
      </c>
    </row>
    <row r="1261" spans="1:13" x14ac:dyDescent="0.2">
      <c r="A1261" s="2">
        <v>43229</v>
      </c>
      <c r="B1261" s="1">
        <v>364398</v>
      </c>
      <c r="C1261" s="1" t="s">
        <v>783</v>
      </c>
      <c r="D1261" s="1" t="s">
        <v>890</v>
      </c>
      <c r="E1261" s="1" t="s">
        <v>865</v>
      </c>
      <c r="F1261" s="1">
        <v>21</v>
      </c>
      <c r="G1261" s="16" t="s">
        <v>872</v>
      </c>
      <c r="H1261" s="23">
        <v>0.51527777777777783</v>
      </c>
      <c r="I1261" s="23">
        <v>0.5840277777777777</v>
      </c>
      <c r="J1261" s="1">
        <f>HOUR(Tabla110[[#This Row],[HORA FIN PICKING]]-Tabla110[[#This Row],[HORA INICIO PICKING]])*60+MINUTE(Tabla110[[#This Row],[HORA FIN PICKING]]-Tabla110[[#This Row],[HORA INICIO PICKING]])</f>
        <v>99</v>
      </c>
      <c r="K1261" s="1" t="str">
        <f>VLOOKUP(Tabla110[[#This Row],[COD MATERIAL]],Tabla1345[#All],3,0)</f>
        <v>05 - COLISION</v>
      </c>
      <c r="L1261" s="2" t="str">
        <f>VLOOKUP(MONTH(Tabla110[[#This Row],[FECHA PICKING]]),Tabla2[],2,0)</f>
        <v>May</v>
      </c>
      <c r="M1261" s="1">
        <f>YEAR(Tabla110[[#This Row],[FECHA PICKING]])</f>
        <v>2018</v>
      </c>
    </row>
    <row r="1262" spans="1:13" x14ac:dyDescent="0.2">
      <c r="A1262" s="2">
        <v>43375</v>
      </c>
      <c r="B1262" s="1">
        <v>347881</v>
      </c>
      <c r="C1262" s="1" t="s">
        <v>103</v>
      </c>
      <c r="D1262" s="1" t="s">
        <v>887</v>
      </c>
      <c r="E1262" s="1" t="s">
        <v>858</v>
      </c>
      <c r="F1262" s="1">
        <v>84</v>
      </c>
      <c r="G1262" s="16" t="s">
        <v>872</v>
      </c>
      <c r="H1262" s="23">
        <v>0.7416666666666667</v>
      </c>
      <c r="I1262" s="23">
        <v>0.77569444444444446</v>
      </c>
      <c r="J1262" s="1">
        <f>HOUR(Tabla110[[#This Row],[HORA FIN PICKING]]-Tabla110[[#This Row],[HORA INICIO PICKING]])*60+MINUTE(Tabla110[[#This Row],[HORA FIN PICKING]]-Tabla110[[#This Row],[HORA INICIO PICKING]])</f>
        <v>49</v>
      </c>
      <c r="K1262" s="1" t="str">
        <f>VLOOKUP(Tabla110[[#This Row],[COD MATERIAL]],Tabla1345[#All],3,0)</f>
        <v>08 - ELECTRICO</v>
      </c>
      <c r="L1262" s="2" t="str">
        <f>VLOOKUP(MONTH(Tabla110[[#This Row],[FECHA PICKING]]),Tabla2[],2,0)</f>
        <v>Oct</v>
      </c>
      <c r="M1262" s="1">
        <f>YEAR(Tabla110[[#This Row],[FECHA PICKING]])</f>
        <v>2018</v>
      </c>
    </row>
    <row r="1263" spans="1:13" x14ac:dyDescent="0.2">
      <c r="A1263" s="2">
        <v>43517</v>
      </c>
      <c r="B1263" s="1">
        <v>366819</v>
      </c>
      <c r="C1263" s="1" t="s">
        <v>187</v>
      </c>
      <c r="D1263" s="1" t="s">
        <v>885</v>
      </c>
      <c r="E1263" s="1" t="s">
        <v>857</v>
      </c>
      <c r="F1263" s="1">
        <v>55</v>
      </c>
      <c r="G1263" s="16" t="s">
        <v>872</v>
      </c>
      <c r="H1263" s="23">
        <v>0.73402777777777783</v>
      </c>
      <c r="I1263" s="23">
        <v>0.8256944444444444</v>
      </c>
      <c r="J1263" s="1">
        <f>HOUR(Tabla110[[#This Row],[HORA FIN PICKING]]-Tabla110[[#This Row],[HORA INICIO PICKING]])*60+MINUTE(Tabla110[[#This Row],[HORA FIN PICKING]]-Tabla110[[#This Row],[HORA INICIO PICKING]])</f>
        <v>132</v>
      </c>
      <c r="K1263" s="1" t="str">
        <f>VLOOKUP(Tabla110[[#This Row],[COD MATERIAL]],Tabla1345[#All],3,0)</f>
        <v>10 - PALANCAS Y CHICOTES</v>
      </c>
      <c r="L1263" s="2" t="str">
        <f>VLOOKUP(MONTH(Tabla110[[#This Row],[FECHA PICKING]]),Tabla2[],2,0)</f>
        <v>Feb</v>
      </c>
      <c r="M1263" s="1">
        <f>YEAR(Tabla110[[#This Row],[FECHA PICKING]])</f>
        <v>2019</v>
      </c>
    </row>
    <row r="1264" spans="1:13" x14ac:dyDescent="0.2">
      <c r="A1264" s="2">
        <v>43195</v>
      </c>
      <c r="B1264" s="1">
        <v>364239</v>
      </c>
      <c r="C1264" s="1" t="s">
        <v>641</v>
      </c>
      <c r="D1264" s="1" t="s">
        <v>886</v>
      </c>
      <c r="E1264" s="1" t="s">
        <v>862</v>
      </c>
      <c r="F1264" s="1">
        <v>32</v>
      </c>
      <c r="G1264" s="16" t="s">
        <v>872</v>
      </c>
      <c r="H1264" s="23">
        <v>0.40277777777777773</v>
      </c>
      <c r="I1264" s="23">
        <v>0.43541666666666662</v>
      </c>
      <c r="J1264" s="1">
        <f>HOUR(Tabla110[[#This Row],[HORA FIN PICKING]]-Tabla110[[#This Row],[HORA INICIO PICKING]])*60+MINUTE(Tabla110[[#This Row],[HORA FIN PICKING]]-Tabla110[[#This Row],[HORA INICIO PICKING]])</f>
        <v>47</v>
      </c>
      <c r="K1264" s="1" t="str">
        <f>VLOOKUP(Tabla110[[#This Row],[COD MATERIAL]],Tabla1345[#All],3,0)</f>
        <v>06 - AMORTIGUADORES</v>
      </c>
      <c r="L1264" s="2" t="str">
        <f>VLOOKUP(MONTH(Tabla110[[#This Row],[FECHA PICKING]]),Tabla2[],2,0)</f>
        <v>Abr</v>
      </c>
      <c r="M1264" s="1">
        <f>YEAR(Tabla110[[#This Row],[FECHA PICKING]])</f>
        <v>2018</v>
      </c>
    </row>
    <row r="1265" spans="1:13" x14ac:dyDescent="0.2">
      <c r="A1265" s="2">
        <v>43274</v>
      </c>
      <c r="B1265" s="1">
        <v>364241</v>
      </c>
      <c r="C1265" s="1" t="s">
        <v>649</v>
      </c>
      <c r="D1265" s="1" t="s">
        <v>889</v>
      </c>
      <c r="E1265" s="1" t="s">
        <v>857</v>
      </c>
      <c r="F1265" s="1">
        <v>55</v>
      </c>
      <c r="G1265" s="16" t="s">
        <v>872</v>
      </c>
      <c r="H1265" s="23">
        <v>0.51458333333333328</v>
      </c>
      <c r="I1265" s="23">
        <v>0.59652777777777777</v>
      </c>
      <c r="J1265" s="1">
        <f>HOUR(Tabla110[[#This Row],[HORA FIN PICKING]]-Tabla110[[#This Row],[HORA INICIO PICKING]])*60+MINUTE(Tabla110[[#This Row],[HORA FIN PICKING]]-Tabla110[[#This Row],[HORA INICIO PICKING]])</f>
        <v>118</v>
      </c>
      <c r="K1265" s="1" t="str">
        <f>VLOOKUP(Tabla110[[#This Row],[COD MATERIAL]],Tabla1345[#All],3,0)</f>
        <v>05 - COLISION</v>
      </c>
      <c r="L1265" s="2" t="str">
        <f>VLOOKUP(MONTH(Tabla110[[#This Row],[FECHA PICKING]]),Tabla2[],2,0)</f>
        <v>Jun</v>
      </c>
      <c r="M1265" s="1">
        <f>YEAR(Tabla110[[#This Row],[FECHA PICKING]])</f>
        <v>2018</v>
      </c>
    </row>
    <row r="1266" spans="1:13" x14ac:dyDescent="0.2">
      <c r="A1266" s="2">
        <v>43584</v>
      </c>
      <c r="B1266" s="1">
        <v>367826</v>
      </c>
      <c r="C1266" s="1" t="s">
        <v>774</v>
      </c>
      <c r="D1266" s="1" t="s">
        <v>889</v>
      </c>
      <c r="E1266" s="1" t="s">
        <v>867</v>
      </c>
      <c r="F1266" s="1">
        <v>75</v>
      </c>
      <c r="G1266" s="16" t="s">
        <v>872</v>
      </c>
      <c r="H1266" s="23">
        <v>0.70000000000000007</v>
      </c>
      <c r="I1266" s="23">
        <v>0.74236111111111114</v>
      </c>
      <c r="J1266" s="1">
        <f>HOUR(Tabla110[[#This Row],[HORA FIN PICKING]]-Tabla110[[#This Row],[HORA INICIO PICKING]])*60+MINUTE(Tabla110[[#This Row],[HORA FIN PICKING]]-Tabla110[[#This Row],[HORA INICIO PICKING]])</f>
        <v>61</v>
      </c>
      <c r="K1266" s="1" t="str">
        <f>VLOOKUP(Tabla110[[#This Row],[COD MATERIAL]],Tabla1345[#All],3,0)</f>
        <v>05 - COLISION</v>
      </c>
      <c r="L1266" s="2" t="str">
        <f>VLOOKUP(MONTH(Tabla110[[#This Row],[FECHA PICKING]]),Tabla2[],2,0)</f>
        <v>Abr</v>
      </c>
      <c r="M1266" s="1">
        <f>YEAR(Tabla110[[#This Row],[FECHA PICKING]])</f>
        <v>2019</v>
      </c>
    </row>
    <row r="1267" spans="1:13" x14ac:dyDescent="0.2">
      <c r="A1267" s="2">
        <v>43164</v>
      </c>
      <c r="B1267" s="1">
        <v>348370</v>
      </c>
      <c r="C1267" s="1" t="s">
        <v>60</v>
      </c>
      <c r="D1267" s="1" t="s">
        <v>891</v>
      </c>
      <c r="E1267" s="1" t="s">
        <v>857</v>
      </c>
      <c r="F1267" s="1">
        <v>39</v>
      </c>
      <c r="G1267" s="16" t="s">
        <v>872</v>
      </c>
      <c r="H1267" s="23">
        <v>0.51388888888888895</v>
      </c>
      <c r="I1267" s="23">
        <v>0.60138888888888886</v>
      </c>
      <c r="J1267" s="1">
        <f>HOUR(Tabla110[[#This Row],[HORA FIN PICKING]]-Tabla110[[#This Row],[HORA INICIO PICKING]])*60+MINUTE(Tabla110[[#This Row],[HORA FIN PICKING]]-Tabla110[[#This Row],[HORA INICIO PICKING]])</f>
        <v>126</v>
      </c>
      <c r="K1267" s="1" t="str">
        <f>VLOOKUP(Tabla110[[#This Row],[COD MATERIAL]],Tabla1345[#All],3,0)</f>
        <v>03 - FILTROS</v>
      </c>
      <c r="L1267" s="2" t="str">
        <f>VLOOKUP(MONTH(Tabla110[[#This Row],[FECHA PICKING]]),Tabla2[],2,0)</f>
        <v>Mar</v>
      </c>
      <c r="M1267" s="1">
        <f>YEAR(Tabla110[[#This Row],[FECHA PICKING]])</f>
        <v>2018</v>
      </c>
    </row>
    <row r="1268" spans="1:13" x14ac:dyDescent="0.2">
      <c r="A1268" s="2">
        <v>43384</v>
      </c>
      <c r="B1268" s="1">
        <v>364337</v>
      </c>
      <c r="C1268" s="1" t="s">
        <v>586</v>
      </c>
      <c r="D1268" s="1" t="s">
        <v>889</v>
      </c>
      <c r="E1268" s="1" t="s">
        <v>860</v>
      </c>
      <c r="F1268" s="1">
        <v>22</v>
      </c>
      <c r="G1268" s="16" t="s">
        <v>873</v>
      </c>
      <c r="H1268" s="23">
        <v>0.58958333333333335</v>
      </c>
      <c r="I1268" s="23">
        <v>0.60138888888888886</v>
      </c>
      <c r="J1268" s="1">
        <f>HOUR(Tabla110[[#This Row],[HORA FIN PICKING]]-Tabla110[[#This Row],[HORA INICIO PICKING]])*60+MINUTE(Tabla110[[#This Row],[HORA FIN PICKING]]-Tabla110[[#This Row],[HORA INICIO PICKING]])</f>
        <v>17</v>
      </c>
      <c r="K1268" s="1" t="str">
        <f>VLOOKUP(Tabla110[[#This Row],[COD MATERIAL]],Tabla1345[#All],3,0)</f>
        <v>04 - FRENOS Y EMBRAGUES</v>
      </c>
      <c r="L1268" s="2" t="str">
        <f>VLOOKUP(MONTH(Tabla110[[#This Row],[FECHA PICKING]]),Tabla2[],2,0)</f>
        <v>Oct</v>
      </c>
      <c r="M1268" s="1">
        <f>YEAR(Tabla110[[#This Row],[FECHA PICKING]])</f>
        <v>2018</v>
      </c>
    </row>
    <row r="1269" spans="1:13" x14ac:dyDescent="0.2">
      <c r="A1269" s="2">
        <v>43495</v>
      </c>
      <c r="B1269" s="1">
        <v>347657</v>
      </c>
      <c r="C1269" s="1" t="s">
        <v>226</v>
      </c>
      <c r="D1269" s="1" t="s">
        <v>892</v>
      </c>
      <c r="E1269" s="1" t="s">
        <v>865</v>
      </c>
      <c r="F1269" s="1">
        <v>19</v>
      </c>
      <c r="G1269" s="16" t="s">
        <v>872</v>
      </c>
      <c r="H1269" s="23">
        <v>0.54999999999999993</v>
      </c>
      <c r="I1269" s="23">
        <v>0.5708333333333333</v>
      </c>
      <c r="J1269" s="1">
        <f>HOUR(Tabla110[[#This Row],[HORA FIN PICKING]]-Tabla110[[#This Row],[HORA INICIO PICKING]])*60+MINUTE(Tabla110[[#This Row],[HORA FIN PICKING]]-Tabla110[[#This Row],[HORA INICIO PICKING]])</f>
        <v>30</v>
      </c>
      <c r="K1269" s="1" t="str">
        <f>VLOOKUP(Tabla110[[#This Row],[COD MATERIAL]],Tabla1345[#All],3,0)</f>
        <v>09 - PARTES DE MOTOR</v>
      </c>
      <c r="L1269" s="2" t="str">
        <f>VLOOKUP(MONTH(Tabla110[[#This Row],[FECHA PICKING]]),Tabla2[],2,0)</f>
        <v>Ene</v>
      </c>
      <c r="M1269" s="1">
        <f>YEAR(Tabla110[[#This Row],[FECHA PICKING]])</f>
        <v>2019</v>
      </c>
    </row>
    <row r="1270" spans="1:13" x14ac:dyDescent="0.2">
      <c r="A1270" s="2">
        <v>43500</v>
      </c>
      <c r="B1270" s="1">
        <v>348888</v>
      </c>
      <c r="C1270" s="1" t="s">
        <v>617</v>
      </c>
      <c r="D1270" s="1" t="s">
        <v>889</v>
      </c>
      <c r="E1270" s="1" t="s">
        <v>863</v>
      </c>
      <c r="F1270" s="1">
        <v>20</v>
      </c>
      <c r="G1270" s="16" t="s">
        <v>872</v>
      </c>
      <c r="H1270" s="23">
        <v>0.68125000000000002</v>
      </c>
      <c r="I1270" s="23">
        <v>0.75902777777777786</v>
      </c>
      <c r="J1270" s="1">
        <f>HOUR(Tabla110[[#This Row],[HORA FIN PICKING]]-Tabla110[[#This Row],[HORA INICIO PICKING]])*60+MINUTE(Tabla110[[#This Row],[HORA FIN PICKING]]-Tabla110[[#This Row],[HORA INICIO PICKING]])</f>
        <v>112</v>
      </c>
      <c r="K1270" s="1" t="str">
        <f>VLOOKUP(Tabla110[[#This Row],[COD MATERIAL]],Tabla1345[#All],3,0)</f>
        <v>05 - COLISION</v>
      </c>
      <c r="L1270" s="2" t="str">
        <f>VLOOKUP(MONTH(Tabla110[[#This Row],[FECHA PICKING]]),Tabla2[],2,0)</f>
        <v>Feb</v>
      </c>
      <c r="M1270" s="1">
        <f>YEAR(Tabla110[[#This Row],[FECHA PICKING]])</f>
        <v>2019</v>
      </c>
    </row>
    <row r="1271" spans="1:13" x14ac:dyDescent="0.2">
      <c r="A1271" s="2">
        <v>43230</v>
      </c>
      <c r="B1271" s="1">
        <v>347629</v>
      </c>
      <c r="C1271" s="1" t="s">
        <v>195</v>
      </c>
      <c r="D1271" s="1" t="s">
        <v>893</v>
      </c>
      <c r="E1271" s="1" t="s">
        <v>856</v>
      </c>
      <c r="F1271" s="1">
        <v>87</v>
      </c>
      <c r="G1271" s="16" t="s">
        <v>872</v>
      </c>
      <c r="H1271" s="23">
        <v>0.63888888888888895</v>
      </c>
      <c r="I1271" s="23">
        <v>0.72222222222222221</v>
      </c>
      <c r="J1271" s="1">
        <f>HOUR(Tabla110[[#This Row],[HORA FIN PICKING]]-Tabla110[[#This Row],[HORA INICIO PICKING]])*60+MINUTE(Tabla110[[#This Row],[HORA FIN PICKING]]-Tabla110[[#This Row],[HORA INICIO PICKING]])</f>
        <v>120</v>
      </c>
      <c r="K1271" s="1" t="str">
        <f>VLOOKUP(Tabla110[[#This Row],[COD MATERIAL]],Tabla1345[#All],3,0)</f>
        <v>09 - PARTES DE MOTOR</v>
      </c>
      <c r="L1271" s="2" t="str">
        <f>VLOOKUP(MONTH(Tabla110[[#This Row],[FECHA PICKING]]),Tabla2[],2,0)</f>
        <v>May</v>
      </c>
      <c r="M1271" s="1">
        <f>YEAR(Tabla110[[#This Row],[FECHA PICKING]])</f>
        <v>2018</v>
      </c>
    </row>
    <row r="1272" spans="1:13" x14ac:dyDescent="0.2">
      <c r="A1272" s="2">
        <v>43410</v>
      </c>
      <c r="B1272" s="1">
        <v>348429</v>
      </c>
      <c r="C1272" s="1" t="s">
        <v>121</v>
      </c>
      <c r="D1272" s="1" t="s">
        <v>886</v>
      </c>
      <c r="E1272" s="1" t="s">
        <v>857</v>
      </c>
      <c r="F1272" s="1">
        <v>57</v>
      </c>
      <c r="G1272" s="16" t="s">
        <v>872</v>
      </c>
      <c r="H1272" s="23">
        <v>0.63750000000000007</v>
      </c>
      <c r="I1272" s="23">
        <v>0.74097222222222214</v>
      </c>
      <c r="J1272" s="1">
        <f>HOUR(Tabla110[[#This Row],[HORA FIN PICKING]]-Tabla110[[#This Row],[HORA INICIO PICKING]])*60+MINUTE(Tabla110[[#This Row],[HORA FIN PICKING]]-Tabla110[[#This Row],[HORA INICIO PICKING]])</f>
        <v>149</v>
      </c>
      <c r="K1272" s="1" t="str">
        <f>VLOOKUP(Tabla110[[#This Row],[COD MATERIAL]],Tabla1345[#All],3,0)</f>
        <v>05 - COLISION</v>
      </c>
      <c r="L1272" s="2" t="str">
        <f>VLOOKUP(MONTH(Tabla110[[#This Row],[FECHA PICKING]]),Tabla2[],2,0)</f>
        <v>Nov</v>
      </c>
      <c r="M1272" s="1">
        <f>YEAR(Tabla110[[#This Row],[FECHA PICKING]])</f>
        <v>2018</v>
      </c>
    </row>
    <row r="1273" spans="1:13" x14ac:dyDescent="0.2">
      <c r="A1273" s="2">
        <v>43561</v>
      </c>
      <c r="B1273" s="1">
        <v>348388</v>
      </c>
      <c r="C1273" s="1" t="s">
        <v>178</v>
      </c>
      <c r="D1273" s="1" t="s">
        <v>893</v>
      </c>
      <c r="E1273" s="1" t="s">
        <v>858</v>
      </c>
      <c r="F1273" s="1">
        <v>94</v>
      </c>
      <c r="G1273" s="16" t="s">
        <v>872</v>
      </c>
      <c r="H1273" s="23">
        <v>0.68263888888888891</v>
      </c>
      <c r="I1273" s="23">
        <v>0.77847222222222223</v>
      </c>
      <c r="J1273" s="1">
        <f>HOUR(Tabla110[[#This Row],[HORA FIN PICKING]]-Tabla110[[#This Row],[HORA INICIO PICKING]])*60+MINUTE(Tabla110[[#This Row],[HORA FIN PICKING]]-Tabla110[[#This Row],[HORA INICIO PICKING]])</f>
        <v>138</v>
      </c>
      <c r="K1273" s="1" t="str">
        <f>VLOOKUP(Tabla110[[#This Row],[COD MATERIAL]],Tabla1345[#All],3,0)</f>
        <v>05 - COLISION</v>
      </c>
      <c r="L1273" s="2" t="str">
        <f>VLOOKUP(MONTH(Tabla110[[#This Row],[FECHA PICKING]]),Tabla2[],2,0)</f>
        <v>Abr</v>
      </c>
      <c r="M1273" s="1">
        <f>YEAR(Tabla110[[#This Row],[FECHA PICKING]])</f>
        <v>2019</v>
      </c>
    </row>
    <row r="1274" spans="1:13" x14ac:dyDescent="0.2">
      <c r="A1274" s="2">
        <v>43123</v>
      </c>
      <c r="B1274" s="1">
        <v>368017</v>
      </c>
      <c r="C1274" s="1" t="s">
        <v>779</v>
      </c>
      <c r="D1274" s="1" t="s">
        <v>884</v>
      </c>
      <c r="E1274" s="1" t="s">
        <v>859</v>
      </c>
      <c r="F1274" s="1">
        <v>66</v>
      </c>
      <c r="G1274" s="16" t="s">
        <v>872</v>
      </c>
      <c r="H1274" s="23">
        <v>0.37986111111111115</v>
      </c>
      <c r="I1274" s="23">
        <v>0.39444444444444443</v>
      </c>
      <c r="J1274" s="1">
        <f>HOUR(Tabla110[[#This Row],[HORA FIN PICKING]]-Tabla110[[#This Row],[HORA INICIO PICKING]])*60+MINUTE(Tabla110[[#This Row],[HORA FIN PICKING]]-Tabla110[[#This Row],[HORA INICIO PICKING]])</f>
        <v>21</v>
      </c>
      <c r="K1274" s="1" t="str">
        <f>VLOOKUP(Tabla110[[#This Row],[COD MATERIAL]],Tabla1345[#All],3,0)</f>
        <v>07 - PEDALES Y POSAPIES</v>
      </c>
      <c r="L1274" s="2" t="str">
        <f>VLOOKUP(MONTH(Tabla110[[#This Row],[FECHA PICKING]]),Tabla2[],2,0)</f>
        <v>Ene</v>
      </c>
      <c r="M1274" s="1">
        <f>YEAR(Tabla110[[#This Row],[FECHA PICKING]])</f>
        <v>2018</v>
      </c>
    </row>
    <row r="1275" spans="1:13" x14ac:dyDescent="0.2">
      <c r="A1275" s="2">
        <v>43355</v>
      </c>
      <c r="B1275" s="1">
        <v>362721</v>
      </c>
      <c r="C1275" s="1" t="s">
        <v>495</v>
      </c>
      <c r="D1275" s="1" t="s">
        <v>887</v>
      </c>
      <c r="E1275" s="1" t="s">
        <v>860</v>
      </c>
      <c r="F1275" s="1">
        <v>78</v>
      </c>
      <c r="G1275" s="16" t="s">
        <v>872</v>
      </c>
      <c r="H1275" s="23">
        <v>0.46736111111111112</v>
      </c>
      <c r="I1275" s="23">
        <v>0.49861111111111112</v>
      </c>
      <c r="J1275" s="1">
        <f>HOUR(Tabla110[[#This Row],[HORA FIN PICKING]]-Tabla110[[#This Row],[HORA INICIO PICKING]])*60+MINUTE(Tabla110[[#This Row],[HORA FIN PICKING]]-Tabla110[[#This Row],[HORA INICIO PICKING]])</f>
        <v>45</v>
      </c>
      <c r="K1275" s="1" t="str">
        <f>VLOOKUP(Tabla110[[#This Row],[COD MATERIAL]],Tabla1345[#All],3,0)</f>
        <v>05 - COLISION</v>
      </c>
      <c r="L1275" s="2" t="str">
        <f>VLOOKUP(MONTH(Tabla110[[#This Row],[FECHA PICKING]]),Tabla2[],2,0)</f>
        <v>Set</v>
      </c>
      <c r="M1275" s="1">
        <f>YEAR(Tabla110[[#This Row],[FECHA PICKING]])</f>
        <v>2018</v>
      </c>
    </row>
    <row r="1276" spans="1:13" x14ac:dyDescent="0.2">
      <c r="A1276" s="2">
        <v>43420</v>
      </c>
      <c r="B1276" s="1">
        <v>348309</v>
      </c>
      <c r="C1276" s="1" t="s">
        <v>131</v>
      </c>
      <c r="D1276" s="1" t="s">
        <v>885</v>
      </c>
      <c r="E1276" s="1" t="s">
        <v>861</v>
      </c>
      <c r="F1276" s="1">
        <v>15</v>
      </c>
      <c r="G1276" s="16" t="s">
        <v>872</v>
      </c>
      <c r="H1276" s="23">
        <v>0.64166666666666672</v>
      </c>
      <c r="I1276" s="23">
        <v>0.65694444444444444</v>
      </c>
      <c r="J1276" s="1">
        <f>HOUR(Tabla110[[#This Row],[HORA FIN PICKING]]-Tabla110[[#This Row],[HORA INICIO PICKING]])*60+MINUTE(Tabla110[[#This Row],[HORA FIN PICKING]]-Tabla110[[#This Row],[HORA INICIO PICKING]])</f>
        <v>22</v>
      </c>
      <c r="K1276" s="1" t="str">
        <f>VLOOKUP(Tabla110[[#This Row],[COD MATERIAL]],Tabla1345[#All],3,0)</f>
        <v>06 - AMORTIGUADORES</v>
      </c>
      <c r="L1276" s="2" t="str">
        <f>VLOOKUP(MONTH(Tabla110[[#This Row],[FECHA PICKING]]),Tabla2[],2,0)</f>
        <v>Nov</v>
      </c>
      <c r="M1276" s="1">
        <f>YEAR(Tabla110[[#This Row],[FECHA PICKING]])</f>
        <v>2018</v>
      </c>
    </row>
    <row r="1277" spans="1:13" x14ac:dyDescent="0.2">
      <c r="A1277" s="2">
        <v>43460</v>
      </c>
      <c r="B1277" s="1">
        <v>348155</v>
      </c>
      <c r="C1277" s="1" t="s">
        <v>681</v>
      </c>
      <c r="D1277" s="1" t="s">
        <v>892</v>
      </c>
      <c r="E1277" s="1" t="s">
        <v>862</v>
      </c>
      <c r="F1277" s="1">
        <v>16</v>
      </c>
      <c r="G1277" s="16" t="s">
        <v>872</v>
      </c>
      <c r="H1277" s="23">
        <v>0.73472222222222217</v>
      </c>
      <c r="I1277" s="23">
        <v>0.78541666666666676</v>
      </c>
      <c r="J1277" s="1">
        <f>HOUR(Tabla110[[#This Row],[HORA FIN PICKING]]-Tabla110[[#This Row],[HORA INICIO PICKING]])*60+MINUTE(Tabla110[[#This Row],[HORA FIN PICKING]]-Tabla110[[#This Row],[HORA INICIO PICKING]])</f>
        <v>73</v>
      </c>
      <c r="K1277" s="1" t="str">
        <f>VLOOKUP(Tabla110[[#This Row],[COD MATERIAL]],Tabla1345[#All],3,0)</f>
        <v>15 - MISCELANEOS</v>
      </c>
      <c r="L1277" s="2" t="str">
        <f>VLOOKUP(MONTH(Tabla110[[#This Row],[FECHA PICKING]]),Tabla2[],2,0)</f>
        <v>Dic</v>
      </c>
      <c r="M1277" s="1">
        <f>YEAR(Tabla110[[#This Row],[FECHA PICKING]])</f>
        <v>2018</v>
      </c>
    </row>
    <row r="1278" spans="1:13" x14ac:dyDescent="0.2">
      <c r="A1278" s="2">
        <v>43323</v>
      </c>
      <c r="B1278" s="1">
        <v>368061</v>
      </c>
      <c r="C1278" s="1" t="s">
        <v>105</v>
      </c>
      <c r="D1278" s="1" t="s">
        <v>891</v>
      </c>
      <c r="E1278" s="1" t="s">
        <v>863</v>
      </c>
      <c r="F1278" s="1">
        <v>58</v>
      </c>
      <c r="G1278" s="16" t="s">
        <v>872</v>
      </c>
      <c r="H1278" s="23">
        <v>0.57013888888888886</v>
      </c>
      <c r="I1278" s="23">
        <v>0.6479166666666667</v>
      </c>
      <c r="J1278" s="1">
        <f>HOUR(Tabla110[[#This Row],[HORA FIN PICKING]]-Tabla110[[#This Row],[HORA INICIO PICKING]])*60+MINUTE(Tabla110[[#This Row],[HORA FIN PICKING]]-Tabla110[[#This Row],[HORA INICIO PICKING]])</f>
        <v>112</v>
      </c>
      <c r="K1278" s="1" t="str">
        <f>VLOOKUP(Tabla110[[#This Row],[COD MATERIAL]],Tabla1345[#All],3,0)</f>
        <v>14 - LUCES</v>
      </c>
      <c r="L1278" s="2" t="str">
        <f>VLOOKUP(MONTH(Tabla110[[#This Row],[FECHA PICKING]]),Tabla2[],2,0)</f>
        <v>Ago</v>
      </c>
      <c r="M1278" s="1">
        <f>YEAR(Tabla110[[#This Row],[FECHA PICKING]])</f>
        <v>2018</v>
      </c>
    </row>
    <row r="1279" spans="1:13" x14ac:dyDescent="0.2">
      <c r="A1279" s="2">
        <v>43380</v>
      </c>
      <c r="B1279" s="1">
        <v>366795</v>
      </c>
      <c r="C1279" s="1" t="s">
        <v>181</v>
      </c>
      <c r="D1279" s="1" t="s">
        <v>887</v>
      </c>
      <c r="E1279" s="1" t="s">
        <v>864</v>
      </c>
      <c r="F1279" s="1">
        <v>80</v>
      </c>
      <c r="G1279" s="16" t="s">
        <v>872</v>
      </c>
      <c r="H1279" s="23">
        <v>0.48333333333333334</v>
      </c>
      <c r="I1279" s="23">
        <v>0.5131944444444444</v>
      </c>
      <c r="J1279" s="1">
        <f>HOUR(Tabla110[[#This Row],[HORA FIN PICKING]]-Tabla110[[#This Row],[HORA INICIO PICKING]])*60+MINUTE(Tabla110[[#This Row],[HORA FIN PICKING]]-Tabla110[[#This Row],[HORA INICIO PICKING]])</f>
        <v>43</v>
      </c>
      <c r="K1279" s="1" t="str">
        <f>VLOOKUP(Tabla110[[#This Row],[COD MATERIAL]],Tabla1345[#All],3,0)</f>
        <v>08 - ELECTRICO</v>
      </c>
      <c r="L1279" s="2" t="str">
        <f>VLOOKUP(MONTH(Tabla110[[#This Row],[FECHA PICKING]]),Tabla2[],2,0)</f>
        <v>Oct</v>
      </c>
      <c r="M1279" s="1">
        <f>YEAR(Tabla110[[#This Row],[FECHA PICKING]])</f>
        <v>2018</v>
      </c>
    </row>
    <row r="1280" spans="1:13" x14ac:dyDescent="0.2">
      <c r="A1280" s="2">
        <v>43459</v>
      </c>
      <c r="B1280" s="1">
        <v>348511</v>
      </c>
      <c r="C1280" s="1" t="s">
        <v>159</v>
      </c>
      <c r="D1280" s="1" t="s">
        <v>884</v>
      </c>
      <c r="E1280" s="1" t="s">
        <v>864</v>
      </c>
      <c r="F1280" s="1">
        <v>99</v>
      </c>
      <c r="G1280" s="16" t="s">
        <v>872</v>
      </c>
      <c r="H1280" s="23">
        <v>0.71388888888888891</v>
      </c>
      <c r="I1280" s="23">
        <v>0.75347222222222221</v>
      </c>
      <c r="J1280" s="1">
        <f>HOUR(Tabla110[[#This Row],[HORA FIN PICKING]]-Tabla110[[#This Row],[HORA INICIO PICKING]])*60+MINUTE(Tabla110[[#This Row],[HORA FIN PICKING]]-Tabla110[[#This Row],[HORA INICIO PICKING]])</f>
        <v>57</v>
      </c>
      <c r="K1280" s="1" t="str">
        <f>VLOOKUP(Tabla110[[#This Row],[COD MATERIAL]],Tabla1345[#All],3,0)</f>
        <v>09 - PARTES DE MOTOR</v>
      </c>
      <c r="L1280" s="2" t="str">
        <f>VLOOKUP(MONTH(Tabla110[[#This Row],[FECHA PICKING]]),Tabla2[],2,0)</f>
        <v>Dic</v>
      </c>
      <c r="M1280" s="1">
        <f>YEAR(Tabla110[[#This Row],[FECHA PICKING]])</f>
        <v>2018</v>
      </c>
    </row>
    <row r="1281" spans="1:13" x14ac:dyDescent="0.2">
      <c r="A1281" s="2">
        <v>43219</v>
      </c>
      <c r="B1281" s="1">
        <v>348489</v>
      </c>
      <c r="C1281" s="1" t="s">
        <v>115</v>
      </c>
      <c r="D1281" s="1" t="s">
        <v>889</v>
      </c>
      <c r="E1281" s="1" t="s">
        <v>857</v>
      </c>
      <c r="F1281" s="1">
        <v>20</v>
      </c>
      <c r="G1281" s="16" t="s">
        <v>872</v>
      </c>
      <c r="H1281" s="23">
        <v>0.36527777777777781</v>
      </c>
      <c r="I1281" s="23">
        <v>0.45347222222222222</v>
      </c>
      <c r="J1281" s="1">
        <f>HOUR(Tabla110[[#This Row],[HORA FIN PICKING]]-Tabla110[[#This Row],[HORA INICIO PICKING]])*60+MINUTE(Tabla110[[#This Row],[HORA FIN PICKING]]-Tabla110[[#This Row],[HORA INICIO PICKING]])</f>
        <v>127</v>
      </c>
      <c r="K1281" s="1" t="str">
        <f>VLOOKUP(Tabla110[[#This Row],[COD MATERIAL]],Tabla1345[#All],3,0)</f>
        <v>09 - PARTES DE MOTOR</v>
      </c>
      <c r="L1281" s="2" t="str">
        <f>VLOOKUP(MONTH(Tabla110[[#This Row],[FECHA PICKING]]),Tabla2[],2,0)</f>
        <v>Abr</v>
      </c>
      <c r="M1281" s="1">
        <f>YEAR(Tabla110[[#This Row],[FECHA PICKING]])</f>
        <v>2018</v>
      </c>
    </row>
    <row r="1282" spans="1:13" x14ac:dyDescent="0.2">
      <c r="A1282" s="2">
        <v>43286</v>
      </c>
      <c r="B1282" s="1">
        <v>348798</v>
      </c>
      <c r="C1282" s="1" t="s">
        <v>710</v>
      </c>
      <c r="D1282" s="1" t="s">
        <v>889</v>
      </c>
      <c r="E1282" s="1" t="s">
        <v>864</v>
      </c>
      <c r="F1282" s="1">
        <v>36</v>
      </c>
      <c r="G1282" s="16" t="s">
        <v>873</v>
      </c>
      <c r="H1282" s="23">
        <v>0.42222222222222222</v>
      </c>
      <c r="I1282" s="23">
        <v>0.48888888888888893</v>
      </c>
      <c r="J1282" s="1">
        <f>HOUR(Tabla110[[#This Row],[HORA FIN PICKING]]-Tabla110[[#This Row],[HORA INICIO PICKING]])*60+MINUTE(Tabla110[[#This Row],[HORA FIN PICKING]]-Tabla110[[#This Row],[HORA INICIO PICKING]])</f>
        <v>96</v>
      </c>
      <c r="K1282" s="1" t="str">
        <f>VLOOKUP(Tabla110[[#This Row],[COD MATERIAL]],Tabla1345[#All],3,0)</f>
        <v>13 - TRACCION</v>
      </c>
      <c r="L1282" s="2" t="str">
        <f>VLOOKUP(MONTH(Tabla110[[#This Row],[FECHA PICKING]]),Tabla2[],2,0)</f>
        <v>Jul</v>
      </c>
      <c r="M1282" s="1">
        <f>YEAR(Tabla110[[#This Row],[FECHA PICKING]])</f>
        <v>2018</v>
      </c>
    </row>
    <row r="1283" spans="1:13" x14ac:dyDescent="0.2">
      <c r="A1283" s="2">
        <v>43463</v>
      </c>
      <c r="B1283" s="1">
        <v>348137</v>
      </c>
      <c r="C1283" s="1" t="s">
        <v>595</v>
      </c>
      <c r="D1283" s="1" t="s">
        <v>889</v>
      </c>
      <c r="E1283" s="1" t="s">
        <v>865</v>
      </c>
      <c r="F1283" s="1">
        <v>37</v>
      </c>
      <c r="G1283" s="16" t="s">
        <v>872</v>
      </c>
      <c r="H1283" s="23">
        <v>0.4916666666666667</v>
      </c>
      <c r="I1283" s="23">
        <v>0.54652777777777783</v>
      </c>
      <c r="J1283" s="1">
        <f>HOUR(Tabla110[[#This Row],[HORA FIN PICKING]]-Tabla110[[#This Row],[HORA INICIO PICKING]])*60+MINUTE(Tabla110[[#This Row],[HORA FIN PICKING]]-Tabla110[[#This Row],[HORA INICIO PICKING]])</f>
        <v>79</v>
      </c>
      <c r="K1283" s="1" t="str">
        <f>VLOOKUP(Tabla110[[#This Row],[COD MATERIAL]],Tabla1345[#All],3,0)</f>
        <v>10 - PALANCAS Y CHICOTES</v>
      </c>
      <c r="L1283" s="2" t="str">
        <f>VLOOKUP(MONTH(Tabla110[[#This Row],[FECHA PICKING]]),Tabla2[],2,0)</f>
        <v>Dic</v>
      </c>
      <c r="M1283" s="1">
        <f>YEAR(Tabla110[[#This Row],[FECHA PICKING]])</f>
        <v>2018</v>
      </c>
    </row>
    <row r="1284" spans="1:13" x14ac:dyDescent="0.2">
      <c r="A1284" s="2">
        <v>43414</v>
      </c>
      <c r="B1284" s="1">
        <v>348199</v>
      </c>
      <c r="C1284" s="1" t="s">
        <v>466</v>
      </c>
      <c r="D1284" s="1" t="s">
        <v>893</v>
      </c>
      <c r="E1284" s="1" t="s">
        <v>857</v>
      </c>
      <c r="F1284" s="1">
        <v>70</v>
      </c>
      <c r="G1284" s="16" t="s">
        <v>872</v>
      </c>
      <c r="H1284" s="23">
        <v>0.43194444444444446</v>
      </c>
      <c r="I1284" s="23">
        <v>0.53125</v>
      </c>
      <c r="J1284" s="1">
        <f>HOUR(Tabla110[[#This Row],[HORA FIN PICKING]]-Tabla110[[#This Row],[HORA INICIO PICKING]])*60+MINUTE(Tabla110[[#This Row],[HORA FIN PICKING]]-Tabla110[[#This Row],[HORA INICIO PICKING]])</f>
        <v>143</v>
      </c>
      <c r="K1284" s="1" t="str">
        <f>VLOOKUP(Tabla110[[#This Row],[COD MATERIAL]],Tabla1345[#All],3,0)</f>
        <v>06 - AMORTIGUADORES</v>
      </c>
      <c r="L1284" s="2" t="str">
        <f>VLOOKUP(MONTH(Tabla110[[#This Row],[FECHA PICKING]]),Tabla2[],2,0)</f>
        <v>Nov</v>
      </c>
      <c r="M1284" s="1">
        <f>YEAR(Tabla110[[#This Row],[FECHA PICKING]])</f>
        <v>2018</v>
      </c>
    </row>
    <row r="1285" spans="1:13" x14ac:dyDescent="0.2">
      <c r="A1285" s="2">
        <v>43138</v>
      </c>
      <c r="B1285" s="1">
        <v>348601</v>
      </c>
      <c r="C1285" s="1" t="s">
        <v>671</v>
      </c>
      <c r="D1285" s="1" t="s">
        <v>889</v>
      </c>
      <c r="E1285" s="1" t="s">
        <v>859</v>
      </c>
      <c r="F1285" s="1">
        <v>12</v>
      </c>
      <c r="G1285" s="16" t="s">
        <v>872</v>
      </c>
      <c r="H1285" s="23">
        <v>0.47083333333333338</v>
      </c>
      <c r="I1285" s="23">
        <v>0.5229166666666667</v>
      </c>
      <c r="J1285" s="1">
        <f>HOUR(Tabla110[[#This Row],[HORA FIN PICKING]]-Tabla110[[#This Row],[HORA INICIO PICKING]])*60+MINUTE(Tabla110[[#This Row],[HORA FIN PICKING]]-Tabla110[[#This Row],[HORA INICIO PICKING]])</f>
        <v>75</v>
      </c>
      <c r="K1285" s="1" t="str">
        <f>VLOOKUP(Tabla110[[#This Row],[COD MATERIAL]],Tabla1345[#All],3,0)</f>
        <v>15 - MISCELANEOS</v>
      </c>
      <c r="L1285" s="2" t="str">
        <f>VLOOKUP(MONTH(Tabla110[[#This Row],[FECHA PICKING]]),Tabla2[],2,0)</f>
        <v>Feb</v>
      </c>
      <c r="M1285" s="1">
        <f>YEAR(Tabla110[[#This Row],[FECHA PICKING]])</f>
        <v>2018</v>
      </c>
    </row>
    <row r="1286" spans="1:13" x14ac:dyDescent="0.2">
      <c r="A1286" s="2">
        <v>43358</v>
      </c>
      <c r="B1286" s="1">
        <v>348387</v>
      </c>
      <c r="C1286" s="1" t="s">
        <v>156</v>
      </c>
      <c r="D1286" s="1" t="s">
        <v>886</v>
      </c>
      <c r="E1286" s="1" t="s">
        <v>862</v>
      </c>
      <c r="F1286" s="1">
        <v>86</v>
      </c>
      <c r="G1286" s="16" t="s">
        <v>872</v>
      </c>
      <c r="H1286" s="23">
        <v>0.65416666666666667</v>
      </c>
      <c r="I1286" s="23">
        <v>0.75416666666666676</v>
      </c>
      <c r="J1286" s="1">
        <f>HOUR(Tabla110[[#This Row],[HORA FIN PICKING]]-Tabla110[[#This Row],[HORA INICIO PICKING]])*60+MINUTE(Tabla110[[#This Row],[HORA FIN PICKING]]-Tabla110[[#This Row],[HORA INICIO PICKING]])</f>
        <v>144</v>
      </c>
      <c r="K1286" s="1" t="str">
        <f>VLOOKUP(Tabla110[[#This Row],[COD MATERIAL]],Tabla1345[#All],3,0)</f>
        <v>05 - COLISION</v>
      </c>
      <c r="L1286" s="2" t="str">
        <f>VLOOKUP(MONTH(Tabla110[[#This Row],[FECHA PICKING]]),Tabla2[],2,0)</f>
        <v>Set</v>
      </c>
      <c r="M1286" s="1">
        <f>YEAR(Tabla110[[#This Row],[FECHA PICKING]])</f>
        <v>2018</v>
      </c>
    </row>
    <row r="1287" spans="1:13" x14ac:dyDescent="0.2">
      <c r="A1287" s="2">
        <v>43251</v>
      </c>
      <c r="B1287" s="1">
        <v>353548</v>
      </c>
      <c r="C1287" s="1" t="s">
        <v>161</v>
      </c>
      <c r="D1287" s="1" t="s">
        <v>889</v>
      </c>
      <c r="E1287" s="1" t="s">
        <v>866</v>
      </c>
      <c r="F1287" s="1">
        <v>54</v>
      </c>
      <c r="G1287" s="16" t="s">
        <v>872</v>
      </c>
      <c r="H1287" s="23">
        <v>0.73611111111111116</v>
      </c>
      <c r="I1287" s="23">
        <v>0.76180555555555562</v>
      </c>
      <c r="J1287" s="1">
        <f>HOUR(Tabla110[[#This Row],[HORA FIN PICKING]]-Tabla110[[#This Row],[HORA INICIO PICKING]])*60+MINUTE(Tabla110[[#This Row],[HORA FIN PICKING]]-Tabla110[[#This Row],[HORA INICIO PICKING]])</f>
        <v>37</v>
      </c>
      <c r="K1287" s="1" t="str">
        <f>VLOOKUP(Tabla110[[#This Row],[COD MATERIAL]],Tabla1345[#All],3,0)</f>
        <v>09 - PARTES DE MOTOR</v>
      </c>
      <c r="L1287" s="2" t="str">
        <f>VLOOKUP(MONTH(Tabla110[[#This Row],[FECHA PICKING]]),Tabla2[],2,0)</f>
        <v>May</v>
      </c>
      <c r="M1287" s="1">
        <f>YEAR(Tabla110[[#This Row],[FECHA PICKING]])</f>
        <v>2018</v>
      </c>
    </row>
    <row r="1288" spans="1:13" x14ac:dyDescent="0.2">
      <c r="A1288" s="2">
        <v>43571</v>
      </c>
      <c r="B1288" s="1">
        <v>347646</v>
      </c>
      <c r="C1288" s="1" t="s">
        <v>707</v>
      </c>
      <c r="D1288" s="1" t="s">
        <v>887</v>
      </c>
      <c r="E1288" s="1" t="s">
        <v>863</v>
      </c>
      <c r="F1288" s="1">
        <v>25</v>
      </c>
      <c r="G1288" s="16" t="s">
        <v>872</v>
      </c>
      <c r="H1288" s="23">
        <v>0.7270833333333333</v>
      </c>
      <c r="I1288" s="23">
        <v>0.79583333333333339</v>
      </c>
      <c r="J1288" s="1">
        <f>HOUR(Tabla110[[#This Row],[HORA FIN PICKING]]-Tabla110[[#This Row],[HORA INICIO PICKING]])*60+MINUTE(Tabla110[[#This Row],[HORA FIN PICKING]]-Tabla110[[#This Row],[HORA INICIO PICKING]])</f>
        <v>99</v>
      </c>
      <c r="K1288" s="1" t="str">
        <f>VLOOKUP(Tabla110[[#This Row],[COD MATERIAL]],Tabla1345[#All],3,0)</f>
        <v>09 - PARTES DE MOTOR</v>
      </c>
      <c r="L1288" s="2" t="str">
        <f>VLOOKUP(MONTH(Tabla110[[#This Row],[FECHA PICKING]]),Tabla2[],2,0)</f>
        <v>Abr</v>
      </c>
      <c r="M1288" s="1">
        <f>YEAR(Tabla110[[#This Row],[FECHA PICKING]])</f>
        <v>2019</v>
      </c>
    </row>
    <row r="1289" spans="1:13" x14ac:dyDescent="0.2">
      <c r="A1289" s="2">
        <v>43192</v>
      </c>
      <c r="B1289" s="1">
        <v>347887</v>
      </c>
      <c r="C1289" s="1" t="s">
        <v>181</v>
      </c>
      <c r="D1289" s="1" t="s">
        <v>889</v>
      </c>
      <c r="E1289" s="1" t="s">
        <v>863</v>
      </c>
      <c r="F1289" s="1">
        <v>79</v>
      </c>
      <c r="G1289" s="16" t="s">
        <v>872</v>
      </c>
      <c r="H1289" s="23">
        <v>0.51944444444444449</v>
      </c>
      <c r="I1289" s="23">
        <v>0.56736111111111109</v>
      </c>
      <c r="J1289" s="1">
        <f>HOUR(Tabla110[[#This Row],[HORA FIN PICKING]]-Tabla110[[#This Row],[HORA INICIO PICKING]])*60+MINUTE(Tabla110[[#This Row],[HORA FIN PICKING]]-Tabla110[[#This Row],[HORA INICIO PICKING]])</f>
        <v>69</v>
      </c>
      <c r="K1289" s="1" t="str">
        <f>VLOOKUP(Tabla110[[#This Row],[COD MATERIAL]],Tabla1345[#All],3,0)</f>
        <v>08 - ELECTRICO</v>
      </c>
      <c r="L1289" s="2" t="str">
        <f>VLOOKUP(MONTH(Tabla110[[#This Row],[FECHA PICKING]]),Tabla2[],2,0)</f>
        <v>Abr</v>
      </c>
      <c r="M1289" s="1">
        <f>YEAR(Tabla110[[#This Row],[FECHA PICKING]])</f>
        <v>2018</v>
      </c>
    </row>
    <row r="1290" spans="1:13" x14ac:dyDescent="0.2">
      <c r="A1290" s="2">
        <v>43243</v>
      </c>
      <c r="B1290" s="1">
        <v>348211</v>
      </c>
      <c r="C1290" s="1" t="s">
        <v>288</v>
      </c>
      <c r="D1290" s="1" t="s">
        <v>892</v>
      </c>
      <c r="E1290" s="1" t="s">
        <v>860</v>
      </c>
      <c r="F1290" s="1">
        <v>16</v>
      </c>
      <c r="G1290" s="16" t="s">
        <v>872</v>
      </c>
      <c r="H1290" s="23">
        <v>0.7319444444444444</v>
      </c>
      <c r="I1290" s="23">
        <v>0.74375000000000002</v>
      </c>
      <c r="J1290" s="1">
        <f>HOUR(Tabla110[[#This Row],[HORA FIN PICKING]]-Tabla110[[#This Row],[HORA INICIO PICKING]])*60+MINUTE(Tabla110[[#This Row],[HORA FIN PICKING]]-Tabla110[[#This Row],[HORA INICIO PICKING]])</f>
        <v>17</v>
      </c>
      <c r="K1290" s="1" t="str">
        <f>VLOOKUP(Tabla110[[#This Row],[COD MATERIAL]],Tabla1345[#All],3,0)</f>
        <v>15 - MISCELANEOS</v>
      </c>
      <c r="L1290" s="2" t="str">
        <f>VLOOKUP(MONTH(Tabla110[[#This Row],[FECHA PICKING]]),Tabla2[],2,0)</f>
        <v>May</v>
      </c>
      <c r="M1290" s="1">
        <f>YEAR(Tabla110[[#This Row],[FECHA PICKING]])</f>
        <v>2018</v>
      </c>
    </row>
    <row r="1291" spans="1:13" x14ac:dyDescent="0.2">
      <c r="A1291" s="2">
        <v>43267</v>
      </c>
      <c r="B1291" s="1">
        <v>348289</v>
      </c>
      <c r="C1291" s="1" t="s">
        <v>187</v>
      </c>
      <c r="D1291" s="1" t="s">
        <v>892</v>
      </c>
      <c r="E1291" s="1" t="s">
        <v>867</v>
      </c>
      <c r="F1291" s="1">
        <v>57</v>
      </c>
      <c r="G1291" s="16" t="s">
        <v>873</v>
      </c>
      <c r="H1291" s="23">
        <v>0.69166666666666676</v>
      </c>
      <c r="I1291" s="23">
        <v>0.76250000000000007</v>
      </c>
      <c r="J1291" s="1">
        <f>HOUR(Tabla110[[#This Row],[HORA FIN PICKING]]-Tabla110[[#This Row],[HORA INICIO PICKING]])*60+MINUTE(Tabla110[[#This Row],[HORA FIN PICKING]]-Tabla110[[#This Row],[HORA INICIO PICKING]])</f>
        <v>102</v>
      </c>
      <c r="K1291" s="1" t="str">
        <f>VLOOKUP(Tabla110[[#This Row],[COD MATERIAL]],Tabla1345[#All],3,0)</f>
        <v>10 - PALANCAS Y CHICOTES</v>
      </c>
      <c r="L1291" s="2" t="str">
        <f>VLOOKUP(MONTH(Tabla110[[#This Row],[FECHA PICKING]]),Tabla2[],2,0)</f>
        <v>Jun</v>
      </c>
      <c r="M1291" s="1">
        <f>YEAR(Tabla110[[#This Row],[FECHA PICKING]])</f>
        <v>2018</v>
      </c>
    </row>
    <row r="1292" spans="1:13" x14ac:dyDescent="0.2">
      <c r="A1292" s="2">
        <v>43590</v>
      </c>
      <c r="B1292" s="1">
        <v>348350</v>
      </c>
      <c r="C1292" s="1" t="s">
        <v>585</v>
      </c>
      <c r="D1292" s="1" t="s">
        <v>893</v>
      </c>
      <c r="E1292" s="1" t="s">
        <v>867</v>
      </c>
      <c r="F1292" s="1">
        <v>51</v>
      </c>
      <c r="G1292" s="16" t="s">
        <v>872</v>
      </c>
      <c r="H1292" s="23">
        <v>0.63263888888888886</v>
      </c>
      <c r="I1292" s="23">
        <v>0.67986111111111114</v>
      </c>
      <c r="J1292" s="1">
        <f>HOUR(Tabla110[[#This Row],[HORA FIN PICKING]]-Tabla110[[#This Row],[HORA INICIO PICKING]])*60+MINUTE(Tabla110[[#This Row],[HORA FIN PICKING]]-Tabla110[[#This Row],[HORA INICIO PICKING]])</f>
        <v>68</v>
      </c>
      <c r="K1292" s="1" t="str">
        <f>VLOOKUP(Tabla110[[#This Row],[COD MATERIAL]],Tabla1345[#All],3,0)</f>
        <v>15 - MISCELANEOS</v>
      </c>
      <c r="L1292" s="2" t="str">
        <f>VLOOKUP(MONTH(Tabla110[[#This Row],[FECHA PICKING]]),Tabla2[],2,0)</f>
        <v>May</v>
      </c>
      <c r="M1292" s="1">
        <f>YEAR(Tabla110[[#This Row],[FECHA PICKING]])</f>
        <v>2019</v>
      </c>
    </row>
    <row r="1293" spans="1:13" x14ac:dyDescent="0.2">
      <c r="A1293" s="2">
        <v>43425</v>
      </c>
      <c r="B1293" s="1">
        <v>347950</v>
      </c>
      <c r="C1293" s="1" t="s">
        <v>172</v>
      </c>
      <c r="D1293" s="1" t="s">
        <v>889</v>
      </c>
      <c r="E1293" s="1" t="s">
        <v>866</v>
      </c>
      <c r="F1293" s="1">
        <v>21</v>
      </c>
      <c r="G1293" s="16" t="s">
        <v>872</v>
      </c>
      <c r="H1293" s="23">
        <v>0.53194444444444444</v>
      </c>
      <c r="I1293" s="23">
        <v>0.54305555555555551</v>
      </c>
      <c r="J1293" s="1">
        <f>HOUR(Tabla110[[#This Row],[HORA FIN PICKING]]-Tabla110[[#This Row],[HORA INICIO PICKING]])*60+MINUTE(Tabla110[[#This Row],[HORA FIN PICKING]]-Tabla110[[#This Row],[HORA INICIO PICKING]])</f>
        <v>16</v>
      </c>
      <c r="K1293" s="1" t="str">
        <f>VLOOKUP(Tabla110[[#This Row],[COD MATERIAL]],Tabla1345[#All],3,0)</f>
        <v>08 - ELECTRICO</v>
      </c>
      <c r="L1293" s="2" t="str">
        <f>VLOOKUP(MONTH(Tabla110[[#This Row],[FECHA PICKING]]),Tabla2[],2,0)</f>
        <v>Nov</v>
      </c>
      <c r="M1293" s="1">
        <f>YEAR(Tabla110[[#This Row],[FECHA PICKING]])</f>
        <v>2018</v>
      </c>
    </row>
    <row r="1294" spans="1:13" x14ac:dyDescent="0.2">
      <c r="A1294" s="2">
        <v>43505</v>
      </c>
      <c r="B1294" s="1">
        <v>347895</v>
      </c>
      <c r="C1294" s="1" t="s">
        <v>105</v>
      </c>
      <c r="D1294" s="1" t="s">
        <v>893</v>
      </c>
      <c r="E1294" s="1" t="s">
        <v>868</v>
      </c>
      <c r="F1294" s="1">
        <v>62</v>
      </c>
      <c r="G1294" s="16" t="s">
        <v>872</v>
      </c>
      <c r="H1294" s="23">
        <v>0.55138888888888882</v>
      </c>
      <c r="I1294" s="23">
        <v>0.58611111111111114</v>
      </c>
      <c r="J1294" s="1">
        <f>HOUR(Tabla110[[#This Row],[HORA FIN PICKING]]-Tabla110[[#This Row],[HORA INICIO PICKING]])*60+MINUTE(Tabla110[[#This Row],[HORA FIN PICKING]]-Tabla110[[#This Row],[HORA INICIO PICKING]])</f>
        <v>50</v>
      </c>
      <c r="K1294" s="1" t="str">
        <f>VLOOKUP(Tabla110[[#This Row],[COD MATERIAL]],Tabla1345[#All],3,0)</f>
        <v>14 - LUCES</v>
      </c>
      <c r="L1294" s="2" t="str">
        <f>VLOOKUP(MONTH(Tabla110[[#This Row],[FECHA PICKING]]),Tabla2[],2,0)</f>
        <v>Feb</v>
      </c>
      <c r="M1294" s="1">
        <f>YEAR(Tabla110[[#This Row],[FECHA PICKING]])</f>
        <v>2019</v>
      </c>
    </row>
    <row r="1295" spans="1:13" x14ac:dyDescent="0.2">
      <c r="A1295" s="2">
        <v>43116</v>
      </c>
      <c r="B1295" s="1">
        <v>348134</v>
      </c>
      <c r="C1295" s="1" t="s">
        <v>55</v>
      </c>
      <c r="D1295" s="1" t="s">
        <v>885</v>
      </c>
      <c r="E1295" s="1" t="s">
        <v>859</v>
      </c>
      <c r="F1295" s="1">
        <v>77</v>
      </c>
      <c r="G1295" s="16" t="s">
        <v>872</v>
      </c>
      <c r="H1295" s="23">
        <v>0.46666666666666662</v>
      </c>
      <c r="I1295" s="23">
        <v>0.53333333333333333</v>
      </c>
      <c r="J1295" s="1">
        <f>HOUR(Tabla110[[#This Row],[HORA FIN PICKING]]-Tabla110[[#This Row],[HORA INICIO PICKING]])*60+MINUTE(Tabla110[[#This Row],[HORA FIN PICKING]]-Tabla110[[#This Row],[HORA INICIO PICKING]])</f>
        <v>96</v>
      </c>
      <c r="K1295" s="1" t="str">
        <f>VLOOKUP(Tabla110[[#This Row],[COD MATERIAL]],Tabla1345[#All],3,0)</f>
        <v>10 - PALANCAS Y CHICOTES</v>
      </c>
      <c r="L1295" s="2" t="str">
        <f>VLOOKUP(MONTH(Tabla110[[#This Row],[FECHA PICKING]]),Tabla2[],2,0)</f>
        <v>Ene</v>
      </c>
      <c r="M1295" s="1">
        <f>YEAR(Tabla110[[#This Row],[FECHA PICKING]])</f>
        <v>2018</v>
      </c>
    </row>
    <row r="1296" spans="1:13" x14ac:dyDescent="0.2">
      <c r="A1296" s="2">
        <v>43332</v>
      </c>
      <c r="B1296" s="1">
        <v>347986</v>
      </c>
      <c r="C1296" s="1" t="s">
        <v>141</v>
      </c>
      <c r="D1296" s="1" t="s">
        <v>885</v>
      </c>
      <c r="E1296" s="1" t="s">
        <v>865</v>
      </c>
      <c r="F1296" s="1">
        <v>61</v>
      </c>
      <c r="G1296" s="16" t="s">
        <v>872</v>
      </c>
      <c r="H1296" s="23">
        <v>0.55833333333333335</v>
      </c>
      <c r="I1296" s="23">
        <v>0.62152777777777779</v>
      </c>
      <c r="J1296" s="1">
        <f>HOUR(Tabla110[[#This Row],[HORA FIN PICKING]]-Tabla110[[#This Row],[HORA INICIO PICKING]])*60+MINUTE(Tabla110[[#This Row],[HORA FIN PICKING]]-Tabla110[[#This Row],[HORA INICIO PICKING]])</f>
        <v>91</v>
      </c>
      <c r="K1296" s="1" t="str">
        <f>VLOOKUP(Tabla110[[#This Row],[COD MATERIAL]],Tabla1345[#All],3,0)</f>
        <v>10 - PALANCAS Y CHICOTES</v>
      </c>
      <c r="L1296" s="2" t="str">
        <f>VLOOKUP(MONTH(Tabla110[[#This Row],[FECHA PICKING]]),Tabla2[],2,0)</f>
        <v>Ago</v>
      </c>
      <c r="M1296" s="1">
        <f>YEAR(Tabla110[[#This Row],[FECHA PICKING]])</f>
        <v>2018</v>
      </c>
    </row>
    <row r="1297" spans="1:13" x14ac:dyDescent="0.2">
      <c r="A1297" s="2">
        <v>43104</v>
      </c>
      <c r="B1297" s="1">
        <v>348153</v>
      </c>
      <c r="C1297" s="1" t="s">
        <v>157</v>
      </c>
      <c r="D1297" s="1" t="s">
        <v>887</v>
      </c>
      <c r="E1297" s="1" t="s">
        <v>860</v>
      </c>
      <c r="F1297" s="1">
        <v>49</v>
      </c>
      <c r="G1297" s="16" t="s">
        <v>873</v>
      </c>
      <c r="H1297" s="23">
        <v>0.60972222222222217</v>
      </c>
      <c r="I1297" s="23">
        <v>0.6743055555555556</v>
      </c>
      <c r="J1297" s="1">
        <f>HOUR(Tabla110[[#This Row],[HORA FIN PICKING]]-Tabla110[[#This Row],[HORA INICIO PICKING]])*60+MINUTE(Tabla110[[#This Row],[HORA FIN PICKING]]-Tabla110[[#This Row],[HORA INICIO PICKING]])</f>
        <v>93</v>
      </c>
      <c r="K1297" s="1" t="str">
        <f>VLOOKUP(Tabla110[[#This Row],[COD MATERIAL]],Tabla1345[#All],3,0)</f>
        <v>13 - TRACCION</v>
      </c>
      <c r="L1297" s="2" t="str">
        <f>VLOOKUP(MONTH(Tabla110[[#This Row],[FECHA PICKING]]),Tabla2[],2,0)</f>
        <v>Ene</v>
      </c>
      <c r="M1297" s="1">
        <f>YEAR(Tabla110[[#This Row],[FECHA PICKING]])</f>
        <v>2018</v>
      </c>
    </row>
    <row r="1298" spans="1:13" x14ac:dyDescent="0.2">
      <c r="A1298" s="2">
        <v>43610</v>
      </c>
      <c r="B1298" s="1">
        <v>348610</v>
      </c>
      <c r="C1298" s="1" t="s">
        <v>768</v>
      </c>
      <c r="D1298" s="1" t="s">
        <v>891</v>
      </c>
      <c r="E1298" s="1" t="s">
        <v>869</v>
      </c>
      <c r="F1298" s="1">
        <v>94</v>
      </c>
      <c r="G1298" s="16" t="s">
        <v>872</v>
      </c>
      <c r="H1298" s="23">
        <v>0.3659722222222222</v>
      </c>
      <c r="I1298" s="23">
        <v>0.45694444444444443</v>
      </c>
      <c r="J1298" s="1">
        <f>HOUR(Tabla110[[#This Row],[HORA FIN PICKING]]-Tabla110[[#This Row],[HORA INICIO PICKING]])*60+MINUTE(Tabla110[[#This Row],[HORA FIN PICKING]]-Tabla110[[#This Row],[HORA INICIO PICKING]])</f>
        <v>131</v>
      </c>
      <c r="K1298" s="1" t="str">
        <f>VLOOKUP(Tabla110[[#This Row],[COD MATERIAL]],Tabla1345[#All],3,0)</f>
        <v>08 - ELECTRICO</v>
      </c>
      <c r="L1298" s="2" t="str">
        <f>VLOOKUP(MONTH(Tabla110[[#This Row],[FECHA PICKING]]),Tabla2[],2,0)</f>
        <v>May</v>
      </c>
      <c r="M1298" s="1">
        <f>YEAR(Tabla110[[#This Row],[FECHA PICKING]])</f>
        <v>2019</v>
      </c>
    </row>
    <row r="1299" spans="1:13" x14ac:dyDescent="0.2">
      <c r="A1299" s="2">
        <v>43279</v>
      </c>
      <c r="B1299" s="1">
        <v>347707</v>
      </c>
      <c r="C1299" s="1" t="s">
        <v>197</v>
      </c>
      <c r="D1299" s="1" t="s">
        <v>890</v>
      </c>
      <c r="E1299" s="1" t="s">
        <v>868</v>
      </c>
      <c r="F1299" s="1">
        <v>56</v>
      </c>
      <c r="G1299" s="16" t="s">
        <v>872</v>
      </c>
      <c r="H1299" s="23">
        <v>0.60833333333333328</v>
      </c>
      <c r="I1299" s="23">
        <v>0.6465277777777777</v>
      </c>
      <c r="J1299" s="1">
        <f>HOUR(Tabla110[[#This Row],[HORA FIN PICKING]]-Tabla110[[#This Row],[HORA INICIO PICKING]])*60+MINUTE(Tabla110[[#This Row],[HORA FIN PICKING]]-Tabla110[[#This Row],[HORA INICIO PICKING]])</f>
        <v>55</v>
      </c>
      <c r="K1299" s="1" t="str">
        <f>VLOOKUP(Tabla110[[#This Row],[COD MATERIAL]],Tabla1345[#All],3,0)</f>
        <v>04 - FRENOS Y EMBRAGUES</v>
      </c>
      <c r="L1299" s="2" t="str">
        <f>VLOOKUP(MONTH(Tabla110[[#This Row],[FECHA PICKING]]),Tabla2[],2,0)</f>
        <v>Jun</v>
      </c>
      <c r="M1299" s="1">
        <f>YEAR(Tabla110[[#This Row],[FECHA PICKING]])</f>
        <v>2018</v>
      </c>
    </row>
    <row r="1300" spans="1:13" x14ac:dyDescent="0.2">
      <c r="A1300" s="2">
        <v>43342</v>
      </c>
      <c r="B1300" s="1">
        <v>348502</v>
      </c>
      <c r="C1300" s="1" t="s">
        <v>160</v>
      </c>
      <c r="D1300" s="1" t="s">
        <v>884</v>
      </c>
      <c r="E1300" s="1" t="s">
        <v>864</v>
      </c>
      <c r="F1300" s="1">
        <v>93</v>
      </c>
      <c r="G1300" s="16" t="s">
        <v>873</v>
      </c>
      <c r="H1300" s="23">
        <v>0.59930555555555554</v>
      </c>
      <c r="I1300" s="23">
        <v>0.70347222222222217</v>
      </c>
      <c r="J1300" s="1">
        <f>HOUR(Tabla110[[#This Row],[HORA FIN PICKING]]-Tabla110[[#This Row],[HORA INICIO PICKING]])*60+MINUTE(Tabla110[[#This Row],[HORA FIN PICKING]]-Tabla110[[#This Row],[HORA INICIO PICKING]])</f>
        <v>150</v>
      </c>
      <c r="K1300" s="1" t="str">
        <f>VLOOKUP(Tabla110[[#This Row],[COD MATERIAL]],Tabla1345[#All],3,0)</f>
        <v>09 - PARTES DE MOTOR</v>
      </c>
      <c r="L1300" s="2" t="str">
        <f>VLOOKUP(MONTH(Tabla110[[#This Row],[FECHA PICKING]]),Tabla2[],2,0)</f>
        <v>Ago</v>
      </c>
      <c r="M1300" s="1">
        <f>YEAR(Tabla110[[#This Row],[FECHA PICKING]])</f>
        <v>2018</v>
      </c>
    </row>
    <row r="1301" spans="1:13" x14ac:dyDescent="0.2">
      <c r="A1301" s="2">
        <v>43246</v>
      </c>
      <c r="B1301" s="1">
        <v>348644</v>
      </c>
      <c r="C1301" s="1" t="s">
        <v>207</v>
      </c>
      <c r="D1301" s="1" t="s">
        <v>893</v>
      </c>
      <c r="E1301" s="1" t="s">
        <v>859</v>
      </c>
      <c r="F1301" s="1">
        <v>57</v>
      </c>
      <c r="G1301" s="16" t="s">
        <v>872</v>
      </c>
      <c r="H1301" s="23">
        <v>0.64861111111111114</v>
      </c>
      <c r="I1301" s="23">
        <v>0.68958333333333333</v>
      </c>
      <c r="J1301" s="1">
        <f>HOUR(Tabla110[[#This Row],[HORA FIN PICKING]]-Tabla110[[#This Row],[HORA INICIO PICKING]])*60+MINUTE(Tabla110[[#This Row],[HORA FIN PICKING]]-Tabla110[[#This Row],[HORA INICIO PICKING]])</f>
        <v>59</v>
      </c>
      <c r="K1301" s="1" t="str">
        <f>VLOOKUP(Tabla110[[#This Row],[COD MATERIAL]],Tabla1345[#All],3,0)</f>
        <v>11 - LLANTAS Y HULES</v>
      </c>
      <c r="L1301" s="2" t="str">
        <f>VLOOKUP(MONTH(Tabla110[[#This Row],[FECHA PICKING]]),Tabla2[],2,0)</f>
        <v>May</v>
      </c>
      <c r="M1301" s="1">
        <f>YEAR(Tabla110[[#This Row],[FECHA PICKING]])</f>
        <v>2018</v>
      </c>
    </row>
    <row r="1302" spans="1:13" x14ac:dyDescent="0.2">
      <c r="A1302" s="2">
        <v>43476</v>
      </c>
      <c r="B1302" s="1">
        <v>348132</v>
      </c>
      <c r="C1302" s="1" t="s">
        <v>272</v>
      </c>
      <c r="D1302" s="1" t="s">
        <v>887</v>
      </c>
      <c r="E1302" s="1" t="s">
        <v>870</v>
      </c>
      <c r="F1302" s="1">
        <v>74</v>
      </c>
      <c r="G1302" s="16" t="s">
        <v>872</v>
      </c>
      <c r="H1302" s="23">
        <v>0.37847222222222227</v>
      </c>
      <c r="I1302" s="23">
        <v>0.40277777777777773</v>
      </c>
      <c r="J1302" s="1">
        <f>HOUR(Tabla110[[#This Row],[HORA FIN PICKING]]-Tabla110[[#This Row],[HORA INICIO PICKING]])*60+MINUTE(Tabla110[[#This Row],[HORA FIN PICKING]]-Tabla110[[#This Row],[HORA INICIO PICKING]])</f>
        <v>35</v>
      </c>
      <c r="K1302" s="1" t="str">
        <f>VLOOKUP(Tabla110[[#This Row],[COD MATERIAL]],Tabla1345[#All],3,0)</f>
        <v>04 - FRENOS Y EMBRAGUES</v>
      </c>
      <c r="L1302" s="2" t="str">
        <f>VLOOKUP(MONTH(Tabla110[[#This Row],[FECHA PICKING]]),Tabla2[],2,0)</f>
        <v>Ene</v>
      </c>
      <c r="M1302" s="1">
        <f>YEAR(Tabla110[[#This Row],[FECHA PICKING]])</f>
        <v>2019</v>
      </c>
    </row>
    <row r="1303" spans="1:13" x14ac:dyDescent="0.2">
      <c r="A1303" s="2">
        <v>43482</v>
      </c>
      <c r="B1303" s="1">
        <v>347804</v>
      </c>
      <c r="C1303" s="1" t="s">
        <v>644</v>
      </c>
      <c r="D1303" s="1" t="s">
        <v>889</v>
      </c>
      <c r="E1303" s="1" t="s">
        <v>865</v>
      </c>
      <c r="F1303" s="1">
        <v>26</v>
      </c>
      <c r="G1303" s="16" t="s">
        <v>872</v>
      </c>
      <c r="H1303" s="23">
        <v>0.39583333333333331</v>
      </c>
      <c r="I1303" s="23">
        <v>0.45833333333333331</v>
      </c>
      <c r="J1303" s="1">
        <f>HOUR(Tabla110[[#This Row],[HORA FIN PICKING]]-Tabla110[[#This Row],[HORA INICIO PICKING]])*60+MINUTE(Tabla110[[#This Row],[HORA FIN PICKING]]-Tabla110[[#This Row],[HORA INICIO PICKING]])</f>
        <v>90</v>
      </c>
      <c r="K1303" s="1" t="str">
        <f>VLOOKUP(Tabla110[[#This Row],[COD MATERIAL]],Tabla1345[#All],3,0)</f>
        <v>15 - MISCELANEOS</v>
      </c>
      <c r="L1303" s="2" t="str">
        <f>VLOOKUP(MONTH(Tabla110[[#This Row],[FECHA PICKING]]),Tabla2[],2,0)</f>
        <v>Ene</v>
      </c>
      <c r="M1303" s="1">
        <f>YEAR(Tabla110[[#This Row],[FECHA PICKING]])</f>
        <v>2019</v>
      </c>
    </row>
    <row r="1304" spans="1:13" x14ac:dyDescent="0.2">
      <c r="A1304" s="2">
        <v>43521</v>
      </c>
      <c r="B1304" s="1">
        <v>348132</v>
      </c>
      <c r="C1304" s="1" t="s">
        <v>272</v>
      </c>
      <c r="D1304" s="1" t="s">
        <v>885</v>
      </c>
      <c r="E1304" s="1" t="s">
        <v>866</v>
      </c>
      <c r="F1304" s="1">
        <v>92</v>
      </c>
      <c r="G1304" s="16" t="s">
        <v>872</v>
      </c>
      <c r="H1304" s="23">
        <v>0.62847222222222221</v>
      </c>
      <c r="I1304" s="23">
        <v>0.66875000000000007</v>
      </c>
      <c r="J1304" s="1">
        <f>HOUR(Tabla110[[#This Row],[HORA FIN PICKING]]-Tabla110[[#This Row],[HORA INICIO PICKING]])*60+MINUTE(Tabla110[[#This Row],[HORA FIN PICKING]]-Tabla110[[#This Row],[HORA INICIO PICKING]])</f>
        <v>58</v>
      </c>
      <c r="K1304" s="1" t="str">
        <f>VLOOKUP(Tabla110[[#This Row],[COD MATERIAL]],Tabla1345[#All],3,0)</f>
        <v>04 - FRENOS Y EMBRAGUES</v>
      </c>
      <c r="L1304" s="2" t="str">
        <f>VLOOKUP(MONTH(Tabla110[[#This Row],[FECHA PICKING]]),Tabla2[],2,0)</f>
        <v>Feb</v>
      </c>
      <c r="M1304" s="1">
        <f>YEAR(Tabla110[[#This Row],[FECHA PICKING]])</f>
        <v>2019</v>
      </c>
    </row>
    <row r="1305" spans="1:13" x14ac:dyDescent="0.2">
      <c r="A1305" s="2">
        <v>43475</v>
      </c>
      <c r="B1305" s="1">
        <v>362722</v>
      </c>
      <c r="C1305" s="1" t="s">
        <v>469</v>
      </c>
      <c r="D1305" s="1" t="s">
        <v>888</v>
      </c>
      <c r="E1305" s="1" t="s">
        <v>865</v>
      </c>
      <c r="F1305" s="1">
        <v>15</v>
      </c>
      <c r="G1305" s="16" t="s">
        <v>873</v>
      </c>
      <c r="H1305" s="23">
        <v>0.5708333333333333</v>
      </c>
      <c r="I1305" s="23">
        <v>0.59027777777777779</v>
      </c>
      <c r="J1305" s="1">
        <f>HOUR(Tabla110[[#This Row],[HORA FIN PICKING]]-Tabla110[[#This Row],[HORA INICIO PICKING]])*60+MINUTE(Tabla110[[#This Row],[HORA FIN PICKING]]-Tabla110[[#This Row],[HORA INICIO PICKING]])</f>
        <v>28</v>
      </c>
      <c r="K1305" s="1" t="str">
        <f>VLOOKUP(Tabla110[[#This Row],[COD MATERIAL]],Tabla1345[#All],3,0)</f>
        <v>05 - COLISION</v>
      </c>
      <c r="L1305" s="2" t="str">
        <f>VLOOKUP(MONTH(Tabla110[[#This Row],[FECHA PICKING]]),Tabla2[],2,0)</f>
        <v>Ene</v>
      </c>
      <c r="M1305" s="1">
        <f>YEAR(Tabla110[[#This Row],[FECHA PICKING]])</f>
        <v>2019</v>
      </c>
    </row>
    <row r="1306" spans="1:13" x14ac:dyDescent="0.2">
      <c r="A1306" s="2">
        <v>43209</v>
      </c>
      <c r="B1306" s="1">
        <v>347834</v>
      </c>
      <c r="C1306" s="1" t="s">
        <v>86</v>
      </c>
      <c r="D1306" s="1" t="s">
        <v>886</v>
      </c>
      <c r="E1306" s="1" t="s">
        <v>858</v>
      </c>
      <c r="F1306" s="1">
        <v>47</v>
      </c>
      <c r="G1306" s="16" t="s">
        <v>872</v>
      </c>
      <c r="H1306" s="23">
        <v>0.6777777777777777</v>
      </c>
      <c r="I1306" s="23">
        <v>0.74583333333333324</v>
      </c>
      <c r="J1306" s="1">
        <f>HOUR(Tabla110[[#This Row],[HORA FIN PICKING]]-Tabla110[[#This Row],[HORA INICIO PICKING]])*60+MINUTE(Tabla110[[#This Row],[HORA FIN PICKING]]-Tabla110[[#This Row],[HORA INICIO PICKING]])</f>
        <v>98</v>
      </c>
      <c r="K1306" s="1" t="str">
        <f>VLOOKUP(Tabla110[[#This Row],[COD MATERIAL]],Tabla1345[#All],3,0)</f>
        <v>15 - MISCELANEOS</v>
      </c>
      <c r="L1306" s="2" t="str">
        <f>VLOOKUP(MONTH(Tabla110[[#This Row],[FECHA PICKING]]),Tabla2[],2,0)</f>
        <v>Abr</v>
      </c>
      <c r="M1306" s="1">
        <f>YEAR(Tabla110[[#This Row],[FECHA PICKING]])</f>
        <v>2018</v>
      </c>
    </row>
    <row r="1307" spans="1:13" x14ac:dyDescent="0.2">
      <c r="A1307" s="2">
        <v>43463</v>
      </c>
      <c r="B1307" s="1">
        <v>367836</v>
      </c>
      <c r="C1307" s="1" t="s">
        <v>697</v>
      </c>
      <c r="D1307" s="1" t="s">
        <v>888</v>
      </c>
      <c r="E1307" s="1" t="s">
        <v>871</v>
      </c>
      <c r="F1307" s="1">
        <v>47</v>
      </c>
      <c r="G1307" s="16" t="s">
        <v>872</v>
      </c>
      <c r="H1307" s="23">
        <v>0.51874999999999993</v>
      </c>
      <c r="I1307" s="23">
        <v>0.54999999999999993</v>
      </c>
      <c r="J1307" s="1">
        <f>HOUR(Tabla110[[#This Row],[HORA FIN PICKING]]-Tabla110[[#This Row],[HORA INICIO PICKING]])*60+MINUTE(Tabla110[[#This Row],[HORA FIN PICKING]]-Tabla110[[#This Row],[HORA INICIO PICKING]])</f>
        <v>45</v>
      </c>
      <c r="K1307" s="1" t="str">
        <f>VLOOKUP(Tabla110[[#This Row],[COD MATERIAL]],Tabla1345[#All],3,0)</f>
        <v>05 - COLISION</v>
      </c>
      <c r="L1307" s="2" t="str">
        <f>VLOOKUP(MONTH(Tabla110[[#This Row],[FECHA PICKING]]),Tabla2[],2,0)</f>
        <v>Dic</v>
      </c>
      <c r="M1307" s="1">
        <f>YEAR(Tabla110[[#This Row],[FECHA PICKING]])</f>
        <v>2018</v>
      </c>
    </row>
    <row r="1308" spans="1:13" x14ac:dyDescent="0.2">
      <c r="A1308" s="2">
        <v>43375</v>
      </c>
      <c r="B1308" s="1">
        <v>364224</v>
      </c>
      <c r="C1308" s="1" t="s">
        <v>654</v>
      </c>
      <c r="D1308" s="1" t="s">
        <v>892</v>
      </c>
      <c r="E1308" s="1" t="s">
        <v>865</v>
      </c>
      <c r="F1308" s="1">
        <v>71</v>
      </c>
      <c r="G1308" s="16" t="s">
        <v>872</v>
      </c>
      <c r="H1308" s="23">
        <v>0.51527777777777783</v>
      </c>
      <c r="I1308" s="23">
        <v>0.5840277777777777</v>
      </c>
      <c r="J1308" s="1">
        <f>HOUR(Tabla110[[#This Row],[HORA FIN PICKING]]-Tabla110[[#This Row],[HORA INICIO PICKING]])*60+MINUTE(Tabla110[[#This Row],[HORA FIN PICKING]]-Tabla110[[#This Row],[HORA INICIO PICKING]])</f>
        <v>99</v>
      </c>
      <c r="K1308" s="1" t="str">
        <f>VLOOKUP(Tabla110[[#This Row],[COD MATERIAL]],Tabla1345[#All],3,0)</f>
        <v>03 - FILTROS</v>
      </c>
      <c r="L1308" s="2" t="str">
        <f>VLOOKUP(MONTH(Tabla110[[#This Row],[FECHA PICKING]]),Tabla2[],2,0)</f>
        <v>Oct</v>
      </c>
      <c r="M1308" s="1">
        <f>YEAR(Tabla110[[#This Row],[FECHA PICKING]])</f>
        <v>2018</v>
      </c>
    </row>
    <row r="1309" spans="1:13" x14ac:dyDescent="0.2">
      <c r="A1309" s="2">
        <v>43339</v>
      </c>
      <c r="B1309" s="1">
        <v>348190</v>
      </c>
      <c r="C1309" s="1" t="s">
        <v>717</v>
      </c>
      <c r="D1309" s="1" t="s">
        <v>890</v>
      </c>
      <c r="E1309" s="1" t="s">
        <v>858</v>
      </c>
      <c r="F1309" s="1">
        <v>12</v>
      </c>
      <c r="G1309" s="16" t="s">
        <v>872</v>
      </c>
      <c r="H1309" s="23">
        <v>0.7416666666666667</v>
      </c>
      <c r="I1309" s="23">
        <v>0.77569444444444446</v>
      </c>
      <c r="J1309" s="1">
        <f>HOUR(Tabla110[[#This Row],[HORA FIN PICKING]]-Tabla110[[#This Row],[HORA INICIO PICKING]])*60+MINUTE(Tabla110[[#This Row],[HORA FIN PICKING]]-Tabla110[[#This Row],[HORA INICIO PICKING]])</f>
        <v>49</v>
      </c>
      <c r="K1309" s="1" t="str">
        <f>VLOOKUP(Tabla110[[#This Row],[COD MATERIAL]],Tabla1345[#All],3,0)</f>
        <v>06 - AMORTIGUADORES</v>
      </c>
      <c r="L1309" s="2" t="str">
        <f>VLOOKUP(MONTH(Tabla110[[#This Row],[FECHA PICKING]]),Tabla2[],2,0)</f>
        <v>Ago</v>
      </c>
      <c r="M1309" s="1">
        <f>YEAR(Tabla110[[#This Row],[FECHA PICKING]])</f>
        <v>2018</v>
      </c>
    </row>
    <row r="1310" spans="1:13" x14ac:dyDescent="0.2">
      <c r="A1310" s="2">
        <v>43406</v>
      </c>
      <c r="B1310" s="1">
        <v>347755</v>
      </c>
      <c r="C1310" s="1" t="s">
        <v>676</v>
      </c>
      <c r="D1310" s="1" t="s">
        <v>893</v>
      </c>
      <c r="E1310" s="1" t="s">
        <v>857</v>
      </c>
      <c r="F1310" s="1">
        <v>72</v>
      </c>
      <c r="G1310" s="16" t="s">
        <v>873</v>
      </c>
      <c r="H1310" s="23">
        <v>0.73402777777777783</v>
      </c>
      <c r="I1310" s="23">
        <v>0.8256944444444444</v>
      </c>
      <c r="J1310" s="1">
        <f>HOUR(Tabla110[[#This Row],[HORA FIN PICKING]]-Tabla110[[#This Row],[HORA INICIO PICKING]])*60+MINUTE(Tabla110[[#This Row],[HORA FIN PICKING]]-Tabla110[[#This Row],[HORA INICIO PICKING]])</f>
        <v>132</v>
      </c>
      <c r="K1310" s="1" t="str">
        <f>VLOOKUP(Tabla110[[#This Row],[COD MATERIAL]],Tabla1345[#All],3,0)</f>
        <v>09 - PARTES DE MOTOR</v>
      </c>
      <c r="L1310" s="2" t="str">
        <f>VLOOKUP(MONTH(Tabla110[[#This Row],[FECHA PICKING]]),Tabla2[],2,0)</f>
        <v>Nov</v>
      </c>
      <c r="M1310" s="1">
        <f>YEAR(Tabla110[[#This Row],[FECHA PICKING]])</f>
        <v>2018</v>
      </c>
    </row>
    <row r="1311" spans="1:13" x14ac:dyDescent="0.2">
      <c r="A1311" s="2">
        <v>43404</v>
      </c>
      <c r="B1311" s="1">
        <v>347749</v>
      </c>
      <c r="C1311" s="1" t="s">
        <v>432</v>
      </c>
      <c r="D1311" s="1" t="s">
        <v>885</v>
      </c>
      <c r="E1311" s="1" t="s">
        <v>862</v>
      </c>
      <c r="F1311" s="1">
        <v>51</v>
      </c>
      <c r="G1311" s="16" t="s">
        <v>872</v>
      </c>
      <c r="H1311" s="23">
        <v>0.40277777777777773</v>
      </c>
      <c r="I1311" s="23">
        <v>0.43541666666666662</v>
      </c>
      <c r="J1311" s="1">
        <f>HOUR(Tabla110[[#This Row],[HORA FIN PICKING]]-Tabla110[[#This Row],[HORA INICIO PICKING]])*60+MINUTE(Tabla110[[#This Row],[HORA FIN PICKING]]-Tabla110[[#This Row],[HORA INICIO PICKING]])</f>
        <v>47</v>
      </c>
      <c r="K1311" s="1" t="str">
        <f>VLOOKUP(Tabla110[[#This Row],[COD MATERIAL]],Tabla1345[#All],3,0)</f>
        <v>09 - PARTES DE MOTOR</v>
      </c>
      <c r="L1311" s="2" t="str">
        <f>VLOOKUP(MONTH(Tabla110[[#This Row],[FECHA PICKING]]),Tabla2[],2,0)</f>
        <v>Oct</v>
      </c>
      <c r="M1311" s="1">
        <f>YEAR(Tabla110[[#This Row],[FECHA PICKING]])</f>
        <v>2018</v>
      </c>
    </row>
    <row r="1312" spans="1:13" x14ac:dyDescent="0.2">
      <c r="A1312" s="2">
        <v>43366</v>
      </c>
      <c r="B1312" s="1">
        <v>348395</v>
      </c>
      <c r="C1312" s="1" t="s">
        <v>77</v>
      </c>
      <c r="D1312" s="1" t="s">
        <v>888</v>
      </c>
      <c r="E1312" s="1" t="s">
        <v>857</v>
      </c>
      <c r="F1312" s="1">
        <v>53</v>
      </c>
      <c r="G1312" s="16" t="s">
        <v>873</v>
      </c>
      <c r="H1312" s="23">
        <v>0.51458333333333328</v>
      </c>
      <c r="I1312" s="23">
        <v>0.59652777777777777</v>
      </c>
      <c r="J1312" s="1">
        <f>HOUR(Tabla110[[#This Row],[HORA FIN PICKING]]-Tabla110[[#This Row],[HORA INICIO PICKING]])*60+MINUTE(Tabla110[[#This Row],[HORA FIN PICKING]]-Tabla110[[#This Row],[HORA INICIO PICKING]])</f>
        <v>118</v>
      </c>
      <c r="K1312" s="1" t="str">
        <f>VLOOKUP(Tabla110[[#This Row],[COD MATERIAL]],Tabla1345[#All],3,0)</f>
        <v>05 - COLISION</v>
      </c>
      <c r="L1312" s="2" t="str">
        <f>VLOOKUP(MONTH(Tabla110[[#This Row],[FECHA PICKING]]),Tabla2[],2,0)</f>
        <v>Set</v>
      </c>
      <c r="M1312" s="1">
        <f>YEAR(Tabla110[[#This Row],[FECHA PICKING]])</f>
        <v>2018</v>
      </c>
    </row>
    <row r="1313" spans="1:13" x14ac:dyDescent="0.2">
      <c r="A1313" s="2">
        <v>43551</v>
      </c>
      <c r="B1313" s="1">
        <v>347879</v>
      </c>
      <c r="C1313" s="1" t="s">
        <v>103</v>
      </c>
      <c r="D1313" s="1" t="s">
        <v>893</v>
      </c>
      <c r="E1313" s="1" t="s">
        <v>867</v>
      </c>
      <c r="F1313" s="1">
        <v>25</v>
      </c>
      <c r="G1313" s="16" t="s">
        <v>872</v>
      </c>
      <c r="H1313" s="23">
        <v>0.70000000000000007</v>
      </c>
      <c r="I1313" s="23">
        <v>0.74236111111111114</v>
      </c>
      <c r="J1313" s="1">
        <f>HOUR(Tabla110[[#This Row],[HORA FIN PICKING]]-Tabla110[[#This Row],[HORA INICIO PICKING]])*60+MINUTE(Tabla110[[#This Row],[HORA FIN PICKING]]-Tabla110[[#This Row],[HORA INICIO PICKING]])</f>
        <v>61</v>
      </c>
      <c r="K1313" s="1" t="str">
        <f>VLOOKUP(Tabla110[[#This Row],[COD MATERIAL]],Tabla1345[#All],3,0)</f>
        <v>08 - ELECTRICO</v>
      </c>
      <c r="L1313" s="2" t="str">
        <f>VLOOKUP(MONTH(Tabla110[[#This Row],[FECHA PICKING]]),Tabla2[],2,0)</f>
        <v>Mar</v>
      </c>
      <c r="M1313" s="1">
        <f>YEAR(Tabla110[[#This Row],[FECHA PICKING]])</f>
        <v>2019</v>
      </c>
    </row>
    <row r="1314" spans="1:13" x14ac:dyDescent="0.2">
      <c r="A1314" s="2">
        <v>43256</v>
      </c>
      <c r="B1314" s="1">
        <v>348300</v>
      </c>
      <c r="C1314" s="1" t="s">
        <v>80</v>
      </c>
      <c r="D1314" s="1" t="s">
        <v>884</v>
      </c>
      <c r="E1314" s="1" t="s">
        <v>857</v>
      </c>
      <c r="F1314" s="1">
        <v>90</v>
      </c>
      <c r="G1314" s="16" t="s">
        <v>872</v>
      </c>
      <c r="H1314" s="23">
        <v>0.51388888888888895</v>
      </c>
      <c r="I1314" s="23">
        <v>0.60138888888888886</v>
      </c>
      <c r="J1314" s="1">
        <f>HOUR(Tabla110[[#This Row],[HORA FIN PICKING]]-Tabla110[[#This Row],[HORA INICIO PICKING]])*60+MINUTE(Tabla110[[#This Row],[HORA FIN PICKING]]-Tabla110[[#This Row],[HORA INICIO PICKING]])</f>
        <v>126</v>
      </c>
      <c r="K1314" s="1" t="str">
        <f>VLOOKUP(Tabla110[[#This Row],[COD MATERIAL]],Tabla1345[#All],3,0)</f>
        <v>10 - PALANCAS Y CHICOTES</v>
      </c>
      <c r="L1314" s="2" t="str">
        <f>VLOOKUP(MONTH(Tabla110[[#This Row],[FECHA PICKING]]),Tabla2[],2,0)</f>
        <v>Jun</v>
      </c>
      <c r="M1314" s="1">
        <f>YEAR(Tabla110[[#This Row],[FECHA PICKING]])</f>
        <v>2018</v>
      </c>
    </row>
    <row r="1315" spans="1:13" x14ac:dyDescent="0.2">
      <c r="A1315" s="2">
        <v>43256</v>
      </c>
      <c r="B1315" s="1">
        <v>348117</v>
      </c>
      <c r="C1315" s="1" t="s">
        <v>189</v>
      </c>
      <c r="D1315" s="1" t="s">
        <v>886</v>
      </c>
      <c r="E1315" s="1" t="s">
        <v>860</v>
      </c>
      <c r="F1315" s="1">
        <v>81</v>
      </c>
      <c r="G1315" s="16" t="s">
        <v>872</v>
      </c>
      <c r="H1315" s="23">
        <v>0.58958333333333335</v>
      </c>
      <c r="I1315" s="23">
        <v>0.60138888888888886</v>
      </c>
      <c r="J1315" s="1">
        <f>HOUR(Tabla110[[#This Row],[HORA FIN PICKING]]-Tabla110[[#This Row],[HORA INICIO PICKING]])*60+MINUTE(Tabla110[[#This Row],[HORA FIN PICKING]]-Tabla110[[#This Row],[HORA INICIO PICKING]])</f>
        <v>17</v>
      </c>
      <c r="K1315" s="1" t="str">
        <f>VLOOKUP(Tabla110[[#This Row],[COD MATERIAL]],Tabla1345[#All],3,0)</f>
        <v>07 - PEDALES Y POSAPIES</v>
      </c>
      <c r="L1315" s="2" t="str">
        <f>VLOOKUP(MONTH(Tabla110[[#This Row],[FECHA PICKING]]),Tabla2[],2,0)</f>
        <v>Jun</v>
      </c>
      <c r="M1315" s="1">
        <f>YEAR(Tabla110[[#This Row],[FECHA PICKING]])</f>
        <v>2018</v>
      </c>
    </row>
    <row r="1316" spans="1:13" x14ac:dyDescent="0.2">
      <c r="A1316" s="2">
        <v>43342</v>
      </c>
      <c r="B1316" s="1">
        <v>369697</v>
      </c>
      <c r="C1316" s="1" t="s">
        <v>718</v>
      </c>
      <c r="D1316" s="1" t="s">
        <v>884</v>
      </c>
      <c r="E1316" s="1" t="s">
        <v>865</v>
      </c>
      <c r="F1316" s="1">
        <v>70</v>
      </c>
      <c r="G1316" s="16" t="s">
        <v>873</v>
      </c>
      <c r="H1316" s="23">
        <v>0.54999999999999993</v>
      </c>
      <c r="I1316" s="23">
        <v>0.5708333333333333</v>
      </c>
      <c r="J1316" s="1">
        <f>HOUR(Tabla110[[#This Row],[HORA FIN PICKING]]-Tabla110[[#This Row],[HORA INICIO PICKING]])*60+MINUTE(Tabla110[[#This Row],[HORA FIN PICKING]]-Tabla110[[#This Row],[HORA INICIO PICKING]])</f>
        <v>30</v>
      </c>
      <c r="K1316" s="1" t="str">
        <f>VLOOKUP(Tabla110[[#This Row],[COD MATERIAL]],Tabla1345[#All],3,0)</f>
        <v>11 - LLANTAS Y HULES</v>
      </c>
      <c r="L1316" s="2" t="str">
        <f>VLOOKUP(MONTH(Tabla110[[#This Row],[FECHA PICKING]]),Tabla2[],2,0)</f>
        <v>Ago</v>
      </c>
      <c r="M1316" s="1">
        <f>YEAR(Tabla110[[#This Row],[FECHA PICKING]])</f>
        <v>2018</v>
      </c>
    </row>
    <row r="1317" spans="1:13" x14ac:dyDescent="0.2">
      <c r="A1317" s="2">
        <v>43300</v>
      </c>
      <c r="B1317" s="1">
        <v>362704</v>
      </c>
      <c r="C1317" s="1" t="s">
        <v>719</v>
      </c>
      <c r="D1317" s="1" t="s">
        <v>887</v>
      </c>
      <c r="E1317" s="1" t="s">
        <v>863</v>
      </c>
      <c r="F1317" s="1">
        <v>83</v>
      </c>
      <c r="G1317" s="16" t="s">
        <v>873</v>
      </c>
      <c r="H1317" s="23">
        <v>0.68125000000000002</v>
      </c>
      <c r="I1317" s="23">
        <v>0.75902777777777786</v>
      </c>
      <c r="J1317" s="1">
        <f>HOUR(Tabla110[[#This Row],[HORA FIN PICKING]]-Tabla110[[#This Row],[HORA INICIO PICKING]])*60+MINUTE(Tabla110[[#This Row],[HORA FIN PICKING]]-Tabla110[[#This Row],[HORA INICIO PICKING]])</f>
        <v>112</v>
      </c>
      <c r="K1317" s="1" t="str">
        <f>VLOOKUP(Tabla110[[#This Row],[COD MATERIAL]],Tabla1345[#All],3,0)</f>
        <v>13 - TRACCION</v>
      </c>
      <c r="L1317" s="2" t="str">
        <f>VLOOKUP(MONTH(Tabla110[[#This Row],[FECHA PICKING]]),Tabla2[],2,0)</f>
        <v>Jul</v>
      </c>
      <c r="M1317" s="1">
        <f>YEAR(Tabla110[[#This Row],[FECHA PICKING]])</f>
        <v>2018</v>
      </c>
    </row>
    <row r="1318" spans="1:13" x14ac:dyDescent="0.2">
      <c r="A1318" s="2">
        <v>43405</v>
      </c>
      <c r="B1318" s="1">
        <v>348626</v>
      </c>
      <c r="C1318" s="1" t="s">
        <v>416</v>
      </c>
      <c r="D1318" s="1" t="s">
        <v>889</v>
      </c>
      <c r="E1318" s="1" t="s">
        <v>856</v>
      </c>
      <c r="F1318" s="1">
        <v>58</v>
      </c>
      <c r="G1318" s="16" t="s">
        <v>873</v>
      </c>
      <c r="H1318" s="23">
        <v>0.63888888888888895</v>
      </c>
      <c r="I1318" s="23">
        <v>0.72222222222222221</v>
      </c>
      <c r="J1318" s="1">
        <f>HOUR(Tabla110[[#This Row],[HORA FIN PICKING]]-Tabla110[[#This Row],[HORA INICIO PICKING]])*60+MINUTE(Tabla110[[#This Row],[HORA FIN PICKING]]-Tabla110[[#This Row],[HORA INICIO PICKING]])</f>
        <v>120</v>
      </c>
      <c r="K1318" s="1" t="str">
        <f>VLOOKUP(Tabla110[[#This Row],[COD MATERIAL]],Tabla1345[#All],3,0)</f>
        <v>15 - MISCELANEOS</v>
      </c>
      <c r="L1318" s="2" t="str">
        <f>VLOOKUP(MONTH(Tabla110[[#This Row],[FECHA PICKING]]),Tabla2[],2,0)</f>
        <v>Nov</v>
      </c>
      <c r="M1318" s="1">
        <f>YEAR(Tabla110[[#This Row],[FECHA PICKING]])</f>
        <v>2018</v>
      </c>
    </row>
    <row r="1319" spans="1:13" x14ac:dyDescent="0.2">
      <c r="A1319" s="2">
        <v>43522</v>
      </c>
      <c r="B1319" s="1">
        <v>366809</v>
      </c>
      <c r="C1319" s="1" t="s">
        <v>626</v>
      </c>
      <c r="D1319" s="1" t="s">
        <v>893</v>
      </c>
      <c r="E1319" s="1" t="s">
        <v>857</v>
      </c>
      <c r="F1319" s="1">
        <v>38</v>
      </c>
      <c r="G1319" s="16" t="s">
        <v>872</v>
      </c>
      <c r="H1319" s="23">
        <v>0.63750000000000007</v>
      </c>
      <c r="I1319" s="23">
        <v>0.74097222222222214</v>
      </c>
      <c r="J1319" s="1">
        <f>HOUR(Tabla110[[#This Row],[HORA FIN PICKING]]-Tabla110[[#This Row],[HORA INICIO PICKING]])*60+MINUTE(Tabla110[[#This Row],[HORA FIN PICKING]]-Tabla110[[#This Row],[HORA INICIO PICKING]])</f>
        <v>149</v>
      </c>
      <c r="K1319" s="1" t="str">
        <f>VLOOKUP(Tabla110[[#This Row],[COD MATERIAL]],Tabla1345[#All],3,0)</f>
        <v>14 - LUCES</v>
      </c>
      <c r="L1319" s="2" t="str">
        <f>VLOOKUP(MONTH(Tabla110[[#This Row],[FECHA PICKING]]),Tabla2[],2,0)</f>
        <v>Feb</v>
      </c>
      <c r="M1319" s="1">
        <f>YEAR(Tabla110[[#This Row],[FECHA PICKING]])</f>
        <v>2019</v>
      </c>
    </row>
    <row r="1320" spans="1:13" x14ac:dyDescent="0.2">
      <c r="A1320" s="2">
        <v>43205</v>
      </c>
      <c r="B1320" s="1">
        <v>348845</v>
      </c>
      <c r="C1320" s="1" t="s">
        <v>235</v>
      </c>
      <c r="D1320" s="1" t="s">
        <v>890</v>
      </c>
      <c r="E1320" s="1" t="s">
        <v>858</v>
      </c>
      <c r="F1320" s="1">
        <v>22</v>
      </c>
      <c r="G1320" s="16" t="s">
        <v>872</v>
      </c>
      <c r="H1320" s="23">
        <v>0.68263888888888891</v>
      </c>
      <c r="I1320" s="23">
        <v>0.77847222222222223</v>
      </c>
      <c r="J1320" s="1">
        <f>HOUR(Tabla110[[#This Row],[HORA FIN PICKING]]-Tabla110[[#This Row],[HORA INICIO PICKING]])*60+MINUTE(Tabla110[[#This Row],[HORA FIN PICKING]]-Tabla110[[#This Row],[HORA INICIO PICKING]])</f>
        <v>138</v>
      </c>
      <c r="K1320" s="1" t="str">
        <f>VLOOKUP(Tabla110[[#This Row],[COD MATERIAL]],Tabla1345[#All],3,0)</f>
        <v>13 - TRACCION</v>
      </c>
      <c r="L1320" s="2" t="str">
        <f>VLOOKUP(MONTH(Tabla110[[#This Row],[FECHA PICKING]]),Tabla2[],2,0)</f>
        <v>Abr</v>
      </c>
      <c r="M1320" s="1">
        <f>YEAR(Tabla110[[#This Row],[FECHA PICKING]])</f>
        <v>2018</v>
      </c>
    </row>
    <row r="1321" spans="1:13" x14ac:dyDescent="0.2">
      <c r="A1321" s="2">
        <v>43528</v>
      </c>
      <c r="B1321" s="1">
        <v>362665</v>
      </c>
      <c r="C1321" s="1" t="s">
        <v>565</v>
      </c>
      <c r="D1321" s="1" t="s">
        <v>884</v>
      </c>
      <c r="E1321" s="1" t="s">
        <v>859</v>
      </c>
      <c r="F1321" s="1">
        <v>41</v>
      </c>
      <c r="G1321" s="16" t="s">
        <v>873</v>
      </c>
      <c r="H1321" s="23">
        <v>0.37986111111111115</v>
      </c>
      <c r="I1321" s="23">
        <v>0.39444444444444443</v>
      </c>
      <c r="J1321" s="1">
        <f>HOUR(Tabla110[[#This Row],[HORA FIN PICKING]]-Tabla110[[#This Row],[HORA INICIO PICKING]])*60+MINUTE(Tabla110[[#This Row],[HORA FIN PICKING]]-Tabla110[[#This Row],[HORA INICIO PICKING]])</f>
        <v>21</v>
      </c>
      <c r="K1321" s="1" t="str">
        <f>VLOOKUP(Tabla110[[#This Row],[COD MATERIAL]],Tabla1345[#All],3,0)</f>
        <v>05 - COLISION</v>
      </c>
      <c r="L1321" s="2" t="str">
        <f>VLOOKUP(MONTH(Tabla110[[#This Row],[FECHA PICKING]]),Tabla2[],2,0)</f>
        <v>Mar</v>
      </c>
      <c r="M1321" s="1">
        <f>YEAR(Tabla110[[#This Row],[FECHA PICKING]])</f>
        <v>2019</v>
      </c>
    </row>
    <row r="1322" spans="1:13" x14ac:dyDescent="0.2">
      <c r="A1322" s="2">
        <v>43435</v>
      </c>
      <c r="B1322" s="1">
        <v>348444</v>
      </c>
      <c r="C1322" s="1" t="s">
        <v>281</v>
      </c>
      <c r="D1322" s="1" t="s">
        <v>889</v>
      </c>
      <c r="E1322" s="1" t="s">
        <v>860</v>
      </c>
      <c r="F1322" s="1">
        <v>52</v>
      </c>
      <c r="G1322" s="16" t="s">
        <v>872</v>
      </c>
      <c r="H1322" s="23">
        <v>0.46736111111111112</v>
      </c>
      <c r="I1322" s="23">
        <v>0.49861111111111112</v>
      </c>
      <c r="J1322" s="1">
        <f>HOUR(Tabla110[[#This Row],[HORA FIN PICKING]]-Tabla110[[#This Row],[HORA INICIO PICKING]])*60+MINUTE(Tabla110[[#This Row],[HORA FIN PICKING]]-Tabla110[[#This Row],[HORA INICIO PICKING]])</f>
        <v>45</v>
      </c>
      <c r="K1322" s="1" t="str">
        <f>VLOOKUP(Tabla110[[#This Row],[COD MATERIAL]],Tabla1345[#All],3,0)</f>
        <v>13 - TRACCION</v>
      </c>
      <c r="L1322" s="2" t="str">
        <f>VLOOKUP(MONTH(Tabla110[[#This Row],[FECHA PICKING]]),Tabla2[],2,0)</f>
        <v>Dic</v>
      </c>
      <c r="M1322" s="1">
        <f>YEAR(Tabla110[[#This Row],[FECHA PICKING]])</f>
        <v>2018</v>
      </c>
    </row>
    <row r="1323" spans="1:13" x14ac:dyDescent="0.2">
      <c r="A1323" s="2">
        <v>43507</v>
      </c>
      <c r="B1323" s="1">
        <v>348105</v>
      </c>
      <c r="C1323" s="1" t="s">
        <v>498</v>
      </c>
      <c r="D1323" s="1" t="s">
        <v>886</v>
      </c>
      <c r="E1323" s="1" t="s">
        <v>861</v>
      </c>
      <c r="F1323" s="1">
        <v>82</v>
      </c>
      <c r="G1323" s="16" t="s">
        <v>872</v>
      </c>
      <c r="H1323" s="23">
        <v>0.64166666666666672</v>
      </c>
      <c r="I1323" s="23">
        <v>0.65694444444444444</v>
      </c>
      <c r="J1323" s="1">
        <f>HOUR(Tabla110[[#This Row],[HORA FIN PICKING]]-Tabla110[[#This Row],[HORA INICIO PICKING]])*60+MINUTE(Tabla110[[#This Row],[HORA FIN PICKING]]-Tabla110[[#This Row],[HORA INICIO PICKING]])</f>
        <v>22</v>
      </c>
      <c r="K1323" s="1" t="str">
        <f>VLOOKUP(Tabla110[[#This Row],[COD MATERIAL]],Tabla1345[#All],3,0)</f>
        <v>04 - FRENOS Y EMBRAGUES</v>
      </c>
      <c r="L1323" s="2" t="str">
        <f>VLOOKUP(MONTH(Tabla110[[#This Row],[FECHA PICKING]]),Tabla2[],2,0)</f>
        <v>Feb</v>
      </c>
      <c r="M1323" s="1">
        <f>YEAR(Tabla110[[#This Row],[FECHA PICKING]])</f>
        <v>2019</v>
      </c>
    </row>
    <row r="1324" spans="1:13" x14ac:dyDescent="0.2">
      <c r="A1324" s="2">
        <v>43142</v>
      </c>
      <c r="B1324" s="1">
        <v>348876</v>
      </c>
      <c r="C1324" s="1" t="s">
        <v>451</v>
      </c>
      <c r="D1324" s="1" t="s">
        <v>890</v>
      </c>
      <c r="E1324" s="1" t="s">
        <v>862</v>
      </c>
      <c r="F1324" s="1">
        <v>24</v>
      </c>
      <c r="G1324" s="16" t="s">
        <v>872</v>
      </c>
      <c r="H1324" s="23">
        <v>0.73472222222222217</v>
      </c>
      <c r="I1324" s="23">
        <v>0.78541666666666676</v>
      </c>
      <c r="J1324" s="1">
        <f>HOUR(Tabla110[[#This Row],[HORA FIN PICKING]]-Tabla110[[#This Row],[HORA INICIO PICKING]])*60+MINUTE(Tabla110[[#This Row],[HORA FIN PICKING]]-Tabla110[[#This Row],[HORA INICIO PICKING]])</f>
        <v>73</v>
      </c>
      <c r="K1324" s="1" t="str">
        <f>VLOOKUP(Tabla110[[#This Row],[COD MATERIAL]],Tabla1345[#All],3,0)</f>
        <v>05 - COLISION</v>
      </c>
      <c r="L1324" s="2" t="str">
        <f>VLOOKUP(MONTH(Tabla110[[#This Row],[FECHA PICKING]]),Tabla2[],2,0)</f>
        <v>Feb</v>
      </c>
      <c r="M1324" s="1">
        <f>YEAR(Tabla110[[#This Row],[FECHA PICKING]])</f>
        <v>2018</v>
      </c>
    </row>
    <row r="1325" spans="1:13" x14ac:dyDescent="0.2">
      <c r="A1325" s="2">
        <v>43426</v>
      </c>
      <c r="B1325" s="1">
        <v>364239</v>
      </c>
      <c r="C1325" s="1" t="s">
        <v>641</v>
      </c>
      <c r="D1325" s="1" t="s">
        <v>892</v>
      </c>
      <c r="E1325" s="1" t="s">
        <v>863</v>
      </c>
      <c r="F1325" s="1">
        <v>65</v>
      </c>
      <c r="G1325" s="16" t="s">
        <v>872</v>
      </c>
      <c r="H1325" s="23">
        <v>0.57013888888888886</v>
      </c>
      <c r="I1325" s="23">
        <v>0.6479166666666667</v>
      </c>
      <c r="J1325" s="1">
        <f>HOUR(Tabla110[[#This Row],[HORA FIN PICKING]]-Tabla110[[#This Row],[HORA INICIO PICKING]])*60+MINUTE(Tabla110[[#This Row],[HORA FIN PICKING]]-Tabla110[[#This Row],[HORA INICIO PICKING]])</f>
        <v>112</v>
      </c>
      <c r="K1325" s="1" t="str">
        <f>VLOOKUP(Tabla110[[#This Row],[COD MATERIAL]],Tabla1345[#All],3,0)</f>
        <v>06 - AMORTIGUADORES</v>
      </c>
      <c r="L1325" s="2" t="str">
        <f>VLOOKUP(MONTH(Tabla110[[#This Row],[FECHA PICKING]]),Tabla2[],2,0)</f>
        <v>Nov</v>
      </c>
      <c r="M1325" s="1">
        <f>YEAR(Tabla110[[#This Row],[FECHA PICKING]])</f>
        <v>2018</v>
      </c>
    </row>
    <row r="1326" spans="1:13" x14ac:dyDescent="0.2">
      <c r="A1326" s="2">
        <v>43360</v>
      </c>
      <c r="B1326" s="1">
        <v>348635</v>
      </c>
      <c r="C1326" s="1" t="s">
        <v>194</v>
      </c>
      <c r="D1326" s="1" t="s">
        <v>892</v>
      </c>
      <c r="E1326" s="1" t="s">
        <v>864</v>
      </c>
      <c r="F1326" s="1">
        <v>15</v>
      </c>
      <c r="G1326" s="16" t="s">
        <v>872</v>
      </c>
      <c r="H1326" s="23">
        <v>0.48333333333333334</v>
      </c>
      <c r="I1326" s="23">
        <v>0.5131944444444444</v>
      </c>
      <c r="J1326" s="1">
        <f>HOUR(Tabla110[[#This Row],[HORA FIN PICKING]]-Tabla110[[#This Row],[HORA INICIO PICKING]])*60+MINUTE(Tabla110[[#This Row],[HORA FIN PICKING]]-Tabla110[[#This Row],[HORA INICIO PICKING]])</f>
        <v>43</v>
      </c>
      <c r="K1326" s="1" t="str">
        <f>VLOOKUP(Tabla110[[#This Row],[COD MATERIAL]],Tabla1345[#All],3,0)</f>
        <v>09 - PARTES DE MOTOR</v>
      </c>
      <c r="L1326" s="2" t="str">
        <f>VLOOKUP(MONTH(Tabla110[[#This Row],[FECHA PICKING]]),Tabla2[],2,0)</f>
        <v>Set</v>
      </c>
      <c r="M1326" s="1">
        <f>YEAR(Tabla110[[#This Row],[FECHA PICKING]])</f>
        <v>2018</v>
      </c>
    </row>
    <row r="1327" spans="1:13" x14ac:dyDescent="0.2">
      <c r="A1327" s="2">
        <v>43411</v>
      </c>
      <c r="B1327" s="1">
        <v>348874</v>
      </c>
      <c r="C1327" s="1" t="s">
        <v>301</v>
      </c>
      <c r="D1327" s="1" t="s">
        <v>889</v>
      </c>
      <c r="E1327" s="1" t="s">
        <v>864</v>
      </c>
      <c r="F1327" s="1">
        <v>40</v>
      </c>
      <c r="G1327" s="16" t="s">
        <v>872</v>
      </c>
      <c r="H1327" s="23">
        <v>0.71388888888888891</v>
      </c>
      <c r="I1327" s="23">
        <v>0.75347222222222221</v>
      </c>
      <c r="J1327" s="1">
        <f>HOUR(Tabla110[[#This Row],[HORA FIN PICKING]]-Tabla110[[#This Row],[HORA INICIO PICKING]])*60+MINUTE(Tabla110[[#This Row],[HORA FIN PICKING]]-Tabla110[[#This Row],[HORA INICIO PICKING]])</f>
        <v>57</v>
      </c>
      <c r="K1327" s="1" t="str">
        <f>VLOOKUP(Tabla110[[#This Row],[COD MATERIAL]],Tabla1345[#All],3,0)</f>
        <v>05 - COLISION</v>
      </c>
      <c r="L1327" s="2" t="str">
        <f>VLOOKUP(MONTH(Tabla110[[#This Row],[FECHA PICKING]]),Tabla2[],2,0)</f>
        <v>Nov</v>
      </c>
      <c r="M1327" s="1">
        <f>YEAR(Tabla110[[#This Row],[FECHA PICKING]])</f>
        <v>2018</v>
      </c>
    </row>
    <row r="1328" spans="1:13" x14ac:dyDescent="0.2">
      <c r="A1328" s="2">
        <v>43572</v>
      </c>
      <c r="B1328" s="1">
        <v>347866</v>
      </c>
      <c r="C1328" s="1" t="s">
        <v>47</v>
      </c>
      <c r="D1328" s="1" t="s">
        <v>885</v>
      </c>
      <c r="E1328" s="1" t="s">
        <v>857</v>
      </c>
      <c r="F1328" s="1">
        <v>54</v>
      </c>
      <c r="G1328" s="16" t="s">
        <v>872</v>
      </c>
      <c r="H1328" s="23">
        <v>0.36527777777777781</v>
      </c>
      <c r="I1328" s="23">
        <v>0.45347222222222222</v>
      </c>
      <c r="J1328" s="1">
        <f>HOUR(Tabla110[[#This Row],[HORA FIN PICKING]]-Tabla110[[#This Row],[HORA INICIO PICKING]])*60+MINUTE(Tabla110[[#This Row],[HORA FIN PICKING]]-Tabla110[[#This Row],[HORA INICIO PICKING]])</f>
        <v>127</v>
      </c>
      <c r="K1328" s="1" t="str">
        <f>VLOOKUP(Tabla110[[#This Row],[COD MATERIAL]],Tabla1345[#All],3,0)</f>
        <v>01 - BATERIAS</v>
      </c>
      <c r="L1328" s="2" t="str">
        <f>VLOOKUP(MONTH(Tabla110[[#This Row],[FECHA PICKING]]),Tabla2[],2,0)</f>
        <v>Abr</v>
      </c>
      <c r="M1328" s="1">
        <f>YEAR(Tabla110[[#This Row],[FECHA PICKING]])</f>
        <v>2019</v>
      </c>
    </row>
    <row r="1329" spans="1:13" x14ac:dyDescent="0.2">
      <c r="A1329" s="2">
        <v>43397</v>
      </c>
      <c r="B1329" s="1">
        <v>348284</v>
      </c>
      <c r="C1329" s="1" t="s">
        <v>153</v>
      </c>
      <c r="D1329" s="1" t="s">
        <v>884</v>
      </c>
      <c r="E1329" s="1" t="s">
        <v>864</v>
      </c>
      <c r="F1329" s="1">
        <v>65</v>
      </c>
      <c r="G1329" s="16" t="s">
        <v>872</v>
      </c>
      <c r="H1329" s="23">
        <v>0.42222222222222222</v>
      </c>
      <c r="I1329" s="23">
        <v>0.48888888888888893</v>
      </c>
      <c r="J1329" s="1">
        <f>HOUR(Tabla110[[#This Row],[HORA FIN PICKING]]-Tabla110[[#This Row],[HORA INICIO PICKING]])*60+MINUTE(Tabla110[[#This Row],[HORA FIN PICKING]]-Tabla110[[#This Row],[HORA INICIO PICKING]])</f>
        <v>96</v>
      </c>
      <c r="K1329" s="1" t="str">
        <f>VLOOKUP(Tabla110[[#This Row],[COD MATERIAL]],Tabla1345[#All],3,0)</f>
        <v>11 - LLANTAS Y HULES</v>
      </c>
      <c r="L1329" s="2" t="str">
        <f>VLOOKUP(MONTH(Tabla110[[#This Row],[FECHA PICKING]]),Tabla2[],2,0)</f>
        <v>Oct</v>
      </c>
      <c r="M1329" s="1">
        <f>YEAR(Tabla110[[#This Row],[FECHA PICKING]])</f>
        <v>2018</v>
      </c>
    </row>
    <row r="1330" spans="1:13" x14ac:dyDescent="0.2">
      <c r="A1330" s="2">
        <v>43576</v>
      </c>
      <c r="B1330" s="1">
        <v>347587</v>
      </c>
      <c r="C1330" s="1" t="s">
        <v>533</v>
      </c>
      <c r="D1330" s="1" t="s">
        <v>884</v>
      </c>
      <c r="E1330" s="1" t="s">
        <v>865</v>
      </c>
      <c r="F1330" s="1">
        <v>100</v>
      </c>
      <c r="G1330" s="16" t="s">
        <v>872</v>
      </c>
      <c r="H1330" s="23">
        <v>0.4916666666666667</v>
      </c>
      <c r="I1330" s="23">
        <v>0.54652777777777783</v>
      </c>
      <c r="J1330" s="1">
        <f>HOUR(Tabla110[[#This Row],[HORA FIN PICKING]]-Tabla110[[#This Row],[HORA INICIO PICKING]])*60+MINUTE(Tabla110[[#This Row],[HORA FIN PICKING]]-Tabla110[[#This Row],[HORA INICIO PICKING]])</f>
        <v>79</v>
      </c>
      <c r="K1330" s="1" t="str">
        <f>VLOOKUP(Tabla110[[#This Row],[COD MATERIAL]],Tabla1345[#All],3,0)</f>
        <v>15 - MISCELANEOS</v>
      </c>
      <c r="L1330" s="2" t="str">
        <f>VLOOKUP(MONTH(Tabla110[[#This Row],[FECHA PICKING]]),Tabla2[],2,0)</f>
        <v>Abr</v>
      </c>
      <c r="M1330" s="1">
        <f>YEAR(Tabla110[[#This Row],[FECHA PICKING]])</f>
        <v>2019</v>
      </c>
    </row>
    <row r="1331" spans="1:13" x14ac:dyDescent="0.2">
      <c r="A1331" s="2">
        <v>43509</v>
      </c>
      <c r="B1331" s="1">
        <v>347599</v>
      </c>
      <c r="C1331" s="1" t="s">
        <v>194</v>
      </c>
      <c r="D1331" s="1" t="s">
        <v>888</v>
      </c>
      <c r="E1331" s="1" t="s">
        <v>857</v>
      </c>
      <c r="F1331" s="1">
        <v>32</v>
      </c>
      <c r="G1331" s="16" t="s">
        <v>872</v>
      </c>
      <c r="H1331" s="23">
        <v>0.43194444444444446</v>
      </c>
      <c r="I1331" s="23">
        <v>0.53125</v>
      </c>
      <c r="J1331" s="1">
        <f>HOUR(Tabla110[[#This Row],[HORA FIN PICKING]]-Tabla110[[#This Row],[HORA INICIO PICKING]])*60+MINUTE(Tabla110[[#This Row],[HORA FIN PICKING]]-Tabla110[[#This Row],[HORA INICIO PICKING]])</f>
        <v>143</v>
      </c>
      <c r="K1331" s="1" t="str">
        <f>VLOOKUP(Tabla110[[#This Row],[COD MATERIAL]],Tabla1345[#All],3,0)</f>
        <v>09 - PARTES DE MOTOR</v>
      </c>
      <c r="L1331" s="2" t="str">
        <f>VLOOKUP(MONTH(Tabla110[[#This Row],[FECHA PICKING]]),Tabla2[],2,0)</f>
        <v>Feb</v>
      </c>
      <c r="M1331" s="1">
        <f>YEAR(Tabla110[[#This Row],[FECHA PICKING]])</f>
        <v>2019</v>
      </c>
    </row>
    <row r="1332" spans="1:13" x14ac:dyDescent="0.2">
      <c r="A1332" s="2">
        <v>43572</v>
      </c>
      <c r="B1332" s="1">
        <v>348520</v>
      </c>
      <c r="C1332" s="1" t="s">
        <v>226</v>
      </c>
      <c r="D1332" s="1" t="s">
        <v>884</v>
      </c>
      <c r="E1332" s="1" t="s">
        <v>859</v>
      </c>
      <c r="F1332" s="1">
        <v>65</v>
      </c>
      <c r="G1332" s="16" t="s">
        <v>873</v>
      </c>
      <c r="H1332" s="23">
        <v>0.47083333333333338</v>
      </c>
      <c r="I1332" s="23">
        <v>0.5229166666666667</v>
      </c>
      <c r="J1332" s="1">
        <f>HOUR(Tabla110[[#This Row],[HORA FIN PICKING]]-Tabla110[[#This Row],[HORA INICIO PICKING]])*60+MINUTE(Tabla110[[#This Row],[HORA FIN PICKING]]-Tabla110[[#This Row],[HORA INICIO PICKING]])</f>
        <v>75</v>
      </c>
      <c r="K1332" s="1" t="str">
        <f>VLOOKUP(Tabla110[[#This Row],[COD MATERIAL]],Tabla1345[#All],3,0)</f>
        <v>09 - PARTES DE MOTOR</v>
      </c>
      <c r="L1332" s="2" t="str">
        <f>VLOOKUP(MONTH(Tabla110[[#This Row],[FECHA PICKING]]),Tabla2[],2,0)</f>
        <v>Abr</v>
      </c>
      <c r="M1332" s="1">
        <f>YEAR(Tabla110[[#This Row],[FECHA PICKING]])</f>
        <v>2019</v>
      </c>
    </row>
    <row r="1333" spans="1:13" x14ac:dyDescent="0.2">
      <c r="A1333" s="2">
        <v>43354</v>
      </c>
      <c r="B1333" s="1">
        <v>348532</v>
      </c>
      <c r="C1333" s="1" t="s">
        <v>167</v>
      </c>
      <c r="D1333" s="1" t="s">
        <v>888</v>
      </c>
      <c r="E1333" s="1" t="s">
        <v>862</v>
      </c>
      <c r="F1333" s="1">
        <v>67</v>
      </c>
      <c r="G1333" s="16" t="s">
        <v>872</v>
      </c>
      <c r="H1333" s="23">
        <v>0.65416666666666667</v>
      </c>
      <c r="I1333" s="23">
        <v>0.75416666666666676</v>
      </c>
      <c r="J1333" s="1">
        <f>HOUR(Tabla110[[#This Row],[HORA FIN PICKING]]-Tabla110[[#This Row],[HORA INICIO PICKING]])*60+MINUTE(Tabla110[[#This Row],[HORA FIN PICKING]]-Tabla110[[#This Row],[HORA INICIO PICKING]])</f>
        <v>144</v>
      </c>
      <c r="K1333" s="1" t="str">
        <f>VLOOKUP(Tabla110[[#This Row],[COD MATERIAL]],Tabla1345[#All],3,0)</f>
        <v>02 - BUJIAS</v>
      </c>
      <c r="L1333" s="2" t="str">
        <f>VLOOKUP(MONTH(Tabla110[[#This Row],[FECHA PICKING]]),Tabla2[],2,0)</f>
        <v>Set</v>
      </c>
      <c r="M1333" s="1">
        <f>YEAR(Tabla110[[#This Row],[FECHA PICKING]])</f>
        <v>2018</v>
      </c>
    </row>
    <row r="1334" spans="1:13" x14ac:dyDescent="0.2">
      <c r="A1334" s="2">
        <v>43254</v>
      </c>
      <c r="B1334" s="1">
        <v>367834</v>
      </c>
      <c r="C1334" s="1" t="s">
        <v>775</v>
      </c>
      <c r="D1334" s="1" t="s">
        <v>890</v>
      </c>
      <c r="E1334" s="1" t="s">
        <v>866</v>
      </c>
      <c r="F1334" s="1">
        <v>23</v>
      </c>
      <c r="G1334" s="16" t="s">
        <v>872</v>
      </c>
      <c r="H1334" s="23">
        <v>0.73611111111111116</v>
      </c>
      <c r="I1334" s="23">
        <v>0.76180555555555562</v>
      </c>
      <c r="J1334" s="1">
        <f>HOUR(Tabla110[[#This Row],[HORA FIN PICKING]]-Tabla110[[#This Row],[HORA INICIO PICKING]])*60+MINUTE(Tabla110[[#This Row],[HORA FIN PICKING]]-Tabla110[[#This Row],[HORA INICIO PICKING]])</f>
        <v>37</v>
      </c>
      <c r="K1334" s="1" t="str">
        <f>VLOOKUP(Tabla110[[#This Row],[COD MATERIAL]],Tabla1345[#All],3,0)</f>
        <v>05 - COLISION</v>
      </c>
      <c r="L1334" s="2" t="str">
        <f>VLOOKUP(MONTH(Tabla110[[#This Row],[FECHA PICKING]]),Tabla2[],2,0)</f>
        <v>Jun</v>
      </c>
      <c r="M1334" s="1">
        <f>YEAR(Tabla110[[#This Row],[FECHA PICKING]])</f>
        <v>2018</v>
      </c>
    </row>
    <row r="1335" spans="1:13" x14ac:dyDescent="0.2">
      <c r="A1335" s="2">
        <v>43563</v>
      </c>
      <c r="B1335" s="1">
        <v>348537</v>
      </c>
      <c r="C1335" s="1" t="s">
        <v>209</v>
      </c>
      <c r="D1335" s="1" t="s">
        <v>889</v>
      </c>
      <c r="E1335" s="1" t="s">
        <v>863</v>
      </c>
      <c r="F1335" s="1">
        <v>90</v>
      </c>
      <c r="G1335" s="16" t="s">
        <v>872</v>
      </c>
      <c r="H1335" s="23">
        <v>0.7270833333333333</v>
      </c>
      <c r="I1335" s="23">
        <v>0.79583333333333339</v>
      </c>
      <c r="J1335" s="1">
        <f>HOUR(Tabla110[[#This Row],[HORA FIN PICKING]]-Tabla110[[#This Row],[HORA INICIO PICKING]])*60+MINUTE(Tabla110[[#This Row],[HORA FIN PICKING]]-Tabla110[[#This Row],[HORA INICIO PICKING]])</f>
        <v>99</v>
      </c>
      <c r="K1335" s="1" t="str">
        <f>VLOOKUP(Tabla110[[#This Row],[COD MATERIAL]],Tabla1345[#All],3,0)</f>
        <v>09 - PARTES DE MOTOR</v>
      </c>
      <c r="L1335" s="2" t="str">
        <f>VLOOKUP(MONTH(Tabla110[[#This Row],[FECHA PICKING]]),Tabla2[],2,0)</f>
        <v>Abr</v>
      </c>
      <c r="M1335" s="1">
        <f>YEAR(Tabla110[[#This Row],[FECHA PICKING]])</f>
        <v>2019</v>
      </c>
    </row>
    <row r="1336" spans="1:13" x14ac:dyDescent="0.2">
      <c r="A1336" s="2">
        <v>43571</v>
      </c>
      <c r="B1336" s="1">
        <v>347741</v>
      </c>
      <c r="C1336" s="1" t="s">
        <v>430</v>
      </c>
      <c r="D1336" s="1" t="s">
        <v>885</v>
      </c>
      <c r="E1336" s="1" t="s">
        <v>863</v>
      </c>
      <c r="F1336" s="1">
        <v>37</v>
      </c>
      <c r="G1336" s="16" t="s">
        <v>872</v>
      </c>
      <c r="H1336" s="23">
        <v>0.51944444444444449</v>
      </c>
      <c r="I1336" s="23">
        <v>0.56736111111111109</v>
      </c>
      <c r="J1336" s="1">
        <f>HOUR(Tabla110[[#This Row],[HORA FIN PICKING]]-Tabla110[[#This Row],[HORA INICIO PICKING]])*60+MINUTE(Tabla110[[#This Row],[HORA FIN PICKING]]-Tabla110[[#This Row],[HORA INICIO PICKING]])</f>
        <v>69</v>
      </c>
      <c r="K1336" s="1" t="str">
        <f>VLOOKUP(Tabla110[[#This Row],[COD MATERIAL]],Tabla1345[#All],3,0)</f>
        <v>09 - PARTES DE MOTOR</v>
      </c>
      <c r="L1336" s="2" t="str">
        <f>VLOOKUP(MONTH(Tabla110[[#This Row],[FECHA PICKING]]),Tabla2[],2,0)</f>
        <v>Abr</v>
      </c>
      <c r="M1336" s="1">
        <f>YEAR(Tabla110[[#This Row],[FECHA PICKING]])</f>
        <v>2019</v>
      </c>
    </row>
    <row r="1337" spans="1:13" x14ac:dyDescent="0.2">
      <c r="A1337" s="2">
        <v>43273</v>
      </c>
      <c r="B1337" s="1">
        <v>348540</v>
      </c>
      <c r="C1337" s="1" t="s">
        <v>756</v>
      </c>
      <c r="D1337" s="1" t="s">
        <v>887</v>
      </c>
      <c r="E1337" s="1" t="s">
        <v>860</v>
      </c>
      <c r="F1337" s="1">
        <v>76</v>
      </c>
      <c r="G1337" s="16" t="s">
        <v>872</v>
      </c>
      <c r="H1337" s="23">
        <v>0.7319444444444444</v>
      </c>
      <c r="I1337" s="23">
        <v>0.74375000000000002</v>
      </c>
      <c r="J1337" s="1">
        <f>HOUR(Tabla110[[#This Row],[HORA FIN PICKING]]-Tabla110[[#This Row],[HORA INICIO PICKING]])*60+MINUTE(Tabla110[[#This Row],[HORA FIN PICKING]]-Tabla110[[#This Row],[HORA INICIO PICKING]])</f>
        <v>17</v>
      </c>
      <c r="K1337" s="1" t="str">
        <f>VLOOKUP(Tabla110[[#This Row],[COD MATERIAL]],Tabla1345[#All],3,0)</f>
        <v>15 - MISCELANEOS</v>
      </c>
      <c r="L1337" s="2" t="str">
        <f>VLOOKUP(MONTH(Tabla110[[#This Row],[FECHA PICKING]]),Tabla2[],2,0)</f>
        <v>Jun</v>
      </c>
      <c r="M1337" s="1">
        <f>YEAR(Tabla110[[#This Row],[FECHA PICKING]])</f>
        <v>2018</v>
      </c>
    </row>
    <row r="1338" spans="1:13" x14ac:dyDescent="0.2">
      <c r="A1338" s="2">
        <v>43593</v>
      </c>
      <c r="B1338" s="1">
        <v>348123</v>
      </c>
      <c r="C1338" s="1" t="s">
        <v>606</v>
      </c>
      <c r="D1338" s="1" t="s">
        <v>893</v>
      </c>
      <c r="E1338" s="1" t="s">
        <v>867</v>
      </c>
      <c r="F1338" s="1">
        <v>28</v>
      </c>
      <c r="G1338" s="16" t="s">
        <v>872</v>
      </c>
      <c r="H1338" s="23">
        <v>0.69166666666666676</v>
      </c>
      <c r="I1338" s="23">
        <v>0.76250000000000007</v>
      </c>
      <c r="J1338" s="1">
        <f>HOUR(Tabla110[[#This Row],[HORA FIN PICKING]]-Tabla110[[#This Row],[HORA INICIO PICKING]])*60+MINUTE(Tabla110[[#This Row],[HORA FIN PICKING]]-Tabla110[[#This Row],[HORA INICIO PICKING]])</f>
        <v>102</v>
      </c>
      <c r="K1338" s="1" t="str">
        <f>VLOOKUP(Tabla110[[#This Row],[COD MATERIAL]],Tabla1345[#All],3,0)</f>
        <v>07 - PEDALES Y POSAPIES</v>
      </c>
      <c r="L1338" s="2" t="str">
        <f>VLOOKUP(MONTH(Tabla110[[#This Row],[FECHA PICKING]]),Tabla2[],2,0)</f>
        <v>May</v>
      </c>
      <c r="M1338" s="1">
        <f>YEAR(Tabla110[[#This Row],[FECHA PICKING]])</f>
        <v>2019</v>
      </c>
    </row>
    <row r="1339" spans="1:13" x14ac:dyDescent="0.2">
      <c r="A1339" s="2">
        <v>43235</v>
      </c>
      <c r="B1339" s="1">
        <v>348556</v>
      </c>
      <c r="C1339" s="1" t="s">
        <v>480</v>
      </c>
      <c r="D1339" s="1" t="s">
        <v>888</v>
      </c>
      <c r="E1339" s="1" t="s">
        <v>867</v>
      </c>
      <c r="F1339" s="1">
        <v>98</v>
      </c>
      <c r="G1339" s="16" t="s">
        <v>872</v>
      </c>
      <c r="H1339" s="23">
        <v>0.63263888888888886</v>
      </c>
      <c r="I1339" s="23">
        <v>0.67986111111111114</v>
      </c>
      <c r="J1339" s="1">
        <f>HOUR(Tabla110[[#This Row],[HORA FIN PICKING]]-Tabla110[[#This Row],[HORA INICIO PICKING]])*60+MINUTE(Tabla110[[#This Row],[HORA FIN PICKING]]-Tabla110[[#This Row],[HORA INICIO PICKING]])</f>
        <v>68</v>
      </c>
      <c r="K1339" s="1" t="str">
        <f>VLOOKUP(Tabla110[[#This Row],[COD MATERIAL]],Tabla1345[#All],3,0)</f>
        <v>15 - MISCELANEOS</v>
      </c>
      <c r="L1339" s="2" t="str">
        <f>VLOOKUP(MONTH(Tabla110[[#This Row],[FECHA PICKING]]),Tabla2[],2,0)</f>
        <v>May</v>
      </c>
      <c r="M1339" s="1">
        <f>YEAR(Tabla110[[#This Row],[FECHA PICKING]])</f>
        <v>2018</v>
      </c>
    </row>
    <row r="1340" spans="1:13" x14ac:dyDescent="0.2">
      <c r="A1340" s="2">
        <v>43415</v>
      </c>
      <c r="B1340" s="1">
        <v>348449</v>
      </c>
      <c r="C1340" s="1" t="s">
        <v>542</v>
      </c>
      <c r="D1340" s="1" t="s">
        <v>889</v>
      </c>
      <c r="E1340" s="1" t="s">
        <v>866</v>
      </c>
      <c r="F1340" s="1">
        <v>94</v>
      </c>
      <c r="G1340" s="16" t="s">
        <v>873</v>
      </c>
      <c r="H1340" s="23">
        <v>0.53194444444444444</v>
      </c>
      <c r="I1340" s="23">
        <v>0.54305555555555551</v>
      </c>
      <c r="J1340" s="1">
        <f>HOUR(Tabla110[[#This Row],[HORA FIN PICKING]]-Tabla110[[#This Row],[HORA INICIO PICKING]])*60+MINUTE(Tabla110[[#This Row],[HORA FIN PICKING]]-Tabla110[[#This Row],[HORA INICIO PICKING]])</f>
        <v>16</v>
      </c>
      <c r="K1340" s="1" t="str">
        <f>VLOOKUP(Tabla110[[#This Row],[COD MATERIAL]],Tabla1345[#All],3,0)</f>
        <v>07 - PEDALES Y POSAPIES</v>
      </c>
      <c r="L1340" s="2" t="str">
        <f>VLOOKUP(MONTH(Tabla110[[#This Row],[FECHA PICKING]]),Tabla2[],2,0)</f>
        <v>Nov</v>
      </c>
      <c r="M1340" s="1">
        <f>YEAR(Tabla110[[#This Row],[FECHA PICKING]])</f>
        <v>2018</v>
      </c>
    </row>
    <row r="1341" spans="1:13" x14ac:dyDescent="0.2">
      <c r="A1341" s="2">
        <v>43496</v>
      </c>
      <c r="B1341" s="1">
        <v>348819</v>
      </c>
      <c r="C1341" s="1" t="s">
        <v>128</v>
      </c>
      <c r="D1341" s="1" t="s">
        <v>890</v>
      </c>
      <c r="E1341" s="1" t="s">
        <v>868</v>
      </c>
      <c r="F1341" s="1">
        <v>35</v>
      </c>
      <c r="G1341" s="16" t="s">
        <v>873</v>
      </c>
      <c r="H1341" s="23">
        <v>0.55138888888888882</v>
      </c>
      <c r="I1341" s="23">
        <v>0.58611111111111114</v>
      </c>
      <c r="J1341" s="1">
        <f>HOUR(Tabla110[[#This Row],[HORA FIN PICKING]]-Tabla110[[#This Row],[HORA INICIO PICKING]])*60+MINUTE(Tabla110[[#This Row],[HORA FIN PICKING]]-Tabla110[[#This Row],[HORA INICIO PICKING]])</f>
        <v>50</v>
      </c>
      <c r="K1341" s="1" t="str">
        <f>VLOOKUP(Tabla110[[#This Row],[COD MATERIAL]],Tabla1345[#All],3,0)</f>
        <v>05 - COLISION</v>
      </c>
      <c r="L1341" s="2" t="str">
        <f>VLOOKUP(MONTH(Tabla110[[#This Row],[FECHA PICKING]]),Tabla2[],2,0)</f>
        <v>Ene</v>
      </c>
      <c r="M1341" s="1">
        <f>YEAR(Tabla110[[#This Row],[FECHA PICKING]])</f>
        <v>2019</v>
      </c>
    </row>
    <row r="1342" spans="1:13" x14ac:dyDescent="0.2">
      <c r="A1342" s="2">
        <v>43485</v>
      </c>
      <c r="B1342" s="1">
        <v>347582</v>
      </c>
      <c r="C1342" s="1" t="s">
        <v>611</v>
      </c>
      <c r="D1342" s="1" t="s">
        <v>884</v>
      </c>
      <c r="E1342" s="1" t="s">
        <v>859</v>
      </c>
      <c r="F1342" s="1">
        <v>73</v>
      </c>
      <c r="G1342" s="16" t="s">
        <v>872</v>
      </c>
      <c r="H1342" s="23">
        <v>0.46666666666666662</v>
      </c>
      <c r="I1342" s="23">
        <v>0.53333333333333333</v>
      </c>
      <c r="J1342" s="1">
        <f>HOUR(Tabla110[[#This Row],[HORA FIN PICKING]]-Tabla110[[#This Row],[HORA INICIO PICKING]])*60+MINUTE(Tabla110[[#This Row],[HORA FIN PICKING]]-Tabla110[[#This Row],[HORA INICIO PICKING]])</f>
        <v>96</v>
      </c>
      <c r="K1342" s="1" t="str">
        <f>VLOOKUP(Tabla110[[#This Row],[COD MATERIAL]],Tabla1345[#All],3,0)</f>
        <v>09 - PARTES DE MOTOR</v>
      </c>
      <c r="L1342" s="2" t="str">
        <f>VLOOKUP(MONTH(Tabla110[[#This Row],[FECHA PICKING]]),Tabla2[],2,0)</f>
        <v>Ene</v>
      </c>
      <c r="M1342" s="1">
        <f>YEAR(Tabla110[[#This Row],[FECHA PICKING]])</f>
        <v>2019</v>
      </c>
    </row>
    <row r="1343" spans="1:13" x14ac:dyDescent="0.2">
      <c r="A1343" s="2">
        <v>43481</v>
      </c>
      <c r="B1343" s="1">
        <v>348158</v>
      </c>
      <c r="C1343" s="1" t="s">
        <v>726</v>
      </c>
      <c r="D1343" s="1" t="s">
        <v>886</v>
      </c>
      <c r="E1343" s="1" t="s">
        <v>865</v>
      </c>
      <c r="F1343" s="1">
        <v>89</v>
      </c>
      <c r="G1343" s="16" t="s">
        <v>872</v>
      </c>
      <c r="H1343" s="23">
        <v>0.55833333333333335</v>
      </c>
      <c r="I1343" s="23">
        <v>0.62152777777777779</v>
      </c>
      <c r="J1343" s="1">
        <f>HOUR(Tabla110[[#This Row],[HORA FIN PICKING]]-Tabla110[[#This Row],[HORA INICIO PICKING]])*60+MINUTE(Tabla110[[#This Row],[HORA FIN PICKING]]-Tabla110[[#This Row],[HORA INICIO PICKING]])</f>
        <v>91</v>
      </c>
      <c r="K1343" s="1" t="str">
        <f>VLOOKUP(Tabla110[[#This Row],[COD MATERIAL]],Tabla1345[#All],3,0)</f>
        <v>15 - MISCELANEOS</v>
      </c>
      <c r="L1343" s="2" t="str">
        <f>VLOOKUP(MONTH(Tabla110[[#This Row],[FECHA PICKING]]),Tabla2[],2,0)</f>
        <v>Ene</v>
      </c>
      <c r="M1343" s="1">
        <f>YEAR(Tabla110[[#This Row],[FECHA PICKING]])</f>
        <v>2019</v>
      </c>
    </row>
    <row r="1344" spans="1:13" x14ac:dyDescent="0.2">
      <c r="A1344" s="2">
        <v>43555</v>
      </c>
      <c r="B1344" s="1">
        <v>348418</v>
      </c>
      <c r="C1344" s="1" t="s">
        <v>369</v>
      </c>
      <c r="D1344" s="1" t="s">
        <v>884</v>
      </c>
      <c r="E1344" s="1" t="s">
        <v>860</v>
      </c>
      <c r="F1344" s="1">
        <v>26</v>
      </c>
      <c r="G1344" s="16" t="s">
        <v>872</v>
      </c>
      <c r="H1344" s="23">
        <v>0.60972222222222217</v>
      </c>
      <c r="I1344" s="23">
        <v>0.6743055555555556</v>
      </c>
      <c r="J1344" s="1">
        <f>HOUR(Tabla110[[#This Row],[HORA FIN PICKING]]-Tabla110[[#This Row],[HORA INICIO PICKING]])*60+MINUTE(Tabla110[[#This Row],[HORA FIN PICKING]]-Tabla110[[#This Row],[HORA INICIO PICKING]])</f>
        <v>93</v>
      </c>
      <c r="K1344" s="1" t="str">
        <f>VLOOKUP(Tabla110[[#This Row],[COD MATERIAL]],Tabla1345[#All],3,0)</f>
        <v>05 - COLISION</v>
      </c>
      <c r="L1344" s="2" t="str">
        <f>VLOOKUP(MONTH(Tabla110[[#This Row],[FECHA PICKING]]),Tabla2[],2,0)</f>
        <v>Mar</v>
      </c>
      <c r="M1344" s="1">
        <f>YEAR(Tabla110[[#This Row],[FECHA PICKING]])</f>
        <v>2019</v>
      </c>
    </row>
    <row r="1345" spans="1:13" x14ac:dyDescent="0.2">
      <c r="A1345" s="2">
        <v>43413</v>
      </c>
      <c r="B1345" s="1">
        <v>347901</v>
      </c>
      <c r="C1345" s="1" t="s">
        <v>571</v>
      </c>
      <c r="D1345" s="1" t="s">
        <v>886</v>
      </c>
      <c r="E1345" s="1" t="s">
        <v>869</v>
      </c>
      <c r="F1345" s="1">
        <v>93</v>
      </c>
      <c r="G1345" s="16" t="s">
        <v>873</v>
      </c>
      <c r="H1345" s="23">
        <v>0.3659722222222222</v>
      </c>
      <c r="I1345" s="23">
        <v>0.45694444444444443</v>
      </c>
      <c r="J1345" s="1">
        <f>HOUR(Tabla110[[#This Row],[HORA FIN PICKING]]-Tabla110[[#This Row],[HORA INICIO PICKING]])*60+MINUTE(Tabla110[[#This Row],[HORA FIN PICKING]]-Tabla110[[#This Row],[HORA INICIO PICKING]])</f>
        <v>131</v>
      </c>
      <c r="K1345" s="1" t="str">
        <f>VLOOKUP(Tabla110[[#This Row],[COD MATERIAL]],Tabla1345[#All],3,0)</f>
        <v>14 - LUCES</v>
      </c>
      <c r="L1345" s="2" t="str">
        <f>VLOOKUP(MONTH(Tabla110[[#This Row],[FECHA PICKING]]),Tabla2[],2,0)</f>
        <v>Nov</v>
      </c>
      <c r="M1345" s="1">
        <f>YEAR(Tabla110[[#This Row],[FECHA PICKING]])</f>
        <v>2018</v>
      </c>
    </row>
    <row r="1346" spans="1:13" x14ac:dyDescent="0.2">
      <c r="A1346" s="2">
        <v>43139</v>
      </c>
      <c r="B1346" s="1">
        <v>347674</v>
      </c>
      <c r="C1346" s="1" t="s">
        <v>478</v>
      </c>
      <c r="D1346" s="1" t="s">
        <v>891</v>
      </c>
      <c r="E1346" s="1" t="s">
        <v>868</v>
      </c>
      <c r="F1346" s="1">
        <v>65</v>
      </c>
      <c r="G1346" s="16" t="s">
        <v>872</v>
      </c>
      <c r="H1346" s="23">
        <v>0.60833333333333328</v>
      </c>
      <c r="I1346" s="23">
        <v>0.6465277777777777</v>
      </c>
      <c r="J1346" s="1">
        <f>HOUR(Tabla110[[#This Row],[HORA FIN PICKING]]-Tabla110[[#This Row],[HORA INICIO PICKING]])*60+MINUTE(Tabla110[[#This Row],[HORA FIN PICKING]]-Tabla110[[#This Row],[HORA INICIO PICKING]])</f>
        <v>55</v>
      </c>
      <c r="K1346" s="1" t="str">
        <f>VLOOKUP(Tabla110[[#This Row],[COD MATERIAL]],Tabla1345[#All],3,0)</f>
        <v>09 - PARTES DE MOTOR</v>
      </c>
      <c r="L1346" s="2" t="str">
        <f>VLOOKUP(MONTH(Tabla110[[#This Row],[FECHA PICKING]]),Tabla2[],2,0)</f>
        <v>Feb</v>
      </c>
      <c r="M1346" s="1">
        <f>YEAR(Tabla110[[#This Row],[FECHA PICKING]])</f>
        <v>2018</v>
      </c>
    </row>
    <row r="1347" spans="1:13" x14ac:dyDescent="0.2">
      <c r="A1347" s="2">
        <v>43216</v>
      </c>
      <c r="B1347" s="1">
        <v>362588</v>
      </c>
      <c r="C1347" s="1" t="s">
        <v>629</v>
      </c>
      <c r="D1347" s="1" t="s">
        <v>886</v>
      </c>
      <c r="E1347" s="1" t="s">
        <v>864</v>
      </c>
      <c r="F1347" s="1">
        <v>75</v>
      </c>
      <c r="G1347" s="16" t="s">
        <v>872</v>
      </c>
      <c r="H1347" s="23">
        <v>0.59930555555555554</v>
      </c>
      <c r="I1347" s="23">
        <v>0.70347222222222217</v>
      </c>
      <c r="J1347" s="1">
        <f>HOUR(Tabla110[[#This Row],[HORA FIN PICKING]]-Tabla110[[#This Row],[HORA INICIO PICKING]])*60+MINUTE(Tabla110[[#This Row],[HORA FIN PICKING]]-Tabla110[[#This Row],[HORA INICIO PICKING]])</f>
        <v>150</v>
      </c>
      <c r="K1347" s="1" t="str">
        <f>VLOOKUP(Tabla110[[#This Row],[COD MATERIAL]],Tabla1345[#All],3,0)</f>
        <v>07 - PEDALES Y POSAPIES</v>
      </c>
      <c r="L1347" s="2" t="str">
        <f>VLOOKUP(MONTH(Tabla110[[#This Row],[FECHA PICKING]]),Tabla2[],2,0)</f>
        <v>Abr</v>
      </c>
      <c r="M1347" s="1">
        <f>YEAR(Tabla110[[#This Row],[FECHA PICKING]])</f>
        <v>2018</v>
      </c>
    </row>
    <row r="1348" spans="1:13" x14ac:dyDescent="0.2">
      <c r="A1348" s="2">
        <v>43128</v>
      </c>
      <c r="B1348" s="1">
        <v>347798</v>
      </c>
      <c r="C1348" s="1" t="s">
        <v>614</v>
      </c>
      <c r="D1348" s="1" t="s">
        <v>886</v>
      </c>
      <c r="E1348" s="1" t="s">
        <v>859</v>
      </c>
      <c r="F1348" s="1">
        <v>81</v>
      </c>
      <c r="G1348" s="16" t="s">
        <v>873</v>
      </c>
      <c r="H1348" s="23">
        <v>0.64861111111111114</v>
      </c>
      <c r="I1348" s="23">
        <v>0.68958333333333333</v>
      </c>
      <c r="J1348" s="1">
        <f>HOUR(Tabla110[[#This Row],[HORA FIN PICKING]]-Tabla110[[#This Row],[HORA INICIO PICKING]])*60+MINUTE(Tabla110[[#This Row],[HORA FIN PICKING]]-Tabla110[[#This Row],[HORA INICIO PICKING]])</f>
        <v>59</v>
      </c>
      <c r="K1348" s="1" t="str">
        <f>VLOOKUP(Tabla110[[#This Row],[COD MATERIAL]],Tabla1345[#All],3,0)</f>
        <v>15 - MISCELANEOS</v>
      </c>
      <c r="L1348" s="2" t="str">
        <f>VLOOKUP(MONTH(Tabla110[[#This Row],[FECHA PICKING]]),Tabla2[],2,0)</f>
        <v>Ene</v>
      </c>
      <c r="M1348" s="1">
        <f>YEAR(Tabla110[[#This Row],[FECHA PICKING]])</f>
        <v>2018</v>
      </c>
    </row>
    <row r="1349" spans="1:13" x14ac:dyDescent="0.2">
      <c r="A1349" s="2">
        <v>43174</v>
      </c>
      <c r="B1349" s="1">
        <v>347949</v>
      </c>
      <c r="C1349" s="1" t="s">
        <v>172</v>
      </c>
      <c r="D1349" s="1" t="s">
        <v>889</v>
      </c>
      <c r="E1349" s="1" t="s">
        <v>870</v>
      </c>
      <c r="F1349" s="1">
        <v>81</v>
      </c>
      <c r="G1349" s="16" t="s">
        <v>872</v>
      </c>
      <c r="H1349" s="23">
        <v>0.37847222222222227</v>
      </c>
      <c r="I1349" s="23">
        <v>0.40277777777777773</v>
      </c>
      <c r="J1349" s="1">
        <f>HOUR(Tabla110[[#This Row],[HORA FIN PICKING]]-Tabla110[[#This Row],[HORA INICIO PICKING]])*60+MINUTE(Tabla110[[#This Row],[HORA FIN PICKING]]-Tabla110[[#This Row],[HORA INICIO PICKING]])</f>
        <v>35</v>
      </c>
      <c r="K1349" s="1" t="str">
        <f>VLOOKUP(Tabla110[[#This Row],[COD MATERIAL]],Tabla1345[#All],3,0)</f>
        <v>08 - ELECTRICO</v>
      </c>
      <c r="L1349" s="2" t="str">
        <f>VLOOKUP(MONTH(Tabla110[[#This Row],[FECHA PICKING]]),Tabla2[],2,0)</f>
        <v>Mar</v>
      </c>
      <c r="M1349" s="1">
        <f>YEAR(Tabla110[[#This Row],[FECHA PICKING]])</f>
        <v>2018</v>
      </c>
    </row>
    <row r="1350" spans="1:13" x14ac:dyDescent="0.2">
      <c r="A1350" s="2">
        <v>43368</v>
      </c>
      <c r="B1350" s="1">
        <v>362659</v>
      </c>
      <c r="C1350" s="1" t="s">
        <v>561</v>
      </c>
      <c r="D1350" s="1" t="s">
        <v>884</v>
      </c>
      <c r="E1350" s="1" t="s">
        <v>865</v>
      </c>
      <c r="F1350" s="1">
        <v>100</v>
      </c>
      <c r="G1350" s="16" t="s">
        <v>872</v>
      </c>
      <c r="H1350" s="23">
        <v>0.39583333333333331</v>
      </c>
      <c r="I1350" s="23">
        <v>0.45833333333333331</v>
      </c>
      <c r="J1350" s="1">
        <f>HOUR(Tabla110[[#This Row],[HORA FIN PICKING]]-Tabla110[[#This Row],[HORA INICIO PICKING]])*60+MINUTE(Tabla110[[#This Row],[HORA FIN PICKING]]-Tabla110[[#This Row],[HORA INICIO PICKING]])</f>
        <v>90</v>
      </c>
      <c r="K1350" s="1" t="str">
        <f>VLOOKUP(Tabla110[[#This Row],[COD MATERIAL]],Tabla1345[#All],3,0)</f>
        <v>15 - MISCELANEOS</v>
      </c>
      <c r="L1350" s="2" t="str">
        <f>VLOOKUP(MONTH(Tabla110[[#This Row],[FECHA PICKING]]),Tabla2[],2,0)</f>
        <v>Set</v>
      </c>
      <c r="M1350" s="1">
        <f>YEAR(Tabla110[[#This Row],[FECHA PICKING]])</f>
        <v>2018</v>
      </c>
    </row>
    <row r="1351" spans="1:13" x14ac:dyDescent="0.2">
      <c r="A1351" s="2">
        <v>43447</v>
      </c>
      <c r="B1351" s="1">
        <v>365175</v>
      </c>
      <c r="C1351" s="1" t="s">
        <v>493</v>
      </c>
      <c r="D1351" s="1" t="s">
        <v>892</v>
      </c>
      <c r="E1351" s="1" t="s">
        <v>866</v>
      </c>
      <c r="F1351" s="1">
        <v>62</v>
      </c>
      <c r="G1351" s="16" t="s">
        <v>872</v>
      </c>
      <c r="H1351" s="23">
        <v>0.62847222222222221</v>
      </c>
      <c r="I1351" s="23">
        <v>0.66875000000000007</v>
      </c>
      <c r="J1351" s="1">
        <f>HOUR(Tabla110[[#This Row],[HORA FIN PICKING]]-Tabla110[[#This Row],[HORA INICIO PICKING]])*60+MINUTE(Tabla110[[#This Row],[HORA FIN PICKING]]-Tabla110[[#This Row],[HORA INICIO PICKING]])</f>
        <v>58</v>
      </c>
      <c r="K1351" s="1" t="str">
        <f>VLOOKUP(Tabla110[[#This Row],[COD MATERIAL]],Tabla1345[#All],3,0)</f>
        <v>01 - BATERIAS</v>
      </c>
      <c r="L1351" s="2" t="str">
        <f>VLOOKUP(MONTH(Tabla110[[#This Row],[FECHA PICKING]]),Tabla2[],2,0)</f>
        <v>Dic</v>
      </c>
      <c r="M1351" s="1">
        <f>YEAR(Tabla110[[#This Row],[FECHA PICKING]])</f>
        <v>2018</v>
      </c>
    </row>
    <row r="1352" spans="1:13" x14ac:dyDescent="0.2">
      <c r="A1352" s="2">
        <v>43336</v>
      </c>
      <c r="B1352" s="1">
        <v>348551</v>
      </c>
      <c r="C1352" s="1" t="s">
        <v>321</v>
      </c>
      <c r="D1352" s="1" t="s">
        <v>893</v>
      </c>
      <c r="E1352" s="1" t="s">
        <v>865</v>
      </c>
      <c r="F1352" s="1">
        <v>85</v>
      </c>
      <c r="G1352" s="16" t="s">
        <v>872</v>
      </c>
      <c r="H1352" s="23">
        <v>0.5708333333333333</v>
      </c>
      <c r="I1352" s="23">
        <v>0.59027777777777779</v>
      </c>
      <c r="J1352" s="1">
        <f>HOUR(Tabla110[[#This Row],[HORA FIN PICKING]]-Tabla110[[#This Row],[HORA INICIO PICKING]])*60+MINUTE(Tabla110[[#This Row],[HORA FIN PICKING]]-Tabla110[[#This Row],[HORA INICIO PICKING]])</f>
        <v>28</v>
      </c>
      <c r="K1352" s="1" t="str">
        <f>VLOOKUP(Tabla110[[#This Row],[COD MATERIAL]],Tabla1345[#All],3,0)</f>
        <v>15 - MISCELANEOS</v>
      </c>
      <c r="L1352" s="2" t="str">
        <f>VLOOKUP(MONTH(Tabla110[[#This Row],[FECHA PICKING]]),Tabla2[],2,0)</f>
        <v>Ago</v>
      </c>
      <c r="M1352" s="1">
        <f>YEAR(Tabla110[[#This Row],[FECHA PICKING]])</f>
        <v>2018</v>
      </c>
    </row>
    <row r="1353" spans="1:13" x14ac:dyDescent="0.2">
      <c r="A1353" s="2">
        <v>43236</v>
      </c>
      <c r="B1353" s="1">
        <v>348469</v>
      </c>
      <c r="C1353" s="1" t="s">
        <v>659</v>
      </c>
      <c r="D1353" s="1" t="s">
        <v>885</v>
      </c>
      <c r="E1353" s="1" t="s">
        <v>858</v>
      </c>
      <c r="F1353" s="1">
        <v>48</v>
      </c>
      <c r="G1353" s="16" t="s">
        <v>873</v>
      </c>
      <c r="H1353" s="23">
        <v>0.6777777777777777</v>
      </c>
      <c r="I1353" s="23">
        <v>0.74583333333333324</v>
      </c>
      <c r="J1353" s="1">
        <f>HOUR(Tabla110[[#This Row],[HORA FIN PICKING]]-Tabla110[[#This Row],[HORA INICIO PICKING]])*60+MINUTE(Tabla110[[#This Row],[HORA FIN PICKING]]-Tabla110[[#This Row],[HORA INICIO PICKING]])</f>
        <v>98</v>
      </c>
      <c r="K1353" s="1" t="str">
        <f>VLOOKUP(Tabla110[[#This Row],[COD MATERIAL]],Tabla1345[#All],3,0)</f>
        <v>13 - TRACCION</v>
      </c>
      <c r="L1353" s="2" t="str">
        <f>VLOOKUP(MONTH(Tabla110[[#This Row],[FECHA PICKING]]),Tabla2[],2,0)</f>
        <v>May</v>
      </c>
      <c r="M1353" s="1">
        <f>YEAR(Tabla110[[#This Row],[FECHA PICKING]])</f>
        <v>2018</v>
      </c>
    </row>
    <row r="1354" spans="1:13" x14ac:dyDescent="0.2">
      <c r="A1354" s="2">
        <v>43531</v>
      </c>
      <c r="B1354" s="1">
        <v>348184</v>
      </c>
      <c r="C1354" s="1" t="s">
        <v>266</v>
      </c>
      <c r="D1354" s="1" t="s">
        <v>885</v>
      </c>
      <c r="E1354" s="1" t="s">
        <v>871</v>
      </c>
      <c r="F1354" s="1">
        <v>59</v>
      </c>
      <c r="G1354" s="16" t="s">
        <v>873</v>
      </c>
      <c r="H1354" s="23">
        <v>0.51874999999999993</v>
      </c>
      <c r="I1354" s="23">
        <v>0.54999999999999993</v>
      </c>
      <c r="J1354" s="1">
        <f>HOUR(Tabla110[[#This Row],[HORA FIN PICKING]]-Tabla110[[#This Row],[HORA INICIO PICKING]])*60+MINUTE(Tabla110[[#This Row],[HORA FIN PICKING]]-Tabla110[[#This Row],[HORA INICIO PICKING]])</f>
        <v>45</v>
      </c>
      <c r="K1354" s="1" t="str">
        <f>VLOOKUP(Tabla110[[#This Row],[COD MATERIAL]],Tabla1345[#All],3,0)</f>
        <v>06 - AMORTIGUADORES</v>
      </c>
      <c r="L1354" s="2" t="str">
        <f>VLOOKUP(MONTH(Tabla110[[#This Row],[FECHA PICKING]]),Tabla2[],2,0)</f>
        <v>Mar</v>
      </c>
      <c r="M1354" s="1">
        <f>YEAR(Tabla110[[#This Row],[FECHA PICKING]])</f>
        <v>2019</v>
      </c>
    </row>
    <row r="1355" spans="1:13" x14ac:dyDescent="0.2">
      <c r="A1355" s="2">
        <v>43456</v>
      </c>
      <c r="B1355" s="1">
        <v>347900</v>
      </c>
      <c r="C1355" s="1" t="s">
        <v>49</v>
      </c>
      <c r="D1355" s="1" t="s">
        <v>890</v>
      </c>
      <c r="E1355" s="1" t="s">
        <v>865</v>
      </c>
      <c r="F1355" s="1">
        <v>51</v>
      </c>
      <c r="G1355" s="16" t="s">
        <v>872</v>
      </c>
      <c r="H1355" s="23">
        <v>0.51527777777777783</v>
      </c>
      <c r="I1355" s="23">
        <v>0.5840277777777777</v>
      </c>
      <c r="J1355" s="1">
        <f>HOUR(Tabla110[[#This Row],[HORA FIN PICKING]]-Tabla110[[#This Row],[HORA INICIO PICKING]])*60+MINUTE(Tabla110[[#This Row],[HORA FIN PICKING]]-Tabla110[[#This Row],[HORA INICIO PICKING]])</f>
        <v>99</v>
      </c>
      <c r="K1355" s="1" t="str">
        <f>VLOOKUP(Tabla110[[#This Row],[COD MATERIAL]],Tabla1345[#All],3,0)</f>
        <v>14 - LUCES</v>
      </c>
      <c r="L1355" s="2" t="str">
        <f>VLOOKUP(MONTH(Tabla110[[#This Row],[FECHA PICKING]]),Tabla2[],2,0)</f>
        <v>Dic</v>
      </c>
      <c r="M1355" s="1">
        <f>YEAR(Tabla110[[#This Row],[FECHA PICKING]])</f>
        <v>2018</v>
      </c>
    </row>
    <row r="1356" spans="1:13" x14ac:dyDescent="0.2">
      <c r="A1356" s="2">
        <v>43464</v>
      </c>
      <c r="B1356" s="1">
        <v>348046</v>
      </c>
      <c r="C1356" s="1" t="s">
        <v>91</v>
      </c>
      <c r="D1356" s="1" t="s">
        <v>890</v>
      </c>
      <c r="E1356" s="1" t="s">
        <v>858</v>
      </c>
      <c r="F1356" s="1">
        <v>85</v>
      </c>
      <c r="G1356" s="16" t="s">
        <v>873</v>
      </c>
      <c r="H1356" s="23">
        <v>0.7416666666666667</v>
      </c>
      <c r="I1356" s="23">
        <v>0.77569444444444446</v>
      </c>
      <c r="J1356" s="1">
        <f>HOUR(Tabla110[[#This Row],[HORA FIN PICKING]]-Tabla110[[#This Row],[HORA INICIO PICKING]])*60+MINUTE(Tabla110[[#This Row],[HORA FIN PICKING]]-Tabla110[[#This Row],[HORA INICIO PICKING]])</f>
        <v>49</v>
      </c>
      <c r="K1356" s="1" t="str">
        <f>VLOOKUP(Tabla110[[#This Row],[COD MATERIAL]],Tabla1345[#All],3,0)</f>
        <v>11 - LLANTAS Y HULES</v>
      </c>
      <c r="L1356" s="2" t="str">
        <f>VLOOKUP(MONTH(Tabla110[[#This Row],[FECHA PICKING]]),Tabla2[],2,0)</f>
        <v>Dic</v>
      </c>
      <c r="M1356" s="1">
        <f>YEAR(Tabla110[[#This Row],[FECHA PICKING]])</f>
        <v>2018</v>
      </c>
    </row>
    <row r="1357" spans="1:13" x14ac:dyDescent="0.2">
      <c r="A1357" s="2">
        <v>43139</v>
      </c>
      <c r="B1357" s="1">
        <v>348574</v>
      </c>
      <c r="C1357" s="1" t="s">
        <v>549</v>
      </c>
      <c r="D1357" s="1" t="s">
        <v>885</v>
      </c>
      <c r="E1357" s="1" t="s">
        <v>857</v>
      </c>
      <c r="F1357" s="1">
        <v>64</v>
      </c>
      <c r="G1357" s="16" t="s">
        <v>872</v>
      </c>
      <c r="H1357" s="23">
        <v>0.73402777777777783</v>
      </c>
      <c r="I1357" s="23">
        <v>0.8256944444444444</v>
      </c>
      <c r="J1357" s="1">
        <f>HOUR(Tabla110[[#This Row],[HORA FIN PICKING]]-Tabla110[[#This Row],[HORA INICIO PICKING]])*60+MINUTE(Tabla110[[#This Row],[HORA FIN PICKING]]-Tabla110[[#This Row],[HORA INICIO PICKING]])</f>
        <v>132</v>
      </c>
      <c r="K1357" s="1" t="str">
        <f>VLOOKUP(Tabla110[[#This Row],[COD MATERIAL]],Tabla1345[#All],3,0)</f>
        <v>09 - PARTES DE MOTOR</v>
      </c>
      <c r="L1357" s="2" t="str">
        <f>VLOOKUP(MONTH(Tabla110[[#This Row],[FECHA PICKING]]),Tabla2[],2,0)</f>
        <v>Feb</v>
      </c>
      <c r="M1357" s="1">
        <f>YEAR(Tabla110[[#This Row],[FECHA PICKING]])</f>
        <v>2018</v>
      </c>
    </row>
    <row r="1358" spans="1:13" x14ac:dyDescent="0.2">
      <c r="A1358" s="2">
        <v>43227</v>
      </c>
      <c r="B1358" s="1">
        <v>367932</v>
      </c>
      <c r="C1358" s="1" t="s">
        <v>790</v>
      </c>
      <c r="D1358" s="1" t="s">
        <v>890</v>
      </c>
      <c r="E1358" s="1" t="s">
        <v>862</v>
      </c>
      <c r="F1358" s="1">
        <v>24</v>
      </c>
      <c r="G1358" s="16" t="s">
        <v>872</v>
      </c>
      <c r="H1358" s="23">
        <v>0.40277777777777773</v>
      </c>
      <c r="I1358" s="23">
        <v>0.43541666666666662</v>
      </c>
      <c r="J1358" s="1">
        <f>HOUR(Tabla110[[#This Row],[HORA FIN PICKING]]-Tabla110[[#This Row],[HORA INICIO PICKING]])*60+MINUTE(Tabla110[[#This Row],[HORA FIN PICKING]]-Tabla110[[#This Row],[HORA INICIO PICKING]])</f>
        <v>47</v>
      </c>
      <c r="K1358" s="1" t="str">
        <f>VLOOKUP(Tabla110[[#This Row],[COD MATERIAL]],Tabla1345[#All],3,0)</f>
        <v>09 - PARTES DE MOTOR</v>
      </c>
      <c r="L1358" s="2" t="str">
        <f>VLOOKUP(MONTH(Tabla110[[#This Row],[FECHA PICKING]]),Tabla2[],2,0)</f>
        <v>May</v>
      </c>
      <c r="M1358" s="1">
        <f>YEAR(Tabla110[[#This Row],[FECHA PICKING]])</f>
        <v>2018</v>
      </c>
    </row>
    <row r="1359" spans="1:13" x14ac:dyDescent="0.2">
      <c r="A1359" s="2">
        <v>43517</v>
      </c>
      <c r="B1359" s="1">
        <v>348818</v>
      </c>
      <c r="C1359" s="1" t="s">
        <v>228</v>
      </c>
      <c r="D1359" s="1" t="s">
        <v>886</v>
      </c>
      <c r="E1359" s="1" t="s">
        <v>857</v>
      </c>
      <c r="F1359" s="1">
        <v>12</v>
      </c>
      <c r="G1359" s="16" t="s">
        <v>872</v>
      </c>
      <c r="H1359" s="23">
        <v>0.51458333333333328</v>
      </c>
      <c r="I1359" s="23">
        <v>0.59652777777777777</v>
      </c>
      <c r="J1359" s="1">
        <f>HOUR(Tabla110[[#This Row],[HORA FIN PICKING]]-Tabla110[[#This Row],[HORA INICIO PICKING]])*60+MINUTE(Tabla110[[#This Row],[HORA FIN PICKING]]-Tabla110[[#This Row],[HORA INICIO PICKING]])</f>
        <v>118</v>
      </c>
      <c r="K1359" s="1" t="str">
        <f>VLOOKUP(Tabla110[[#This Row],[COD MATERIAL]],Tabla1345[#All],3,0)</f>
        <v>05 - COLISION</v>
      </c>
      <c r="L1359" s="2" t="str">
        <f>VLOOKUP(MONTH(Tabla110[[#This Row],[FECHA PICKING]]),Tabla2[],2,0)</f>
        <v>Feb</v>
      </c>
      <c r="M1359" s="1">
        <f>YEAR(Tabla110[[#This Row],[FECHA PICKING]])</f>
        <v>2019</v>
      </c>
    </row>
    <row r="1360" spans="1:13" x14ac:dyDescent="0.2">
      <c r="A1360" s="2">
        <v>43359</v>
      </c>
      <c r="B1360" s="1">
        <v>347817</v>
      </c>
      <c r="C1360" s="1" t="s">
        <v>618</v>
      </c>
      <c r="D1360" s="1" t="s">
        <v>887</v>
      </c>
      <c r="E1360" s="1" t="s">
        <v>867</v>
      </c>
      <c r="F1360" s="1">
        <v>57</v>
      </c>
      <c r="G1360" s="16" t="s">
        <v>873</v>
      </c>
      <c r="H1360" s="23">
        <v>0.70000000000000007</v>
      </c>
      <c r="I1360" s="23">
        <v>0.74236111111111114</v>
      </c>
      <c r="J1360" s="1">
        <f>HOUR(Tabla110[[#This Row],[HORA FIN PICKING]]-Tabla110[[#This Row],[HORA INICIO PICKING]])*60+MINUTE(Tabla110[[#This Row],[HORA FIN PICKING]]-Tabla110[[#This Row],[HORA INICIO PICKING]])</f>
        <v>61</v>
      </c>
      <c r="K1360" s="1" t="str">
        <f>VLOOKUP(Tabla110[[#This Row],[COD MATERIAL]],Tabla1345[#All],3,0)</f>
        <v>09 - PARTES DE MOTOR</v>
      </c>
      <c r="L1360" s="2" t="str">
        <f>VLOOKUP(MONTH(Tabla110[[#This Row],[FECHA PICKING]]),Tabla2[],2,0)</f>
        <v>Set</v>
      </c>
      <c r="M1360" s="1">
        <f>YEAR(Tabla110[[#This Row],[FECHA PICKING]])</f>
        <v>2018</v>
      </c>
    </row>
    <row r="1361" spans="1:13" x14ac:dyDescent="0.2">
      <c r="A1361" s="2">
        <v>43280</v>
      </c>
      <c r="B1361" s="1">
        <v>366681</v>
      </c>
      <c r="C1361" s="1" t="s">
        <v>786</v>
      </c>
      <c r="D1361" s="1" t="s">
        <v>890</v>
      </c>
      <c r="E1361" s="1" t="s">
        <v>857</v>
      </c>
      <c r="F1361" s="1">
        <v>45</v>
      </c>
      <c r="G1361" s="16" t="s">
        <v>872</v>
      </c>
      <c r="H1361" s="23">
        <v>0.51388888888888895</v>
      </c>
      <c r="I1361" s="23">
        <v>0.60138888888888886</v>
      </c>
      <c r="J1361" s="1">
        <f>HOUR(Tabla110[[#This Row],[HORA FIN PICKING]]-Tabla110[[#This Row],[HORA INICIO PICKING]])*60+MINUTE(Tabla110[[#This Row],[HORA FIN PICKING]]-Tabla110[[#This Row],[HORA INICIO PICKING]])</f>
        <v>126</v>
      </c>
      <c r="K1361" s="1" t="str">
        <f>VLOOKUP(Tabla110[[#This Row],[COD MATERIAL]],Tabla1345[#All],3,0)</f>
        <v>13 - TRACCION</v>
      </c>
      <c r="L1361" s="2" t="str">
        <f>VLOOKUP(MONTH(Tabla110[[#This Row],[FECHA PICKING]]),Tabla2[],2,0)</f>
        <v>Jun</v>
      </c>
      <c r="M1361" s="1">
        <f>YEAR(Tabla110[[#This Row],[FECHA PICKING]])</f>
        <v>2018</v>
      </c>
    </row>
    <row r="1362" spans="1:13" x14ac:dyDescent="0.2">
      <c r="A1362" s="2">
        <v>43236</v>
      </c>
      <c r="B1362" s="1">
        <v>348627</v>
      </c>
      <c r="C1362" s="1" t="s">
        <v>474</v>
      </c>
      <c r="D1362" s="1" t="s">
        <v>889</v>
      </c>
      <c r="E1362" s="1" t="s">
        <v>860</v>
      </c>
      <c r="F1362" s="1">
        <v>11</v>
      </c>
      <c r="G1362" s="16" t="s">
        <v>872</v>
      </c>
      <c r="H1362" s="23">
        <v>0.58958333333333335</v>
      </c>
      <c r="I1362" s="23">
        <v>0.60138888888888886</v>
      </c>
      <c r="J1362" s="1">
        <f>HOUR(Tabla110[[#This Row],[HORA FIN PICKING]]-Tabla110[[#This Row],[HORA INICIO PICKING]])*60+MINUTE(Tabla110[[#This Row],[HORA FIN PICKING]]-Tabla110[[#This Row],[HORA INICIO PICKING]])</f>
        <v>17</v>
      </c>
      <c r="K1362" s="1" t="str">
        <f>VLOOKUP(Tabla110[[#This Row],[COD MATERIAL]],Tabla1345[#All],3,0)</f>
        <v>15 - MISCELANEOS</v>
      </c>
      <c r="L1362" s="2" t="str">
        <f>VLOOKUP(MONTH(Tabla110[[#This Row],[FECHA PICKING]]),Tabla2[],2,0)</f>
        <v>May</v>
      </c>
      <c r="M1362" s="1">
        <f>YEAR(Tabla110[[#This Row],[FECHA PICKING]])</f>
        <v>2018</v>
      </c>
    </row>
    <row r="1363" spans="1:13" x14ac:dyDescent="0.2">
      <c r="A1363" s="2">
        <v>43250</v>
      </c>
      <c r="B1363" s="1">
        <v>348006</v>
      </c>
      <c r="C1363" s="1" t="s">
        <v>548</v>
      </c>
      <c r="D1363" s="1" t="s">
        <v>893</v>
      </c>
      <c r="E1363" s="1" t="s">
        <v>865</v>
      </c>
      <c r="F1363" s="1">
        <v>37</v>
      </c>
      <c r="G1363" s="16" t="s">
        <v>873</v>
      </c>
      <c r="H1363" s="23">
        <v>0.54999999999999993</v>
      </c>
      <c r="I1363" s="23">
        <v>0.5708333333333333</v>
      </c>
      <c r="J1363" s="1">
        <f>HOUR(Tabla110[[#This Row],[HORA FIN PICKING]]-Tabla110[[#This Row],[HORA INICIO PICKING]])*60+MINUTE(Tabla110[[#This Row],[HORA FIN PICKING]]-Tabla110[[#This Row],[HORA INICIO PICKING]])</f>
        <v>30</v>
      </c>
      <c r="K1363" s="1" t="str">
        <f>VLOOKUP(Tabla110[[#This Row],[COD MATERIAL]],Tabla1345[#All],3,0)</f>
        <v>08 - ELECTRICO</v>
      </c>
      <c r="L1363" s="2" t="str">
        <f>VLOOKUP(MONTH(Tabla110[[#This Row],[FECHA PICKING]]),Tabla2[],2,0)</f>
        <v>May</v>
      </c>
      <c r="M1363" s="1">
        <f>YEAR(Tabla110[[#This Row],[FECHA PICKING]])</f>
        <v>2018</v>
      </c>
    </row>
    <row r="1364" spans="1:13" x14ac:dyDescent="0.2">
      <c r="A1364" s="2">
        <v>43526</v>
      </c>
      <c r="B1364" s="1">
        <v>348456</v>
      </c>
      <c r="C1364" s="1" t="s">
        <v>665</v>
      </c>
      <c r="D1364" s="1" t="s">
        <v>886</v>
      </c>
      <c r="E1364" s="1" t="s">
        <v>863</v>
      </c>
      <c r="F1364" s="1">
        <v>75</v>
      </c>
      <c r="G1364" s="16" t="s">
        <v>872</v>
      </c>
      <c r="H1364" s="23">
        <v>0.68125000000000002</v>
      </c>
      <c r="I1364" s="23">
        <v>0.75902777777777786</v>
      </c>
      <c r="J1364" s="1">
        <f>HOUR(Tabla110[[#This Row],[HORA FIN PICKING]]-Tabla110[[#This Row],[HORA INICIO PICKING]])*60+MINUTE(Tabla110[[#This Row],[HORA FIN PICKING]]-Tabla110[[#This Row],[HORA INICIO PICKING]])</f>
        <v>112</v>
      </c>
      <c r="K1364" s="1" t="str">
        <f>VLOOKUP(Tabla110[[#This Row],[COD MATERIAL]],Tabla1345[#All],3,0)</f>
        <v>13 - TRACCION</v>
      </c>
      <c r="L1364" s="2" t="str">
        <f>VLOOKUP(MONTH(Tabla110[[#This Row],[FECHA PICKING]]),Tabla2[],2,0)</f>
        <v>Mar</v>
      </c>
      <c r="M1364" s="1">
        <f>YEAR(Tabla110[[#This Row],[FECHA PICKING]])</f>
        <v>2019</v>
      </c>
    </row>
    <row r="1365" spans="1:13" x14ac:dyDescent="0.2">
      <c r="A1365" s="2">
        <v>43181</v>
      </c>
      <c r="B1365" s="1">
        <v>348803</v>
      </c>
      <c r="C1365" s="1" t="s">
        <v>475</v>
      </c>
      <c r="D1365" s="1" t="s">
        <v>892</v>
      </c>
      <c r="E1365" s="1" t="s">
        <v>856</v>
      </c>
      <c r="F1365" s="1">
        <v>81</v>
      </c>
      <c r="G1365" s="16" t="s">
        <v>872</v>
      </c>
      <c r="H1365" s="23">
        <v>0.63888888888888895</v>
      </c>
      <c r="I1365" s="23">
        <v>0.72222222222222221</v>
      </c>
      <c r="J1365" s="1">
        <f>HOUR(Tabla110[[#This Row],[HORA FIN PICKING]]-Tabla110[[#This Row],[HORA INICIO PICKING]])*60+MINUTE(Tabla110[[#This Row],[HORA FIN PICKING]]-Tabla110[[#This Row],[HORA INICIO PICKING]])</f>
        <v>120</v>
      </c>
      <c r="K1365" s="1" t="str">
        <f>VLOOKUP(Tabla110[[#This Row],[COD MATERIAL]],Tabla1345[#All],3,0)</f>
        <v>05 - COLISION</v>
      </c>
      <c r="L1365" s="2" t="str">
        <f>VLOOKUP(MONTH(Tabla110[[#This Row],[FECHA PICKING]]),Tabla2[],2,0)</f>
        <v>Mar</v>
      </c>
      <c r="M1365" s="1">
        <f>YEAR(Tabla110[[#This Row],[FECHA PICKING]])</f>
        <v>2018</v>
      </c>
    </row>
    <row r="1366" spans="1:13" x14ac:dyDescent="0.2">
      <c r="A1366" s="2">
        <v>43172</v>
      </c>
      <c r="B1366" s="1">
        <v>348254</v>
      </c>
      <c r="C1366" s="1" t="s">
        <v>593</v>
      </c>
      <c r="D1366" s="1" t="s">
        <v>884</v>
      </c>
      <c r="E1366" s="1" t="s">
        <v>857</v>
      </c>
      <c r="F1366" s="1">
        <v>46</v>
      </c>
      <c r="G1366" s="16" t="s">
        <v>873</v>
      </c>
      <c r="H1366" s="23">
        <v>0.63750000000000007</v>
      </c>
      <c r="I1366" s="23">
        <v>0.74097222222222214</v>
      </c>
      <c r="J1366" s="1">
        <f>HOUR(Tabla110[[#This Row],[HORA FIN PICKING]]-Tabla110[[#This Row],[HORA INICIO PICKING]])*60+MINUTE(Tabla110[[#This Row],[HORA FIN PICKING]]-Tabla110[[#This Row],[HORA INICIO PICKING]])</f>
        <v>149</v>
      </c>
      <c r="K1366" s="1" t="str">
        <f>VLOOKUP(Tabla110[[#This Row],[COD MATERIAL]],Tabla1345[#All],3,0)</f>
        <v>07 - PEDALES Y POSAPIES</v>
      </c>
      <c r="L1366" s="2" t="str">
        <f>VLOOKUP(MONTH(Tabla110[[#This Row],[FECHA PICKING]]),Tabla2[],2,0)</f>
        <v>Mar</v>
      </c>
      <c r="M1366" s="1">
        <f>YEAR(Tabla110[[#This Row],[FECHA PICKING]])</f>
        <v>2018</v>
      </c>
    </row>
    <row r="1367" spans="1:13" x14ac:dyDescent="0.2">
      <c r="A1367" s="2">
        <v>43353</v>
      </c>
      <c r="B1367" s="1">
        <v>347640</v>
      </c>
      <c r="C1367" s="1" t="s">
        <v>201</v>
      </c>
      <c r="D1367" s="1" t="s">
        <v>885</v>
      </c>
      <c r="E1367" s="1" t="s">
        <v>858</v>
      </c>
      <c r="F1367" s="1">
        <v>58</v>
      </c>
      <c r="G1367" s="16" t="s">
        <v>872</v>
      </c>
      <c r="H1367" s="23">
        <v>0.68263888888888891</v>
      </c>
      <c r="I1367" s="23">
        <v>0.77847222222222223</v>
      </c>
      <c r="J1367" s="1">
        <f>HOUR(Tabla110[[#This Row],[HORA FIN PICKING]]-Tabla110[[#This Row],[HORA INICIO PICKING]])*60+MINUTE(Tabla110[[#This Row],[HORA FIN PICKING]]-Tabla110[[#This Row],[HORA INICIO PICKING]])</f>
        <v>138</v>
      </c>
      <c r="K1367" s="1" t="str">
        <f>VLOOKUP(Tabla110[[#This Row],[COD MATERIAL]],Tabla1345[#All],3,0)</f>
        <v>09 - PARTES DE MOTOR</v>
      </c>
      <c r="L1367" s="2" t="str">
        <f>VLOOKUP(MONTH(Tabla110[[#This Row],[FECHA PICKING]]),Tabla2[],2,0)</f>
        <v>Set</v>
      </c>
      <c r="M1367" s="1">
        <f>YEAR(Tabla110[[#This Row],[FECHA PICKING]])</f>
        <v>2018</v>
      </c>
    </row>
    <row r="1368" spans="1:13" x14ac:dyDescent="0.2">
      <c r="A1368" s="2">
        <v>43392</v>
      </c>
      <c r="B1368" s="1">
        <v>347908</v>
      </c>
      <c r="C1368" s="1" t="s">
        <v>624</v>
      </c>
      <c r="D1368" s="1" t="s">
        <v>893</v>
      </c>
      <c r="E1368" s="1" t="s">
        <v>859</v>
      </c>
      <c r="F1368" s="1">
        <v>45</v>
      </c>
      <c r="G1368" s="16" t="s">
        <v>872</v>
      </c>
      <c r="H1368" s="23">
        <v>0.37986111111111115</v>
      </c>
      <c r="I1368" s="23">
        <v>0.39444444444444443</v>
      </c>
      <c r="J1368" s="1">
        <f>HOUR(Tabla110[[#This Row],[HORA FIN PICKING]]-Tabla110[[#This Row],[HORA INICIO PICKING]])*60+MINUTE(Tabla110[[#This Row],[HORA FIN PICKING]]-Tabla110[[#This Row],[HORA INICIO PICKING]])</f>
        <v>21</v>
      </c>
      <c r="K1368" s="1" t="str">
        <f>VLOOKUP(Tabla110[[#This Row],[COD MATERIAL]],Tabla1345[#All],3,0)</f>
        <v>14 - LUCES</v>
      </c>
      <c r="L1368" s="2" t="str">
        <f>VLOOKUP(MONTH(Tabla110[[#This Row],[FECHA PICKING]]),Tabla2[],2,0)</f>
        <v>Oct</v>
      </c>
      <c r="M1368" s="1">
        <f>YEAR(Tabla110[[#This Row],[FECHA PICKING]])</f>
        <v>2018</v>
      </c>
    </row>
    <row r="1369" spans="1:13" x14ac:dyDescent="0.2">
      <c r="A1369" s="2">
        <v>43198</v>
      </c>
      <c r="B1369" s="1">
        <v>348893</v>
      </c>
      <c r="C1369" s="1" t="s">
        <v>277</v>
      </c>
      <c r="D1369" s="1" t="s">
        <v>891</v>
      </c>
      <c r="E1369" s="1" t="s">
        <v>860</v>
      </c>
      <c r="F1369" s="1">
        <v>79</v>
      </c>
      <c r="G1369" s="16" t="s">
        <v>873</v>
      </c>
      <c r="H1369" s="23">
        <v>0.46736111111111112</v>
      </c>
      <c r="I1369" s="23">
        <v>0.49861111111111112</v>
      </c>
      <c r="J1369" s="1">
        <f>HOUR(Tabla110[[#This Row],[HORA FIN PICKING]]-Tabla110[[#This Row],[HORA INICIO PICKING]])*60+MINUTE(Tabla110[[#This Row],[HORA FIN PICKING]]-Tabla110[[#This Row],[HORA INICIO PICKING]])</f>
        <v>45</v>
      </c>
      <c r="K1369" s="1" t="str">
        <f>VLOOKUP(Tabla110[[#This Row],[COD MATERIAL]],Tabla1345[#All],3,0)</f>
        <v>05 - COLISION</v>
      </c>
      <c r="L1369" s="2" t="str">
        <f>VLOOKUP(MONTH(Tabla110[[#This Row],[FECHA PICKING]]),Tabla2[],2,0)</f>
        <v>Abr</v>
      </c>
      <c r="M1369" s="1">
        <f>YEAR(Tabla110[[#This Row],[FECHA PICKING]])</f>
        <v>2018</v>
      </c>
    </row>
    <row r="1370" spans="1:13" x14ac:dyDescent="0.2">
      <c r="A1370" s="2">
        <v>43418</v>
      </c>
      <c r="B1370" s="1">
        <v>348123</v>
      </c>
      <c r="C1370" s="1" t="s">
        <v>606</v>
      </c>
      <c r="D1370" s="1" t="s">
        <v>886</v>
      </c>
      <c r="E1370" s="1" t="s">
        <v>861</v>
      </c>
      <c r="F1370" s="1">
        <v>64</v>
      </c>
      <c r="G1370" s="16" t="s">
        <v>872</v>
      </c>
      <c r="H1370" s="23">
        <v>0.64166666666666672</v>
      </c>
      <c r="I1370" s="23">
        <v>0.65694444444444444</v>
      </c>
      <c r="J1370" s="1">
        <f>HOUR(Tabla110[[#This Row],[HORA FIN PICKING]]-Tabla110[[#This Row],[HORA INICIO PICKING]])*60+MINUTE(Tabla110[[#This Row],[HORA FIN PICKING]]-Tabla110[[#This Row],[HORA INICIO PICKING]])</f>
        <v>22</v>
      </c>
      <c r="K1370" s="1" t="str">
        <f>VLOOKUP(Tabla110[[#This Row],[COD MATERIAL]],Tabla1345[#All],3,0)</f>
        <v>07 - PEDALES Y POSAPIES</v>
      </c>
      <c r="L1370" s="2" t="str">
        <f>VLOOKUP(MONTH(Tabla110[[#This Row],[FECHA PICKING]]),Tabla2[],2,0)</f>
        <v>Nov</v>
      </c>
      <c r="M1370" s="1">
        <f>YEAR(Tabla110[[#This Row],[FECHA PICKING]])</f>
        <v>2018</v>
      </c>
    </row>
    <row r="1371" spans="1:13" x14ac:dyDescent="0.2">
      <c r="A1371" s="2">
        <v>43507</v>
      </c>
      <c r="B1371" s="1">
        <v>348875</v>
      </c>
      <c r="C1371" s="1" t="s">
        <v>276</v>
      </c>
      <c r="D1371" s="1" t="s">
        <v>889</v>
      </c>
      <c r="E1371" s="1" t="s">
        <v>862</v>
      </c>
      <c r="F1371" s="1">
        <v>47</v>
      </c>
      <c r="G1371" s="16" t="s">
        <v>872</v>
      </c>
      <c r="H1371" s="23">
        <v>0.73472222222222217</v>
      </c>
      <c r="I1371" s="23">
        <v>0.78541666666666676</v>
      </c>
      <c r="J1371" s="1">
        <f>HOUR(Tabla110[[#This Row],[HORA FIN PICKING]]-Tabla110[[#This Row],[HORA INICIO PICKING]])*60+MINUTE(Tabla110[[#This Row],[HORA FIN PICKING]]-Tabla110[[#This Row],[HORA INICIO PICKING]])</f>
        <v>73</v>
      </c>
      <c r="K1371" s="1" t="str">
        <f>VLOOKUP(Tabla110[[#This Row],[COD MATERIAL]],Tabla1345[#All],3,0)</f>
        <v>05 - COLISION</v>
      </c>
      <c r="L1371" s="2" t="str">
        <f>VLOOKUP(MONTH(Tabla110[[#This Row],[FECHA PICKING]]),Tabla2[],2,0)</f>
        <v>Feb</v>
      </c>
      <c r="M1371" s="1">
        <f>YEAR(Tabla110[[#This Row],[FECHA PICKING]])</f>
        <v>2019</v>
      </c>
    </row>
    <row r="1372" spans="1:13" x14ac:dyDescent="0.2">
      <c r="A1372" s="2">
        <v>43445</v>
      </c>
      <c r="B1372" s="1">
        <v>348579</v>
      </c>
      <c r="C1372" s="1" t="s">
        <v>370</v>
      </c>
      <c r="D1372" s="1" t="s">
        <v>890</v>
      </c>
      <c r="E1372" s="1" t="s">
        <v>863</v>
      </c>
      <c r="F1372" s="1">
        <v>51</v>
      </c>
      <c r="G1372" s="16" t="s">
        <v>872</v>
      </c>
      <c r="H1372" s="23">
        <v>0.57013888888888886</v>
      </c>
      <c r="I1372" s="23">
        <v>0.6479166666666667</v>
      </c>
      <c r="J1372" s="1">
        <f>HOUR(Tabla110[[#This Row],[HORA FIN PICKING]]-Tabla110[[#This Row],[HORA INICIO PICKING]])*60+MINUTE(Tabla110[[#This Row],[HORA FIN PICKING]]-Tabla110[[#This Row],[HORA INICIO PICKING]])</f>
        <v>112</v>
      </c>
      <c r="K1372" s="1" t="str">
        <f>VLOOKUP(Tabla110[[#This Row],[COD MATERIAL]],Tabla1345[#All],3,0)</f>
        <v>09 - PARTES DE MOTOR</v>
      </c>
      <c r="L1372" s="2" t="str">
        <f>VLOOKUP(MONTH(Tabla110[[#This Row],[FECHA PICKING]]),Tabla2[],2,0)</f>
        <v>Dic</v>
      </c>
      <c r="M1372" s="1">
        <f>YEAR(Tabla110[[#This Row],[FECHA PICKING]])</f>
        <v>2018</v>
      </c>
    </row>
    <row r="1373" spans="1:13" x14ac:dyDescent="0.2">
      <c r="A1373" s="2">
        <v>43403</v>
      </c>
      <c r="B1373" s="1">
        <v>348448</v>
      </c>
      <c r="C1373" s="1" t="s">
        <v>120</v>
      </c>
      <c r="D1373" s="1" t="s">
        <v>893</v>
      </c>
      <c r="E1373" s="1" t="s">
        <v>864</v>
      </c>
      <c r="F1373" s="1">
        <v>13</v>
      </c>
      <c r="G1373" s="16" t="s">
        <v>872</v>
      </c>
      <c r="H1373" s="23">
        <v>0.48333333333333334</v>
      </c>
      <c r="I1373" s="23">
        <v>0.5131944444444444</v>
      </c>
      <c r="J1373" s="1">
        <f>HOUR(Tabla110[[#This Row],[HORA FIN PICKING]]-Tabla110[[#This Row],[HORA INICIO PICKING]])*60+MINUTE(Tabla110[[#This Row],[HORA FIN PICKING]]-Tabla110[[#This Row],[HORA INICIO PICKING]])</f>
        <v>43</v>
      </c>
      <c r="K1373" s="1" t="str">
        <f>VLOOKUP(Tabla110[[#This Row],[COD MATERIAL]],Tabla1345[#All],3,0)</f>
        <v>06 - AMORTIGUADORES</v>
      </c>
      <c r="L1373" s="2" t="str">
        <f>VLOOKUP(MONTH(Tabla110[[#This Row],[FECHA PICKING]]),Tabla2[],2,0)</f>
        <v>Oct</v>
      </c>
      <c r="M1373" s="1">
        <f>YEAR(Tabla110[[#This Row],[FECHA PICKING]])</f>
        <v>2018</v>
      </c>
    </row>
    <row r="1374" spans="1:13" x14ac:dyDescent="0.2">
      <c r="A1374" s="2">
        <v>43495</v>
      </c>
      <c r="B1374" s="1">
        <v>347874</v>
      </c>
      <c r="C1374" s="1" t="s">
        <v>83</v>
      </c>
      <c r="D1374" s="1" t="s">
        <v>893</v>
      </c>
      <c r="E1374" s="1" t="s">
        <v>864</v>
      </c>
      <c r="F1374" s="1">
        <v>96</v>
      </c>
      <c r="G1374" s="16" t="s">
        <v>873</v>
      </c>
      <c r="H1374" s="23">
        <v>0.71388888888888891</v>
      </c>
      <c r="I1374" s="23">
        <v>0.75347222222222221</v>
      </c>
      <c r="J1374" s="1">
        <f>HOUR(Tabla110[[#This Row],[HORA FIN PICKING]]-Tabla110[[#This Row],[HORA INICIO PICKING]])*60+MINUTE(Tabla110[[#This Row],[HORA FIN PICKING]]-Tabla110[[#This Row],[HORA INICIO PICKING]])</f>
        <v>57</v>
      </c>
      <c r="K1374" s="1" t="str">
        <f>VLOOKUP(Tabla110[[#This Row],[COD MATERIAL]],Tabla1345[#All],3,0)</f>
        <v>08 - ELECTRICO</v>
      </c>
      <c r="L1374" s="2" t="str">
        <f>VLOOKUP(MONTH(Tabla110[[#This Row],[FECHA PICKING]]),Tabla2[],2,0)</f>
        <v>Ene</v>
      </c>
      <c r="M1374" s="1">
        <f>YEAR(Tabla110[[#This Row],[FECHA PICKING]])</f>
        <v>2019</v>
      </c>
    </row>
    <row r="1375" spans="1:13" x14ac:dyDescent="0.2">
      <c r="A1375" s="2">
        <v>43497</v>
      </c>
      <c r="B1375" s="1">
        <v>367836</v>
      </c>
      <c r="C1375" s="1" t="s">
        <v>697</v>
      </c>
      <c r="D1375" s="1" t="s">
        <v>889</v>
      </c>
      <c r="E1375" s="1" t="s">
        <v>857</v>
      </c>
      <c r="F1375" s="1">
        <v>87</v>
      </c>
      <c r="G1375" s="16" t="s">
        <v>872</v>
      </c>
      <c r="H1375" s="23">
        <v>0.36527777777777781</v>
      </c>
      <c r="I1375" s="23">
        <v>0.45347222222222222</v>
      </c>
      <c r="J1375" s="1">
        <f>HOUR(Tabla110[[#This Row],[HORA FIN PICKING]]-Tabla110[[#This Row],[HORA INICIO PICKING]])*60+MINUTE(Tabla110[[#This Row],[HORA FIN PICKING]]-Tabla110[[#This Row],[HORA INICIO PICKING]])</f>
        <v>127</v>
      </c>
      <c r="K1375" s="1" t="str">
        <f>VLOOKUP(Tabla110[[#This Row],[COD MATERIAL]],Tabla1345[#All],3,0)</f>
        <v>05 - COLISION</v>
      </c>
      <c r="L1375" s="2" t="str">
        <f>VLOOKUP(MONTH(Tabla110[[#This Row],[FECHA PICKING]]),Tabla2[],2,0)</f>
        <v>Feb</v>
      </c>
      <c r="M1375" s="1">
        <f>YEAR(Tabla110[[#This Row],[FECHA PICKING]])</f>
        <v>2019</v>
      </c>
    </row>
    <row r="1376" spans="1:13" x14ac:dyDescent="0.2">
      <c r="A1376" s="2">
        <v>43503</v>
      </c>
      <c r="B1376" s="1">
        <v>369628</v>
      </c>
      <c r="C1376" s="1" t="s">
        <v>680</v>
      </c>
      <c r="D1376" s="1" t="s">
        <v>892</v>
      </c>
      <c r="E1376" s="1" t="s">
        <v>864</v>
      </c>
      <c r="F1376" s="1">
        <v>83</v>
      </c>
      <c r="G1376" s="16" t="s">
        <v>872</v>
      </c>
      <c r="H1376" s="23">
        <v>0.42222222222222222</v>
      </c>
      <c r="I1376" s="23">
        <v>0.48888888888888893</v>
      </c>
      <c r="J1376" s="1">
        <f>HOUR(Tabla110[[#This Row],[HORA FIN PICKING]]-Tabla110[[#This Row],[HORA INICIO PICKING]])*60+MINUTE(Tabla110[[#This Row],[HORA FIN PICKING]]-Tabla110[[#This Row],[HORA INICIO PICKING]])</f>
        <v>96</v>
      </c>
      <c r="K1376" s="1" t="str">
        <f>VLOOKUP(Tabla110[[#This Row],[COD MATERIAL]],Tabla1345[#All],3,0)</f>
        <v>14 - LUCES</v>
      </c>
      <c r="L1376" s="2" t="str">
        <f>VLOOKUP(MONTH(Tabla110[[#This Row],[FECHA PICKING]]),Tabla2[],2,0)</f>
        <v>Feb</v>
      </c>
      <c r="M1376" s="1">
        <f>YEAR(Tabla110[[#This Row],[FECHA PICKING]])</f>
        <v>2019</v>
      </c>
    </row>
    <row r="1377" spans="1:13" x14ac:dyDescent="0.2">
      <c r="A1377" s="2">
        <v>43220</v>
      </c>
      <c r="B1377" s="1">
        <v>364237</v>
      </c>
      <c r="C1377" s="1" t="s">
        <v>530</v>
      </c>
      <c r="D1377" s="1" t="s">
        <v>885</v>
      </c>
      <c r="E1377" s="1" t="s">
        <v>865</v>
      </c>
      <c r="F1377" s="1">
        <v>58</v>
      </c>
      <c r="G1377" s="16" t="s">
        <v>872</v>
      </c>
      <c r="H1377" s="23">
        <v>0.4916666666666667</v>
      </c>
      <c r="I1377" s="23">
        <v>0.54652777777777783</v>
      </c>
      <c r="J1377" s="1">
        <f>HOUR(Tabla110[[#This Row],[HORA FIN PICKING]]-Tabla110[[#This Row],[HORA INICIO PICKING]])*60+MINUTE(Tabla110[[#This Row],[HORA FIN PICKING]]-Tabla110[[#This Row],[HORA INICIO PICKING]])</f>
        <v>79</v>
      </c>
      <c r="K1377" s="1" t="str">
        <f>VLOOKUP(Tabla110[[#This Row],[COD MATERIAL]],Tabla1345[#All],3,0)</f>
        <v>06 - AMORTIGUADORES</v>
      </c>
      <c r="L1377" s="2" t="str">
        <f>VLOOKUP(MONTH(Tabla110[[#This Row],[FECHA PICKING]]),Tabla2[],2,0)</f>
        <v>Abr</v>
      </c>
      <c r="M1377" s="1">
        <f>YEAR(Tabla110[[#This Row],[FECHA PICKING]])</f>
        <v>2018</v>
      </c>
    </row>
    <row r="1378" spans="1:13" x14ac:dyDescent="0.2">
      <c r="A1378" s="2">
        <v>43332</v>
      </c>
      <c r="B1378" s="1">
        <v>347687</v>
      </c>
      <c r="C1378" s="1" t="s">
        <v>316</v>
      </c>
      <c r="D1378" s="1" t="s">
        <v>893</v>
      </c>
      <c r="E1378" s="1" t="s">
        <v>857</v>
      </c>
      <c r="F1378" s="1">
        <v>100</v>
      </c>
      <c r="G1378" s="16" t="s">
        <v>872</v>
      </c>
      <c r="H1378" s="23">
        <v>0.43194444444444446</v>
      </c>
      <c r="I1378" s="23">
        <v>0.53125</v>
      </c>
      <c r="J1378" s="1">
        <f>HOUR(Tabla110[[#This Row],[HORA FIN PICKING]]-Tabla110[[#This Row],[HORA INICIO PICKING]])*60+MINUTE(Tabla110[[#This Row],[HORA FIN PICKING]]-Tabla110[[#This Row],[HORA INICIO PICKING]])</f>
        <v>143</v>
      </c>
      <c r="K1378" s="1" t="str">
        <f>VLOOKUP(Tabla110[[#This Row],[COD MATERIAL]],Tabla1345[#All],3,0)</f>
        <v>03 - FILTROS</v>
      </c>
      <c r="L1378" s="2" t="str">
        <f>VLOOKUP(MONTH(Tabla110[[#This Row],[FECHA PICKING]]),Tabla2[],2,0)</f>
        <v>Ago</v>
      </c>
      <c r="M1378" s="1">
        <f>YEAR(Tabla110[[#This Row],[FECHA PICKING]])</f>
        <v>2018</v>
      </c>
    </row>
    <row r="1379" spans="1:13" x14ac:dyDescent="0.2">
      <c r="A1379" s="2">
        <v>43339</v>
      </c>
      <c r="B1379" s="1">
        <v>348537</v>
      </c>
      <c r="C1379" s="1" t="s">
        <v>209</v>
      </c>
      <c r="D1379" s="1" t="s">
        <v>890</v>
      </c>
      <c r="E1379" s="1" t="s">
        <v>859</v>
      </c>
      <c r="F1379" s="1">
        <v>76</v>
      </c>
      <c r="G1379" s="16" t="s">
        <v>872</v>
      </c>
      <c r="H1379" s="23">
        <v>0.47083333333333338</v>
      </c>
      <c r="I1379" s="23">
        <v>0.5229166666666667</v>
      </c>
      <c r="J1379" s="1">
        <f>HOUR(Tabla110[[#This Row],[HORA FIN PICKING]]-Tabla110[[#This Row],[HORA INICIO PICKING]])*60+MINUTE(Tabla110[[#This Row],[HORA FIN PICKING]]-Tabla110[[#This Row],[HORA INICIO PICKING]])</f>
        <v>75</v>
      </c>
      <c r="K1379" s="1" t="str">
        <f>VLOOKUP(Tabla110[[#This Row],[COD MATERIAL]],Tabla1345[#All],3,0)</f>
        <v>09 - PARTES DE MOTOR</v>
      </c>
      <c r="L1379" s="2" t="str">
        <f>VLOOKUP(MONTH(Tabla110[[#This Row],[FECHA PICKING]]),Tabla2[],2,0)</f>
        <v>Ago</v>
      </c>
      <c r="M1379" s="1">
        <f>YEAR(Tabla110[[#This Row],[FECHA PICKING]])</f>
        <v>2018</v>
      </c>
    </row>
    <row r="1380" spans="1:13" x14ac:dyDescent="0.2">
      <c r="A1380" s="2">
        <v>43281</v>
      </c>
      <c r="B1380" s="1">
        <v>348606</v>
      </c>
      <c r="C1380" s="1" t="s">
        <v>183</v>
      </c>
      <c r="D1380" s="1" t="s">
        <v>884</v>
      </c>
      <c r="E1380" s="1" t="s">
        <v>862</v>
      </c>
      <c r="F1380" s="1">
        <v>92</v>
      </c>
      <c r="G1380" s="16" t="s">
        <v>873</v>
      </c>
      <c r="H1380" s="23">
        <v>0.65416666666666667</v>
      </c>
      <c r="I1380" s="23">
        <v>0.75416666666666676</v>
      </c>
      <c r="J1380" s="1">
        <f>HOUR(Tabla110[[#This Row],[HORA FIN PICKING]]-Tabla110[[#This Row],[HORA INICIO PICKING]])*60+MINUTE(Tabla110[[#This Row],[HORA FIN PICKING]]-Tabla110[[#This Row],[HORA INICIO PICKING]])</f>
        <v>144</v>
      </c>
      <c r="K1380" s="1" t="str">
        <f>VLOOKUP(Tabla110[[#This Row],[COD MATERIAL]],Tabla1345[#All],3,0)</f>
        <v>08 - ELECTRICO</v>
      </c>
      <c r="L1380" s="2" t="str">
        <f>VLOOKUP(MONTH(Tabla110[[#This Row],[FECHA PICKING]]),Tabla2[],2,0)</f>
        <v>Jun</v>
      </c>
      <c r="M1380" s="1">
        <f>YEAR(Tabla110[[#This Row],[FECHA PICKING]])</f>
        <v>2018</v>
      </c>
    </row>
    <row r="1381" spans="1:13" x14ac:dyDescent="0.2">
      <c r="A1381" s="2">
        <v>43596</v>
      </c>
      <c r="B1381" s="1">
        <v>367769</v>
      </c>
      <c r="C1381" s="1" t="s">
        <v>780</v>
      </c>
      <c r="D1381" s="1" t="s">
        <v>884</v>
      </c>
      <c r="E1381" s="1" t="s">
        <v>866</v>
      </c>
      <c r="F1381" s="1">
        <v>74</v>
      </c>
      <c r="G1381" s="16" t="s">
        <v>872</v>
      </c>
      <c r="H1381" s="23">
        <v>0.73611111111111116</v>
      </c>
      <c r="I1381" s="23">
        <v>0.76180555555555562</v>
      </c>
      <c r="J1381" s="1">
        <f>HOUR(Tabla110[[#This Row],[HORA FIN PICKING]]-Tabla110[[#This Row],[HORA INICIO PICKING]])*60+MINUTE(Tabla110[[#This Row],[HORA FIN PICKING]]-Tabla110[[#This Row],[HORA INICIO PICKING]])</f>
        <v>37</v>
      </c>
      <c r="K1381" s="1" t="str">
        <f>VLOOKUP(Tabla110[[#This Row],[COD MATERIAL]],Tabla1345[#All],3,0)</f>
        <v>13 - TRACCION</v>
      </c>
      <c r="L1381" s="2" t="str">
        <f>VLOOKUP(MONTH(Tabla110[[#This Row],[FECHA PICKING]]),Tabla2[],2,0)</f>
        <v>May</v>
      </c>
      <c r="M1381" s="1">
        <f>YEAR(Tabla110[[#This Row],[FECHA PICKING]])</f>
        <v>2019</v>
      </c>
    </row>
    <row r="1382" spans="1:13" x14ac:dyDescent="0.2">
      <c r="A1382" s="2">
        <v>43549</v>
      </c>
      <c r="B1382" s="1">
        <v>347815</v>
      </c>
      <c r="C1382" s="1" t="s">
        <v>58</v>
      </c>
      <c r="D1382" s="1" t="s">
        <v>884</v>
      </c>
      <c r="E1382" s="1" t="s">
        <v>863</v>
      </c>
      <c r="F1382" s="1">
        <v>70</v>
      </c>
      <c r="G1382" s="16" t="s">
        <v>872</v>
      </c>
      <c r="H1382" s="23">
        <v>0.7270833333333333</v>
      </c>
      <c r="I1382" s="23">
        <v>0.79583333333333339</v>
      </c>
      <c r="J1382" s="1">
        <f>HOUR(Tabla110[[#This Row],[HORA FIN PICKING]]-Tabla110[[#This Row],[HORA INICIO PICKING]])*60+MINUTE(Tabla110[[#This Row],[HORA FIN PICKING]]-Tabla110[[#This Row],[HORA INICIO PICKING]])</f>
        <v>99</v>
      </c>
      <c r="K1382" s="1" t="str">
        <f>VLOOKUP(Tabla110[[#This Row],[COD MATERIAL]],Tabla1345[#All],3,0)</f>
        <v>03 - FILTROS</v>
      </c>
      <c r="L1382" s="2" t="str">
        <f>VLOOKUP(MONTH(Tabla110[[#This Row],[FECHA PICKING]]),Tabla2[],2,0)</f>
        <v>Mar</v>
      </c>
      <c r="M1382" s="1">
        <f>YEAR(Tabla110[[#This Row],[FECHA PICKING]])</f>
        <v>2019</v>
      </c>
    </row>
    <row r="1383" spans="1:13" x14ac:dyDescent="0.2">
      <c r="A1383" s="2">
        <v>43468</v>
      </c>
      <c r="B1383" s="1">
        <v>348421</v>
      </c>
      <c r="C1383" s="1" t="s">
        <v>386</v>
      </c>
      <c r="D1383" s="1" t="s">
        <v>892</v>
      </c>
      <c r="E1383" s="1" t="s">
        <v>863</v>
      </c>
      <c r="F1383" s="1">
        <v>100</v>
      </c>
      <c r="G1383" s="16" t="s">
        <v>873</v>
      </c>
      <c r="H1383" s="23">
        <v>0.51944444444444449</v>
      </c>
      <c r="I1383" s="23">
        <v>0.56736111111111109</v>
      </c>
      <c r="J1383" s="1">
        <f>HOUR(Tabla110[[#This Row],[HORA FIN PICKING]]-Tabla110[[#This Row],[HORA INICIO PICKING]])*60+MINUTE(Tabla110[[#This Row],[HORA FIN PICKING]]-Tabla110[[#This Row],[HORA INICIO PICKING]])</f>
        <v>69</v>
      </c>
      <c r="K1383" s="1" t="str">
        <f>VLOOKUP(Tabla110[[#This Row],[COD MATERIAL]],Tabla1345[#All],3,0)</f>
        <v>05 - COLISION</v>
      </c>
      <c r="L1383" s="2" t="str">
        <f>VLOOKUP(MONTH(Tabla110[[#This Row],[FECHA PICKING]]),Tabla2[],2,0)</f>
        <v>Ene</v>
      </c>
      <c r="M1383" s="1">
        <f>YEAR(Tabla110[[#This Row],[FECHA PICKING]])</f>
        <v>2019</v>
      </c>
    </row>
    <row r="1384" spans="1:13" x14ac:dyDescent="0.2">
      <c r="A1384" s="2">
        <v>43433</v>
      </c>
      <c r="B1384" s="1">
        <v>367840</v>
      </c>
      <c r="C1384" s="1" t="s">
        <v>699</v>
      </c>
      <c r="D1384" s="1" t="s">
        <v>885</v>
      </c>
      <c r="E1384" s="1" t="s">
        <v>860</v>
      </c>
      <c r="F1384" s="1">
        <v>32</v>
      </c>
      <c r="G1384" s="16" t="s">
        <v>872</v>
      </c>
      <c r="H1384" s="23">
        <v>0.7319444444444444</v>
      </c>
      <c r="I1384" s="23">
        <v>0.74375000000000002</v>
      </c>
      <c r="J1384" s="1">
        <f>HOUR(Tabla110[[#This Row],[HORA FIN PICKING]]-Tabla110[[#This Row],[HORA INICIO PICKING]])*60+MINUTE(Tabla110[[#This Row],[HORA FIN PICKING]]-Tabla110[[#This Row],[HORA INICIO PICKING]])</f>
        <v>17</v>
      </c>
      <c r="K1384" s="1" t="str">
        <f>VLOOKUP(Tabla110[[#This Row],[COD MATERIAL]],Tabla1345[#All],3,0)</f>
        <v>05 - COLISION</v>
      </c>
      <c r="L1384" s="2" t="str">
        <f>VLOOKUP(MONTH(Tabla110[[#This Row],[FECHA PICKING]]),Tabla2[],2,0)</f>
        <v>Nov</v>
      </c>
      <c r="M1384" s="1">
        <f>YEAR(Tabla110[[#This Row],[FECHA PICKING]])</f>
        <v>2018</v>
      </c>
    </row>
    <row r="1385" spans="1:13" x14ac:dyDescent="0.2">
      <c r="A1385" s="2">
        <v>43398</v>
      </c>
      <c r="B1385" s="1">
        <v>348160</v>
      </c>
      <c r="C1385" s="1" t="s">
        <v>764</v>
      </c>
      <c r="D1385" s="1" t="s">
        <v>891</v>
      </c>
      <c r="E1385" s="1" t="s">
        <v>867</v>
      </c>
      <c r="F1385" s="1">
        <v>45</v>
      </c>
      <c r="G1385" s="16" t="s">
        <v>872</v>
      </c>
      <c r="H1385" s="23">
        <v>0.69166666666666676</v>
      </c>
      <c r="I1385" s="23">
        <v>0.76250000000000007</v>
      </c>
      <c r="J1385" s="1">
        <f>HOUR(Tabla110[[#This Row],[HORA FIN PICKING]]-Tabla110[[#This Row],[HORA INICIO PICKING]])*60+MINUTE(Tabla110[[#This Row],[HORA FIN PICKING]]-Tabla110[[#This Row],[HORA INICIO PICKING]])</f>
        <v>102</v>
      </c>
      <c r="K1385" s="1" t="str">
        <f>VLOOKUP(Tabla110[[#This Row],[COD MATERIAL]],Tabla1345[#All],3,0)</f>
        <v>15 - MISCELANEOS</v>
      </c>
      <c r="L1385" s="2" t="str">
        <f>VLOOKUP(MONTH(Tabla110[[#This Row],[FECHA PICKING]]),Tabla2[],2,0)</f>
        <v>Oct</v>
      </c>
      <c r="M1385" s="1">
        <f>YEAR(Tabla110[[#This Row],[FECHA PICKING]])</f>
        <v>2018</v>
      </c>
    </row>
    <row r="1386" spans="1:13" x14ac:dyDescent="0.2">
      <c r="A1386" s="2">
        <v>43570</v>
      </c>
      <c r="B1386" s="1">
        <v>348817</v>
      </c>
      <c r="C1386" s="1" t="s">
        <v>230</v>
      </c>
      <c r="D1386" s="1" t="s">
        <v>893</v>
      </c>
      <c r="E1386" s="1" t="s">
        <v>867</v>
      </c>
      <c r="F1386" s="1">
        <v>76</v>
      </c>
      <c r="G1386" s="16" t="s">
        <v>872</v>
      </c>
      <c r="H1386" s="23">
        <v>0.63263888888888886</v>
      </c>
      <c r="I1386" s="23">
        <v>0.67986111111111114</v>
      </c>
      <c r="J1386" s="1">
        <f>HOUR(Tabla110[[#This Row],[HORA FIN PICKING]]-Tabla110[[#This Row],[HORA INICIO PICKING]])*60+MINUTE(Tabla110[[#This Row],[HORA FIN PICKING]]-Tabla110[[#This Row],[HORA INICIO PICKING]])</f>
        <v>68</v>
      </c>
      <c r="K1386" s="1" t="str">
        <f>VLOOKUP(Tabla110[[#This Row],[COD MATERIAL]],Tabla1345[#All],3,0)</f>
        <v>05 - COLISION</v>
      </c>
      <c r="L1386" s="2" t="str">
        <f>VLOOKUP(MONTH(Tabla110[[#This Row],[FECHA PICKING]]),Tabla2[],2,0)</f>
        <v>Abr</v>
      </c>
      <c r="M1386" s="1">
        <f>YEAR(Tabla110[[#This Row],[FECHA PICKING]])</f>
        <v>2019</v>
      </c>
    </row>
    <row r="1387" spans="1:13" x14ac:dyDescent="0.2">
      <c r="A1387" s="2">
        <v>43455</v>
      </c>
      <c r="B1387" s="1">
        <v>348329</v>
      </c>
      <c r="C1387" s="1" t="s">
        <v>267</v>
      </c>
      <c r="D1387" s="1" t="s">
        <v>885</v>
      </c>
      <c r="E1387" s="1" t="s">
        <v>866</v>
      </c>
      <c r="F1387" s="1">
        <v>26</v>
      </c>
      <c r="G1387" s="16" t="s">
        <v>872</v>
      </c>
      <c r="H1387" s="23">
        <v>0.53194444444444444</v>
      </c>
      <c r="I1387" s="23">
        <v>0.54305555555555551</v>
      </c>
      <c r="J1387" s="1">
        <f>HOUR(Tabla110[[#This Row],[HORA FIN PICKING]]-Tabla110[[#This Row],[HORA INICIO PICKING]])*60+MINUTE(Tabla110[[#This Row],[HORA FIN PICKING]]-Tabla110[[#This Row],[HORA INICIO PICKING]])</f>
        <v>16</v>
      </c>
      <c r="K1387" s="1" t="str">
        <f>VLOOKUP(Tabla110[[#This Row],[COD MATERIAL]],Tabla1345[#All],3,0)</f>
        <v>06 - AMORTIGUADORES</v>
      </c>
      <c r="L1387" s="2" t="str">
        <f>VLOOKUP(MONTH(Tabla110[[#This Row],[FECHA PICKING]]),Tabla2[],2,0)</f>
        <v>Dic</v>
      </c>
      <c r="M1387" s="1">
        <f>YEAR(Tabla110[[#This Row],[FECHA PICKING]])</f>
        <v>2018</v>
      </c>
    </row>
    <row r="1388" spans="1:13" x14ac:dyDescent="0.2">
      <c r="A1388" s="2">
        <v>43572</v>
      </c>
      <c r="B1388" s="1">
        <v>348039</v>
      </c>
      <c r="C1388" s="1" t="s">
        <v>231</v>
      </c>
      <c r="D1388" s="1" t="s">
        <v>884</v>
      </c>
      <c r="E1388" s="1" t="s">
        <v>868</v>
      </c>
      <c r="F1388" s="1">
        <v>91</v>
      </c>
      <c r="G1388" s="16" t="s">
        <v>872</v>
      </c>
      <c r="H1388" s="23">
        <v>0.55138888888888882</v>
      </c>
      <c r="I1388" s="23">
        <v>0.58611111111111114</v>
      </c>
      <c r="J1388" s="1">
        <f>HOUR(Tabla110[[#This Row],[HORA FIN PICKING]]-Tabla110[[#This Row],[HORA INICIO PICKING]])*60+MINUTE(Tabla110[[#This Row],[HORA FIN PICKING]]-Tabla110[[#This Row],[HORA INICIO PICKING]])</f>
        <v>50</v>
      </c>
      <c r="K1388" s="1" t="str">
        <f>VLOOKUP(Tabla110[[#This Row],[COD MATERIAL]],Tabla1345[#All],3,0)</f>
        <v>11 - LLANTAS Y HULES</v>
      </c>
      <c r="L1388" s="2" t="str">
        <f>VLOOKUP(MONTH(Tabla110[[#This Row],[FECHA PICKING]]),Tabla2[],2,0)</f>
        <v>Abr</v>
      </c>
      <c r="M1388" s="1">
        <f>YEAR(Tabla110[[#This Row],[FECHA PICKING]])</f>
        <v>2019</v>
      </c>
    </row>
    <row r="1389" spans="1:13" x14ac:dyDescent="0.2">
      <c r="A1389" s="2">
        <v>43405</v>
      </c>
      <c r="B1389" s="1">
        <v>347631</v>
      </c>
      <c r="C1389" s="1" t="s">
        <v>71</v>
      </c>
      <c r="D1389" s="1" t="s">
        <v>889</v>
      </c>
      <c r="E1389" s="1" t="s">
        <v>859</v>
      </c>
      <c r="F1389" s="1">
        <v>60</v>
      </c>
      <c r="G1389" s="16" t="s">
        <v>872</v>
      </c>
      <c r="H1389" s="23">
        <v>0.46666666666666662</v>
      </c>
      <c r="I1389" s="23">
        <v>0.53333333333333333</v>
      </c>
      <c r="J1389" s="1">
        <f>HOUR(Tabla110[[#This Row],[HORA FIN PICKING]]-Tabla110[[#This Row],[HORA INICIO PICKING]])*60+MINUTE(Tabla110[[#This Row],[HORA FIN PICKING]]-Tabla110[[#This Row],[HORA INICIO PICKING]])</f>
        <v>96</v>
      </c>
      <c r="K1389" s="1" t="str">
        <f>VLOOKUP(Tabla110[[#This Row],[COD MATERIAL]],Tabla1345[#All],3,0)</f>
        <v>09 - PARTES DE MOTOR</v>
      </c>
      <c r="L1389" s="2" t="str">
        <f>VLOOKUP(MONTH(Tabla110[[#This Row],[FECHA PICKING]]),Tabla2[],2,0)</f>
        <v>Nov</v>
      </c>
      <c r="M1389" s="1">
        <f>YEAR(Tabla110[[#This Row],[FECHA PICKING]])</f>
        <v>2018</v>
      </c>
    </row>
    <row r="1390" spans="1:13" x14ac:dyDescent="0.2">
      <c r="A1390" s="2">
        <v>43197</v>
      </c>
      <c r="B1390" s="1">
        <v>348470</v>
      </c>
      <c r="C1390" s="1" t="s">
        <v>347</v>
      </c>
      <c r="D1390" s="1" t="s">
        <v>887</v>
      </c>
      <c r="E1390" s="1" t="s">
        <v>865</v>
      </c>
      <c r="F1390" s="1">
        <v>11</v>
      </c>
      <c r="G1390" s="16" t="s">
        <v>872</v>
      </c>
      <c r="H1390" s="23">
        <v>0.55833333333333335</v>
      </c>
      <c r="I1390" s="23">
        <v>0.62152777777777779</v>
      </c>
      <c r="J1390" s="1">
        <f>HOUR(Tabla110[[#This Row],[HORA FIN PICKING]]-Tabla110[[#This Row],[HORA INICIO PICKING]])*60+MINUTE(Tabla110[[#This Row],[HORA FIN PICKING]]-Tabla110[[#This Row],[HORA INICIO PICKING]])</f>
        <v>91</v>
      </c>
      <c r="K1390" s="1" t="str">
        <f>VLOOKUP(Tabla110[[#This Row],[COD MATERIAL]],Tabla1345[#All],3,0)</f>
        <v>13 - TRACCION</v>
      </c>
      <c r="L1390" s="2" t="str">
        <f>VLOOKUP(MONTH(Tabla110[[#This Row],[FECHA PICKING]]),Tabla2[],2,0)</f>
        <v>Abr</v>
      </c>
      <c r="M1390" s="1">
        <f>YEAR(Tabla110[[#This Row],[FECHA PICKING]])</f>
        <v>2018</v>
      </c>
    </row>
    <row r="1391" spans="1:13" x14ac:dyDescent="0.2">
      <c r="A1391" s="2">
        <v>43401</v>
      </c>
      <c r="B1391" s="1">
        <v>348415</v>
      </c>
      <c r="C1391" s="1" t="s">
        <v>244</v>
      </c>
      <c r="D1391" s="1" t="s">
        <v>891</v>
      </c>
      <c r="E1391" s="1" t="s">
        <v>860</v>
      </c>
      <c r="F1391" s="1">
        <v>61</v>
      </c>
      <c r="G1391" s="16" t="s">
        <v>872</v>
      </c>
      <c r="H1391" s="23">
        <v>0.60972222222222217</v>
      </c>
      <c r="I1391" s="23">
        <v>0.6743055555555556</v>
      </c>
      <c r="J1391" s="1">
        <f>HOUR(Tabla110[[#This Row],[HORA FIN PICKING]]-Tabla110[[#This Row],[HORA INICIO PICKING]])*60+MINUTE(Tabla110[[#This Row],[HORA FIN PICKING]]-Tabla110[[#This Row],[HORA INICIO PICKING]])</f>
        <v>93</v>
      </c>
      <c r="K1391" s="1" t="str">
        <f>VLOOKUP(Tabla110[[#This Row],[COD MATERIAL]],Tabla1345[#All],3,0)</f>
        <v>05 - COLISION</v>
      </c>
      <c r="L1391" s="2" t="str">
        <f>VLOOKUP(MONTH(Tabla110[[#This Row],[FECHA PICKING]]),Tabla2[],2,0)</f>
        <v>Oct</v>
      </c>
      <c r="M1391" s="1">
        <f>YEAR(Tabla110[[#This Row],[FECHA PICKING]])</f>
        <v>2018</v>
      </c>
    </row>
    <row r="1392" spans="1:13" x14ac:dyDescent="0.2">
      <c r="A1392" s="2">
        <v>43566</v>
      </c>
      <c r="B1392" s="1">
        <v>348304</v>
      </c>
      <c r="C1392" s="1" t="s">
        <v>361</v>
      </c>
      <c r="D1392" s="1" t="s">
        <v>893</v>
      </c>
      <c r="E1392" s="1" t="s">
        <v>869</v>
      </c>
      <c r="F1392" s="1">
        <v>54</v>
      </c>
      <c r="G1392" s="16" t="s">
        <v>872</v>
      </c>
      <c r="H1392" s="23">
        <v>0.3659722222222222</v>
      </c>
      <c r="I1392" s="23">
        <v>0.45694444444444443</v>
      </c>
      <c r="J1392" s="1">
        <f>HOUR(Tabla110[[#This Row],[HORA FIN PICKING]]-Tabla110[[#This Row],[HORA INICIO PICKING]])*60+MINUTE(Tabla110[[#This Row],[HORA FIN PICKING]]-Tabla110[[#This Row],[HORA INICIO PICKING]])</f>
        <v>131</v>
      </c>
      <c r="K1392" s="1" t="str">
        <f>VLOOKUP(Tabla110[[#This Row],[COD MATERIAL]],Tabla1345[#All],3,0)</f>
        <v>10 - PALANCAS Y CHICOTES</v>
      </c>
      <c r="L1392" s="2" t="str">
        <f>VLOOKUP(MONTH(Tabla110[[#This Row],[FECHA PICKING]]),Tabla2[],2,0)</f>
        <v>Abr</v>
      </c>
      <c r="M1392" s="1">
        <f>YEAR(Tabla110[[#This Row],[FECHA PICKING]])</f>
        <v>2019</v>
      </c>
    </row>
    <row r="1393" spans="1:13" x14ac:dyDescent="0.2">
      <c r="A1393" s="2">
        <v>43101</v>
      </c>
      <c r="B1393" s="1">
        <v>348627</v>
      </c>
      <c r="C1393" s="1" t="s">
        <v>474</v>
      </c>
      <c r="D1393" s="1" t="s">
        <v>887</v>
      </c>
      <c r="E1393" s="1" t="s">
        <v>868</v>
      </c>
      <c r="F1393" s="1">
        <v>25</v>
      </c>
      <c r="G1393" s="16" t="s">
        <v>872</v>
      </c>
      <c r="H1393" s="23">
        <v>0.60833333333333328</v>
      </c>
      <c r="I1393" s="23">
        <v>0.6465277777777777</v>
      </c>
      <c r="J1393" s="1">
        <f>HOUR(Tabla110[[#This Row],[HORA FIN PICKING]]-Tabla110[[#This Row],[HORA INICIO PICKING]])*60+MINUTE(Tabla110[[#This Row],[HORA FIN PICKING]]-Tabla110[[#This Row],[HORA INICIO PICKING]])</f>
        <v>55</v>
      </c>
      <c r="K1393" s="1" t="str">
        <f>VLOOKUP(Tabla110[[#This Row],[COD MATERIAL]],Tabla1345[#All],3,0)</f>
        <v>15 - MISCELANEOS</v>
      </c>
      <c r="L1393" s="2" t="str">
        <f>VLOOKUP(MONTH(Tabla110[[#This Row],[FECHA PICKING]]),Tabla2[],2,0)</f>
        <v>Ene</v>
      </c>
      <c r="M1393" s="1">
        <f>YEAR(Tabla110[[#This Row],[FECHA PICKING]])</f>
        <v>2018</v>
      </c>
    </row>
    <row r="1394" spans="1:13" x14ac:dyDescent="0.2">
      <c r="A1394" s="2">
        <v>43560</v>
      </c>
      <c r="B1394" s="1">
        <v>348639</v>
      </c>
      <c r="C1394" s="1" t="s">
        <v>480</v>
      </c>
      <c r="D1394" s="1" t="s">
        <v>893</v>
      </c>
      <c r="E1394" s="1" t="s">
        <v>864</v>
      </c>
      <c r="F1394" s="1">
        <v>47</v>
      </c>
      <c r="G1394" s="16" t="s">
        <v>872</v>
      </c>
      <c r="H1394" s="23">
        <v>0.59930555555555554</v>
      </c>
      <c r="I1394" s="23">
        <v>0.70347222222222217</v>
      </c>
      <c r="J1394" s="1">
        <f>HOUR(Tabla110[[#This Row],[HORA FIN PICKING]]-Tabla110[[#This Row],[HORA INICIO PICKING]])*60+MINUTE(Tabla110[[#This Row],[HORA FIN PICKING]]-Tabla110[[#This Row],[HORA INICIO PICKING]])</f>
        <v>150</v>
      </c>
      <c r="K1394" s="1" t="str">
        <f>VLOOKUP(Tabla110[[#This Row],[COD MATERIAL]],Tabla1345[#All],3,0)</f>
        <v>15 - MISCELANEOS</v>
      </c>
      <c r="L1394" s="2" t="str">
        <f>VLOOKUP(MONTH(Tabla110[[#This Row],[FECHA PICKING]]),Tabla2[],2,0)</f>
        <v>Abr</v>
      </c>
      <c r="M1394" s="1">
        <f>YEAR(Tabla110[[#This Row],[FECHA PICKING]])</f>
        <v>2019</v>
      </c>
    </row>
    <row r="1395" spans="1:13" x14ac:dyDescent="0.2">
      <c r="A1395" s="2">
        <v>43606</v>
      </c>
      <c r="B1395" s="1">
        <v>347699</v>
      </c>
      <c r="C1395" s="1" t="s">
        <v>744</v>
      </c>
      <c r="D1395" s="1" t="s">
        <v>890</v>
      </c>
      <c r="E1395" s="1" t="s">
        <v>859</v>
      </c>
      <c r="F1395" s="1">
        <v>13</v>
      </c>
      <c r="G1395" s="16" t="s">
        <v>872</v>
      </c>
      <c r="H1395" s="23">
        <v>0.64861111111111114</v>
      </c>
      <c r="I1395" s="23">
        <v>0.68958333333333333</v>
      </c>
      <c r="J1395" s="1">
        <f>HOUR(Tabla110[[#This Row],[HORA FIN PICKING]]-Tabla110[[#This Row],[HORA INICIO PICKING]])*60+MINUTE(Tabla110[[#This Row],[HORA FIN PICKING]]-Tabla110[[#This Row],[HORA INICIO PICKING]])</f>
        <v>59</v>
      </c>
      <c r="K1395" s="1" t="str">
        <f>VLOOKUP(Tabla110[[#This Row],[COD MATERIAL]],Tabla1345[#All],3,0)</f>
        <v>03 - FILTROS</v>
      </c>
      <c r="L1395" s="2" t="str">
        <f>VLOOKUP(MONTH(Tabla110[[#This Row],[FECHA PICKING]]),Tabla2[],2,0)</f>
        <v>May</v>
      </c>
      <c r="M1395" s="1">
        <f>YEAR(Tabla110[[#This Row],[FECHA PICKING]])</f>
        <v>2019</v>
      </c>
    </row>
    <row r="1396" spans="1:13" x14ac:dyDescent="0.2">
      <c r="A1396" s="2">
        <v>43165</v>
      </c>
      <c r="B1396" s="1">
        <v>366819</v>
      </c>
      <c r="C1396" s="1" t="s">
        <v>187</v>
      </c>
      <c r="D1396" s="1" t="s">
        <v>890</v>
      </c>
      <c r="E1396" s="1" t="s">
        <v>870</v>
      </c>
      <c r="F1396" s="1">
        <v>65</v>
      </c>
      <c r="G1396" s="16" t="s">
        <v>872</v>
      </c>
      <c r="H1396" s="23">
        <v>0.37847222222222227</v>
      </c>
      <c r="I1396" s="23">
        <v>0.40277777777777773</v>
      </c>
      <c r="J1396" s="1">
        <f>HOUR(Tabla110[[#This Row],[HORA FIN PICKING]]-Tabla110[[#This Row],[HORA INICIO PICKING]])*60+MINUTE(Tabla110[[#This Row],[HORA FIN PICKING]]-Tabla110[[#This Row],[HORA INICIO PICKING]])</f>
        <v>35</v>
      </c>
      <c r="K1396" s="1" t="str">
        <f>VLOOKUP(Tabla110[[#This Row],[COD MATERIAL]],Tabla1345[#All],3,0)</f>
        <v>10 - PALANCAS Y CHICOTES</v>
      </c>
      <c r="L1396" s="2" t="str">
        <f>VLOOKUP(MONTH(Tabla110[[#This Row],[FECHA PICKING]]),Tabla2[],2,0)</f>
        <v>Mar</v>
      </c>
      <c r="M1396" s="1">
        <f>YEAR(Tabla110[[#This Row],[FECHA PICKING]])</f>
        <v>2018</v>
      </c>
    </row>
    <row r="1397" spans="1:13" x14ac:dyDescent="0.2">
      <c r="A1397" s="2">
        <v>43266</v>
      </c>
      <c r="B1397" s="1">
        <v>348873</v>
      </c>
      <c r="C1397" s="1" t="s">
        <v>311</v>
      </c>
      <c r="D1397" s="1" t="s">
        <v>888</v>
      </c>
      <c r="E1397" s="1" t="s">
        <v>865</v>
      </c>
      <c r="F1397" s="1">
        <v>11</v>
      </c>
      <c r="G1397" s="16" t="s">
        <v>872</v>
      </c>
      <c r="H1397" s="23">
        <v>0.39583333333333331</v>
      </c>
      <c r="I1397" s="23">
        <v>0.45833333333333331</v>
      </c>
      <c r="J1397" s="1">
        <f>HOUR(Tabla110[[#This Row],[HORA FIN PICKING]]-Tabla110[[#This Row],[HORA INICIO PICKING]])*60+MINUTE(Tabla110[[#This Row],[HORA FIN PICKING]]-Tabla110[[#This Row],[HORA INICIO PICKING]])</f>
        <v>90</v>
      </c>
      <c r="K1397" s="1" t="str">
        <f>VLOOKUP(Tabla110[[#This Row],[COD MATERIAL]],Tabla1345[#All],3,0)</f>
        <v>05 - COLISION</v>
      </c>
      <c r="L1397" s="2" t="str">
        <f>VLOOKUP(MONTH(Tabla110[[#This Row],[FECHA PICKING]]),Tabla2[],2,0)</f>
        <v>Jun</v>
      </c>
      <c r="M1397" s="1">
        <f>YEAR(Tabla110[[#This Row],[FECHA PICKING]])</f>
        <v>2018</v>
      </c>
    </row>
    <row r="1398" spans="1:13" x14ac:dyDescent="0.2">
      <c r="A1398" s="2">
        <v>43489</v>
      </c>
      <c r="B1398" s="1">
        <v>353552</v>
      </c>
      <c r="C1398" s="1" t="s">
        <v>413</v>
      </c>
      <c r="D1398" s="1" t="s">
        <v>888</v>
      </c>
      <c r="E1398" s="1" t="s">
        <v>866</v>
      </c>
      <c r="F1398" s="1">
        <v>81</v>
      </c>
      <c r="G1398" s="16" t="s">
        <v>872</v>
      </c>
      <c r="H1398" s="23">
        <v>0.62847222222222221</v>
      </c>
      <c r="I1398" s="23">
        <v>0.66875000000000007</v>
      </c>
      <c r="J1398" s="1">
        <f>HOUR(Tabla110[[#This Row],[HORA FIN PICKING]]-Tabla110[[#This Row],[HORA INICIO PICKING]])*60+MINUTE(Tabla110[[#This Row],[HORA FIN PICKING]]-Tabla110[[#This Row],[HORA INICIO PICKING]])</f>
        <v>58</v>
      </c>
      <c r="K1398" s="1" t="str">
        <f>VLOOKUP(Tabla110[[#This Row],[COD MATERIAL]],Tabla1345[#All],3,0)</f>
        <v>09 - PARTES DE MOTOR</v>
      </c>
      <c r="L1398" s="2" t="str">
        <f>VLOOKUP(MONTH(Tabla110[[#This Row],[FECHA PICKING]]),Tabla2[],2,0)</f>
        <v>Ene</v>
      </c>
      <c r="M1398" s="1">
        <f>YEAR(Tabla110[[#This Row],[FECHA PICKING]])</f>
        <v>2019</v>
      </c>
    </row>
    <row r="1399" spans="1:13" x14ac:dyDescent="0.2">
      <c r="A1399" s="2">
        <v>43313</v>
      </c>
      <c r="B1399" s="1">
        <v>348834</v>
      </c>
      <c r="C1399" s="1" t="s">
        <v>284</v>
      </c>
      <c r="D1399" s="1" t="s">
        <v>889</v>
      </c>
      <c r="E1399" s="1" t="s">
        <v>865</v>
      </c>
      <c r="F1399" s="1">
        <v>72</v>
      </c>
      <c r="G1399" s="16" t="s">
        <v>872</v>
      </c>
      <c r="H1399" s="23">
        <v>0.5708333333333333</v>
      </c>
      <c r="I1399" s="23">
        <v>0.59027777777777779</v>
      </c>
      <c r="J1399" s="1">
        <f>HOUR(Tabla110[[#This Row],[HORA FIN PICKING]]-Tabla110[[#This Row],[HORA INICIO PICKING]])*60+MINUTE(Tabla110[[#This Row],[HORA FIN PICKING]]-Tabla110[[#This Row],[HORA INICIO PICKING]])</f>
        <v>28</v>
      </c>
      <c r="K1399" s="1" t="str">
        <f>VLOOKUP(Tabla110[[#This Row],[COD MATERIAL]],Tabla1345[#All],3,0)</f>
        <v>05 - COLISION</v>
      </c>
      <c r="L1399" s="2" t="str">
        <f>VLOOKUP(MONTH(Tabla110[[#This Row],[FECHA PICKING]]),Tabla2[],2,0)</f>
        <v>Ago</v>
      </c>
      <c r="M1399" s="1">
        <f>YEAR(Tabla110[[#This Row],[FECHA PICKING]])</f>
        <v>2018</v>
      </c>
    </row>
    <row r="1400" spans="1:13" x14ac:dyDescent="0.2">
      <c r="A1400" s="2">
        <v>43296</v>
      </c>
      <c r="B1400" s="1">
        <v>347863</v>
      </c>
      <c r="C1400" s="1" t="s">
        <v>174</v>
      </c>
      <c r="D1400" s="1" t="s">
        <v>886</v>
      </c>
      <c r="E1400" s="1" t="s">
        <v>858</v>
      </c>
      <c r="F1400" s="1">
        <v>64</v>
      </c>
      <c r="G1400" s="16" t="s">
        <v>872</v>
      </c>
      <c r="H1400" s="23">
        <v>0.6777777777777777</v>
      </c>
      <c r="I1400" s="23">
        <v>0.74583333333333324</v>
      </c>
      <c r="J1400" s="1">
        <f>HOUR(Tabla110[[#This Row],[HORA FIN PICKING]]-Tabla110[[#This Row],[HORA INICIO PICKING]])*60+MINUTE(Tabla110[[#This Row],[HORA FIN PICKING]]-Tabla110[[#This Row],[HORA INICIO PICKING]])</f>
        <v>98</v>
      </c>
      <c r="K1400" s="1" t="str">
        <f>VLOOKUP(Tabla110[[#This Row],[COD MATERIAL]],Tabla1345[#All],3,0)</f>
        <v>08 - ELECTRICO</v>
      </c>
      <c r="L1400" s="2" t="str">
        <f>VLOOKUP(MONTH(Tabla110[[#This Row],[FECHA PICKING]]),Tabla2[],2,0)</f>
        <v>Jul</v>
      </c>
      <c r="M1400" s="1">
        <f>YEAR(Tabla110[[#This Row],[FECHA PICKING]])</f>
        <v>2018</v>
      </c>
    </row>
    <row r="1401" spans="1:13" x14ac:dyDescent="0.2">
      <c r="A1401" s="2">
        <v>43470</v>
      </c>
      <c r="B1401" s="1">
        <v>353547</v>
      </c>
      <c r="C1401" s="1" t="s">
        <v>160</v>
      </c>
      <c r="D1401" s="1" t="s">
        <v>886</v>
      </c>
      <c r="E1401" s="1" t="s">
        <v>871</v>
      </c>
      <c r="F1401" s="1">
        <v>38</v>
      </c>
      <c r="G1401" s="16" t="s">
        <v>873</v>
      </c>
      <c r="H1401" s="23">
        <v>0.51874999999999993</v>
      </c>
      <c r="I1401" s="23">
        <v>0.54999999999999993</v>
      </c>
      <c r="J1401" s="1">
        <f>HOUR(Tabla110[[#This Row],[HORA FIN PICKING]]-Tabla110[[#This Row],[HORA INICIO PICKING]])*60+MINUTE(Tabla110[[#This Row],[HORA FIN PICKING]]-Tabla110[[#This Row],[HORA INICIO PICKING]])</f>
        <v>45</v>
      </c>
      <c r="K1401" s="1" t="str">
        <f>VLOOKUP(Tabla110[[#This Row],[COD MATERIAL]],Tabla1345[#All],3,0)</f>
        <v>09 - PARTES DE MOTOR</v>
      </c>
      <c r="L1401" s="2" t="str">
        <f>VLOOKUP(MONTH(Tabla110[[#This Row],[FECHA PICKING]]),Tabla2[],2,0)</f>
        <v>Ene</v>
      </c>
      <c r="M1401" s="1">
        <f>YEAR(Tabla110[[#This Row],[FECHA PICKING]])</f>
        <v>2019</v>
      </c>
    </row>
    <row r="1402" spans="1:13" x14ac:dyDescent="0.2">
      <c r="A1402" s="2">
        <v>43308</v>
      </c>
      <c r="B1402" s="1">
        <v>348788</v>
      </c>
      <c r="C1402" s="1" t="s">
        <v>404</v>
      </c>
      <c r="D1402" s="1" t="s">
        <v>893</v>
      </c>
      <c r="E1402" s="1" t="s">
        <v>865</v>
      </c>
      <c r="F1402" s="1">
        <v>82</v>
      </c>
      <c r="G1402" s="16" t="s">
        <v>872</v>
      </c>
      <c r="H1402" s="23">
        <v>0.51527777777777783</v>
      </c>
      <c r="I1402" s="23">
        <v>0.5840277777777777</v>
      </c>
      <c r="J1402" s="1">
        <f>HOUR(Tabla110[[#This Row],[HORA FIN PICKING]]-Tabla110[[#This Row],[HORA INICIO PICKING]])*60+MINUTE(Tabla110[[#This Row],[HORA FIN PICKING]]-Tabla110[[#This Row],[HORA INICIO PICKING]])</f>
        <v>99</v>
      </c>
      <c r="K1402" s="1" t="str">
        <f>VLOOKUP(Tabla110[[#This Row],[COD MATERIAL]],Tabla1345[#All],3,0)</f>
        <v>05 - COLISION</v>
      </c>
      <c r="L1402" s="2" t="str">
        <f>VLOOKUP(MONTH(Tabla110[[#This Row],[FECHA PICKING]]),Tabla2[],2,0)</f>
        <v>Jul</v>
      </c>
      <c r="M1402" s="1">
        <f>YEAR(Tabla110[[#This Row],[FECHA PICKING]])</f>
        <v>2018</v>
      </c>
    </row>
    <row r="1403" spans="1:13" x14ac:dyDescent="0.2">
      <c r="A1403" s="2">
        <v>43576</v>
      </c>
      <c r="B1403" s="1">
        <v>348150</v>
      </c>
      <c r="C1403" s="1" t="s">
        <v>222</v>
      </c>
      <c r="D1403" s="1" t="s">
        <v>887</v>
      </c>
      <c r="E1403" s="1" t="s">
        <v>858</v>
      </c>
      <c r="F1403" s="1">
        <v>17</v>
      </c>
      <c r="G1403" s="16" t="s">
        <v>872</v>
      </c>
      <c r="H1403" s="23">
        <v>0.7416666666666667</v>
      </c>
      <c r="I1403" s="23">
        <v>0.77569444444444446</v>
      </c>
      <c r="J1403" s="1">
        <f>HOUR(Tabla110[[#This Row],[HORA FIN PICKING]]-Tabla110[[#This Row],[HORA INICIO PICKING]])*60+MINUTE(Tabla110[[#This Row],[HORA FIN PICKING]]-Tabla110[[#This Row],[HORA INICIO PICKING]])</f>
        <v>49</v>
      </c>
      <c r="K1403" s="1" t="str">
        <f>VLOOKUP(Tabla110[[#This Row],[COD MATERIAL]],Tabla1345[#All],3,0)</f>
        <v>13 - TRACCION</v>
      </c>
      <c r="L1403" s="2" t="str">
        <f>VLOOKUP(MONTH(Tabla110[[#This Row],[FECHA PICKING]]),Tabla2[],2,0)</f>
        <v>Abr</v>
      </c>
      <c r="M1403" s="1">
        <f>YEAR(Tabla110[[#This Row],[FECHA PICKING]])</f>
        <v>2019</v>
      </c>
    </row>
    <row r="1404" spans="1:13" x14ac:dyDescent="0.2">
      <c r="A1404" s="2">
        <v>43174</v>
      </c>
      <c r="B1404" s="1">
        <v>348245</v>
      </c>
      <c r="C1404" s="1" t="s">
        <v>342</v>
      </c>
      <c r="D1404" s="1" t="s">
        <v>891</v>
      </c>
      <c r="E1404" s="1" t="s">
        <v>857</v>
      </c>
      <c r="F1404" s="1">
        <v>78</v>
      </c>
      <c r="G1404" s="16" t="s">
        <v>873</v>
      </c>
      <c r="H1404" s="23">
        <v>0.73402777777777783</v>
      </c>
      <c r="I1404" s="23">
        <v>0.8256944444444444</v>
      </c>
      <c r="J1404" s="1">
        <f>HOUR(Tabla110[[#This Row],[HORA FIN PICKING]]-Tabla110[[#This Row],[HORA INICIO PICKING]])*60+MINUTE(Tabla110[[#This Row],[HORA FIN PICKING]]-Tabla110[[#This Row],[HORA INICIO PICKING]])</f>
        <v>132</v>
      </c>
      <c r="K1404" s="1" t="str">
        <f>VLOOKUP(Tabla110[[#This Row],[COD MATERIAL]],Tabla1345[#All],3,0)</f>
        <v>07 - PEDALES Y POSAPIES</v>
      </c>
      <c r="L1404" s="2" t="str">
        <f>VLOOKUP(MONTH(Tabla110[[#This Row],[FECHA PICKING]]),Tabla2[],2,0)</f>
        <v>Mar</v>
      </c>
      <c r="M1404" s="1">
        <f>YEAR(Tabla110[[#This Row],[FECHA PICKING]])</f>
        <v>2018</v>
      </c>
    </row>
    <row r="1405" spans="1:13" x14ac:dyDescent="0.2">
      <c r="A1405" s="2">
        <v>43351</v>
      </c>
      <c r="B1405" s="1">
        <v>348494</v>
      </c>
      <c r="C1405" s="1" t="s">
        <v>483</v>
      </c>
      <c r="D1405" s="1" t="s">
        <v>892</v>
      </c>
      <c r="E1405" s="1" t="s">
        <v>862</v>
      </c>
      <c r="F1405" s="1">
        <v>63</v>
      </c>
      <c r="G1405" s="16" t="s">
        <v>872</v>
      </c>
      <c r="H1405" s="23">
        <v>0.40277777777777773</v>
      </c>
      <c r="I1405" s="23">
        <v>0.43541666666666662</v>
      </c>
      <c r="J1405" s="1">
        <f>HOUR(Tabla110[[#This Row],[HORA FIN PICKING]]-Tabla110[[#This Row],[HORA INICIO PICKING]])*60+MINUTE(Tabla110[[#This Row],[HORA FIN PICKING]]-Tabla110[[#This Row],[HORA INICIO PICKING]])</f>
        <v>47</v>
      </c>
      <c r="K1405" s="1" t="str">
        <f>VLOOKUP(Tabla110[[#This Row],[COD MATERIAL]],Tabla1345[#All],3,0)</f>
        <v>09 - PARTES DE MOTOR</v>
      </c>
      <c r="L1405" s="2" t="str">
        <f>VLOOKUP(MONTH(Tabla110[[#This Row],[FECHA PICKING]]),Tabla2[],2,0)</f>
        <v>Set</v>
      </c>
      <c r="M1405" s="1">
        <f>YEAR(Tabla110[[#This Row],[FECHA PICKING]])</f>
        <v>2018</v>
      </c>
    </row>
    <row r="1406" spans="1:13" x14ac:dyDescent="0.2">
      <c r="A1406" s="2">
        <v>43405</v>
      </c>
      <c r="B1406" s="1">
        <v>347660</v>
      </c>
      <c r="C1406" s="1" t="s">
        <v>601</v>
      </c>
      <c r="D1406" s="1" t="s">
        <v>886</v>
      </c>
      <c r="E1406" s="1" t="s">
        <v>857</v>
      </c>
      <c r="F1406" s="1">
        <v>65</v>
      </c>
      <c r="G1406" s="16" t="s">
        <v>872</v>
      </c>
      <c r="H1406" s="23">
        <v>0.51458333333333328</v>
      </c>
      <c r="I1406" s="23">
        <v>0.59652777777777777</v>
      </c>
      <c r="J1406" s="1">
        <f>HOUR(Tabla110[[#This Row],[HORA FIN PICKING]]-Tabla110[[#This Row],[HORA INICIO PICKING]])*60+MINUTE(Tabla110[[#This Row],[HORA FIN PICKING]]-Tabla110[[#This Row],[HORA INICIO PICKING]])</f>
        <v>118</v>
      </c>
      <c r="K1406" s="1" t="str">
        <f>VLOOKUP(Tabla110[[#This Row],[COD MATERIAL]],Tabla1345[#All],3,0)</f>
        <v>15 - MISCELANEOS</v>
      </c>
      <c r="L1406" s="2" t="str">
        <f>VLOOKUP(MONTH(Tabla110[[#This Row],[FECHA PICKING]]),Tabla2[],2,0)</f>
        <v>Nov</v>
      </c>
      <c r="M1406" s="1">
        <f>YEAR(Tabla110[[#This Row],[FECHA PICKING]])</f>
        <v>2018</v>
      </c>
    </row>
    <row r="1407" spans="1:13" x14ac:dyDescent="0.2">
      <c r="A1407" s="2">
        <v>43352</v>
      </c>
      <c r="B1407" s="1">
        <v>362700</v>
      </c>
      <c r="C1407" s="1" t="s">
        <v>536</v>
      </c>
      <c r="D1407" s="1" t="s">
        <v>893</v>
      </c>
      <c r="E1407" s="1" t="s">
        <v>867</v>
      </c>
      <c r="F1407" s="1">
        <v>25</v>
      </c>
      <c r="G1407" s="16" t="s">
        <v>872</v>
      </c>
      <c r="H1407" s="23">
        <v>0.70000000000000007</v>
      </c>
      <c r="I1407" s="23">
        <v>0.74236111111111114</v>
      </c>
      <c r="J1407" s="1">
        <f>HOUR(Tabla110[[#This Row],[HORA FIN PICKING]]-Tabla110[[#This Row],[HORA INICIO PICKING]])*60+MINUTE(Tabla110[[#This Row],[HORA FIN PICKING]]-Tabla110[[#This Row],[HORA INICIO PICKING]])</f>
        <v>61</v>
      </c>
      <c r="K1407" s="1" t="str">
        <f>VLOOKUP(Tabla110[[#This Row],[COD MATERIAL]],Tabla1345[#All],3,0)</f>
        <v>07 - PEDALES Y POSAPIES</v>
      </c>
      <c r="L1407" s="2" t="str">
        <f>VLOOKUP(MONTH(Tabla110[[#This Row],[FECHA PICKING]]),Tabla2[],2,0)</f>
        <v>Set</v>
      </c>
      <c r="M1407" s="1">
        <f>YEAR(Tabla110[[#This Row],[FECHA PICKING]])</f>
        <v>2018</v>
      </c>
    </row>
    <row r="1408" spans="1:13" x14ac:dyDescent="0.2">
      <c r="A1408" s="2">
        <v>43501</v>
      </c>
      <c r="B1408" s="1">
        <v>362589</v>
      </c>
      <c r="C1408" s="1" t="s">
        <v>792</v>
      </c>
      <c r="D1408" s="1" t="s">
        <v>885</v>
      </c>
      <c r="E1408" s="1" t="s">
        <v>857</v>
      </c>
      <c r="F1408" s="1">
        <v>82</v>
      </c>
      <c r="G1408" s="16" t="s">
        <v>872</v>
      </c>
      <c r="H1408" s="23">
        <v>0.51388888888888895</v>
      </c>
      <c r="I1408" s="23">
        <v>0.60138888888888886</v>
      </c>
      <c r="J1408" s="1">
        <f>HOUR(Tabla110[[#This Row],[HORA FIN PICKING]]-Tabla110[[#This Row],[HORA INICIO PICKING]])*60+MINUTE(Tabla110[[#This Row],[HORA FIN PICKING]]-Tabla110[[#This Row],[HORA INICIO PICKING]])</f>
        <v>126</v>
      </c>
      <c r="K1408" s="1" t="str">
        <f>VLOOKUP(Tabla110[[#This Row],[COD MATERIAL]],Tabla1345[#All],3,0)</f>
        <v>07 - PEDALES Y POSAPIES</v>
      </c>
      <c r="L1408" s="2" t="str">
        <f>VLOOKUP(MONTH(Tabla110[[#This Row],[FECHA PICKING]]),Tabla2[],2,0)</f>
        <v>Feb</v>
      </c>
      <c r="M1408" s="1">
        <f>YEAR(Tabla110[[#This Row],[FECHA PICKING]])</f>
        <v>2019</v>
      </c>
    </row>
    <row r="1409" spans="1:13" x14ac:dyDescent="0.2">
      <c r="A1409" s="2">
        <v>43255</v>
      </c>
      <c r="B1409" s="1">
        <v>348307</v>
      </c>
      <c r="C1409" s="1" t="s">
        <v>131</v>
      </c>
      <c r="D1409" s="1" t="s">
        <v>893</v>
      </c>
      <c r="E1409" s="1" t="s">
        <v>860</v>
      </c>
      <c r="F1409" s="1">
        <v>27</v>
      </c>
      <c r="G1409" s="16" t="s">
        <v>873</v>
      </c>
      <c r="H1409" s="23">
        <v>0.58958333333333335</v>
      </c>
      <c r="I1409" s="23">
        <v>0.60138888888888886</v>
      </c>
      <c r="J1409" s="1">
        <f>HOUR(Tabla110[[#This Row],[HORA FIN PICKING]]-Tabla110[[#This Row],[HORA INICIO PICKING]])*60+MINUTE(Tabla110[[#This Row],[HORA FIN PICKING]]-Tabla110[[#This Row],[HORA INICIO PICKING]])</f>
        <v>17</v>
      </c>
      <c r="K1409" s="1" t="str">
        <f>VLOOKUP(Tabla110[[#This Row],[COD MATERIAL]],Tabla1345[#All],3,0)</f>
        <v>06 - AMORTIGUADORES</v>
      </c>
      <c r="L1409" s="2" t="str">
        <f>VLOOKUP(MONTH(Tabla110[[#This Row],[FECHA PICKING]]),Tabla2[],2,0)</f>
        <v>Jun</v>
      </c>
      <c r="M1409" s="1">
        <f>YEAR(Tabla110[[#This Row],[FECHA PICKING]])</f>
        <v>2018</v>
      </c>
    </row>
    <row r="1410" spans="1:13" x14ac:dyDescent="0.2">
      <c r="A1410" s="2">
        <v>43447</v>
      </c>
      <c r="B1410" s="1">
        <v>347886</v>
      </c>
      <c r="C1410" s="1" t="s">
        <v>317</v>
      </c>
      <c r="D1410" s="1" t="s">
        <v>886</v>
      </c>
      <c r="E1410" s="1" t="s">
        <v>865</v>
      </c>
      <c r="F1410" s="1">
        <v>41</v>
      </c>
      <c r="G1410" s="16" t="s">
        <v>872</v>
      </c>
      <c r="H1410" s="23">
        <v>0.54999999999999993</v>
      </c>
      <c r="I1410" s="23">
        <v>0.5708333333333333</v>
      </c>
      <c r="J1410" s="1">
        <f>HOUR(Tabla110[[#This Row],[HORA FIN PICKING]]-Tabla110[[#This Row],[HORA INICIO PICKING]])*60+MINUTE(Tabla110[[#This Row],[HORA FIN PICKING]]-Tabla110[[#This Row],[HORA INICIO PICKING]])</f>
        <v>30</v>
      </c>
      <c r="K1410" s="1" t="str">
        <f>VLOOKUP(Tabla110[[#This Row],[COD MATERIAL]],Tabla1345[#All],3,0)</f>
        <v>14 - LUCES</v>
      </c>
      <c r="L1410" s="2" t="str">
        <f>VLOOKUP(MONTH(Tabla110[[#This Row],[FECHA PICKING]]),Tabla2[],2,0)</f>
        <v>Dic</v>
      </c>
      <c r="M1410" s="1">
        <f>YEAR(Tabla110[[#This Row],[FECHA PICKING]])</f>
        <v>2018</v>
      </c>
    </row>
    <row r="1411" spans="1:13" x14ac:dyDescent="0.2">
      <c r="A1411" s="2">
        <v>43416</v>
      </c>
      <c r="B1411" s="1">
        <v>348793</v>
      </c>
      <c r="C1411" s="1" t="s">
        <v>145</v>
      </c>
      <c r="D1411" s="1" t="s">
        <v>885</v>
      </c>
      <c r="E1411" s="1" t="s">
        <v>863</v>
      </c>
      <c r="F1411" s="1">
        <v>32</v>
      </c>
      <c r="G1411" s="16" t="s">
        <v>872</v>
      </c>
      <c r="H1411" s="23">
        <v>0.68125000000000002</v>
      </c>
      <c r="I1411" s="23">
        <v>0.75902777777777786</v>
      </c>
      <c r="J1411" s="1">
        <f>HOUR(Tabla110[[#This Row],[HORA FIN PICKING]]-Tabla110[[#This Row],[HORA INICIO PICKING]])*60+MINUTE(Tabla110[[#This Row],[HORA FIN PICKING]]-Tabla110[[#This Row],[HORA INICIO PICKING]])</f>
        <v>112</v>
      </c>
      <c r="K1411" s="1" t="str">
        <f>VLOOKUP(Tabla110[[#This Row],[COD MATERIAL]],Tabla1345[#All],3,0)</f>
        <v>05 - COLISION</v>
      </c>
      <c r="L1411" s="2" t="str">
        <f>VLOOKUP(MONTH(Tabla110[[#This Row],[FECHA PICKING]]),Tabla2[],2,0)</f>
        <v>Nov</v>
      </c>
      <c r="M1411" s="1">
        <f>YEAR(Tabla110[[#This Row],[FECHA PICKING]])</f>
        <v>2018</v>
      </c>
    </row>
    <row r="1412" spans="1:13" x14ac:dyDescent="0.2">
      <c r="A1412" s="2">
        <v>43343</v>
      </c>
      <c r="B1412" s="1">
        <v>347950</v>
      </c>
      <c r="C1412" s="1" t="s">
        <v>172</v>
      </c>
      <c r="D1412" s="1" t="s">
        <v>890</v>
      </c>
      <c r="E1412" s="1" t="s">
        <v>856</v>
      </c>
      <c r="F1412" s="1">
        <v>62</v>
      </c>
      <c r="G1412" s="16" t="s">
        <v>873</v>
      </c>
      <c r="H1412" s="23">
        <v>0.63888888888888895</v>
      </c>
      <c r="I1412" s="23">
        <v>0.72222222222222221</v>
      </c>
      <c r="J1412" s="1">
        <f>HOUR(Tabla110[[#This Row],[HORA FIN PICKING]]-Tabla110[[#This Row],[HORA INICIO PICKING]])*60+MINUTE(Tabla110[[#This Row],[HORA FIN PICKING]]-Tabla110[[#This Row],[HORA INICIO PICKING]])</f>
        <v>120</v>
      </c>
      <c r="K1412" s="1" t="str">
        <f>VLOOKUP(Tabla110[[#This Row],[COD MATERIAL]],Tabla1345[#All],3,0)</f>
        <v>08 - ELECTRICO</v>
      </c>
      <c r="L1412" s="2" t="str">
        <f>VLOOKUP(MONTH(Tabla110[[#This Row],[FECHA PICKING]]),Tabla2[],2,0)</f>
        <v>Ago</v>
      </c>
      <c r="M1412" s="1">
        <f>YEAR(Tabla110[[#This Row],[FECHA PICKING]])</f>
        <v>2018</v>
      </c>
    </row>
    <row r="1413" spans="1:13" x14ac:dyDescent="0.2">
      <c r="A1413" s="2">
        <v>43539</v>
      </c>
      <c r="B1413" s="1">
        <v>348248</v>
      </c>
      <c r="C1413" s="1" t="s">
        <v>239</v>
      </c>
      <c r="D1413" s="1" t="s">
        <v>893</v>
      </c>
      <c r="E1413" s="1" t="s">
        <v>857</v>
      </c>
      <c r="F1413" s="1">
        <v>82</v>
      </c>
      <c r="G1413" s="16" t="s">
        <v>873</v>
      </c>
      <c r="H1413" s="23">
        <v>0.63750000000000007</v>
      </c>
      <c r="I1413" s="23">
        <v>0.74097222222222214</v>
      </c>
      <c r="J1413" s="1">
        <f>HOUR(Tabla110[[#This Row],[HORA FIN PICKING]]-Tabla110[[#This Row],[HORA INICIO PICKING]])*60+MINUTE(Tabla110[[#This Row],[HORA FIN PICKING]]-Tabla110[[#This Row],[HORA INICIO PICKING]])</f>
        <v>149</v>
      </c>
      <c r="K1413" s="1" t="str">
        <f>VLOOKUP(Tabla110[[#This Row],[COD MATERIAL]],Tabla1345[#All],3,0)</f>
        <v>07 - PEDALES Y POSAPIES</v>
      </c>
      <c r="L1413" s="2" t="str">
        <f>VLOOKUP(MONTH(Tabla110[[#This Row],[FECHA PICKING]]),Tabla2[],2,0)</f>
        <v>Mar</v>
      </c>
      <c r="M1413" s="1">
        <f>YEAR(Tabla110[[#This Row],[FECHA PICKING]])</f>
        <v>2019</v>
      </c>
    </row>
    <row r="1414" spans="1:13" x14ac:dyDescent="0.2">
      <c r="A1414" s="2">
        <v>43125</v>
      </c>
      <c r="B1414" s="1">
        <v>347984</v>
      </c>
      <c r="C1414" s="1" t="s">
        <v>51</v>
      </c>
      <c r="D1414" s="1" t="s">
        <v>884</v>
      </c>
      <c r="E1414" s="1" t="s">
        <v>858</v>
      </c>
      <c r="F1414" s="1">
        <v>34</v>
      </c>
      <c r="G1414" s="16" t="s">
        <v>872</v>
      </c>
      <c r="H1414" s="23">
        <v>0.68263888888888891</v>
      </c>
      <c r="I1414" s="23">
        <v>0.77847222222222223</v>
      </c>
      <c r="J1414" s="1">
        <f>HOUR(Tabla110[[#This Row],[HORA FIN PICKING]]-Tabla110[[#This Row],[HORA INICIO PICKING]])*60+MINUTE(Tabla110[[#This Row],[HORA FIN PICKING]]-Tabla110[[#This Row],[HORA INICIO PICKING]])</f>
        <v>138</v>
      </c>
      <c r="K1414" s="1" t="str">
        <f>VLOOKUP(Tabla110[[#This Row],[COD MATERIAL]],Tabla1345[#All],3,0)</f>
        <v>10 - PALANCAS Y CHICOTES</v>
      </c>
      <c r="L1414" s="2" t="str">
        <f>VLOOKUP(MONTH(Tabla110[[#This Row],[FECHA PICKING]]),Tabla2[],2,0)</f>
        <v>Ene</v>
      </c>
      <c r="M1414" s="1">
        <f>YEAR(Tabla110[[#This Row],[FECHA PICKING]])</f>
        <v>2018</v>
      </c>
    </row>
    <row r="1415" spans="1:13" x14ac:dyDescent="0.2">
      <c r="A1415" s="2">
        <v>43277</v>
      </c>
      <c r="B1415" s="1">
        <v>367710</v>
      </c>
      <c r="C1415" s="1" t="s">
        <v>555</v>
      </c>
      <c r="D1415" s="1" t="s">
        <v>889</v>
      </c>
      <c r="E1415" s="1" t="s">
        <v>859</v>
      </c>
      <c r="F1415" s="1">
        <v>96</v>
      </c>
      <c r="G1415" s="16" t="s">
        <v>872</v>
      </c>
      <c r="H1415" s="23">
        <v>0.37986111111111115</v>
      </c>
      <c r="I1415" s="23">
        <v>0.39444444444444443</v>
      </c>
      <c r="J1415" s="1">
        <f>HOUR(Tabla110[[#This Row],[HORA FIN PICKING]]-Tabla110[[#This Row],[HORA INICIO PICKING]])*60+MINUTE(Tabla110[[#This Row],[HORA FIN PICKING]]-Tabla110[[#This Row],[HORA INICIO PICKING]])</f>
        <v>21</v>
      </c>
      <c r="K1415" s="1" t="str">
        <f>VLOOKUP(Tabla110[[#This Row],[COD MATERIAL]],Tabla1345[#All],3,0)</f>
        <v>07 - PEDALES Y POSAPIES</v>
      </c>
      <c r="L1415" s="2" t="str">
        <f>VLOOKUP(MONTH(Tabla110[[#This Row],[FECHA PICKING]]),Tabla2[],2,0)</f>
        <v>Jun</v>
      </c>
      <c r="M1415" s="1">
        <f>YEAR(Tabla110[[#This Row],[FECHA PICKING]])</f>
        <v>2018</v>
      </c>
    </row>
    <row r="1416" spans="1:13" x14ac:dyDescent="0.2">
      <c r="A1416" s="2">
        <v>43596</v>
      </c>
      <c r="B1416" s="1">
        <v>348432</v>
      </c>
      <c r="C1416" s="1" t="s">
        <v>299</v>
      </c>
      <c r="D1416" s="1" t="s">
        <v>889</v>
      </c>
      <c r="E1416" s="1" t="s">
        <v>860</v>
      </c>
      <c r="F1416" s="1">
        <v>47</v>
      </c>
      <c r="G1416" s="16" t="s">
        <v>873</v>
      </c>
      <c r="H1416" s="23">
        <v>0.46736111111111112</v>
      </c>
      <c r="I1416" s="23">
        <v>0.49861111111111112</v>
      </c>
      <c r="J1416" s="1">
        <f>HOUR(Tabla110[[#This Row],[HORA FIN PICKING]]-Tabla110[[#This Row],[HORA INICIO PICKING]])*60+MINUTE(Tabla110[[#This Row],[HORA FIN PICKING]]-Tabla110[[#This Row],[HORA INICIO PICKING]])</f>
        <v>45</v>
      </c>
      <c r="K1416" s="1" t="str">
        <f>VLOOKUP(Tabla110[[#This Row],[COD MATERIAL]],Tabla1345[#All],3,0)</f>
        <v>05 - COLISION</v>
      </c>
      <c r="L1416" s="2" t="str">
        <f>VLOOKUP(MONTH(Tabla110[[#This Row],[FECHA PICKING]]),Tabla2[],2,0)</f>
        <v>May</v>
      </c>
      <c r="M1416" s="1">
        <f>YEAR(Tabla110[[#This Row],[FECHA PICKING]])</f>
        <v>2019</v>
      </c>
    </row>
    <row r="1417" spans="1:13" x14ac:dyDescent="0.2">
      <c r="A1417" s="2">
        <v>43237</v>
      </c>
      <c r="B1417" s="1">
        <v>347957</v>
      </c>
      <c r="C1417" s="1" t="s">
        <v>93</v>
      </c>
      <c r="D1417" s="1" t="s">
        <v>884</v>
      </c>
      <c r="E1417" s="1" t="s">
        <v>861</v>
      </c>
      <c r="F1417" s="1">
        <v>46</v>
      </c>
      <c r="G1417" s="16" t="s">
        <v>872</v>
      </c>
      <c r="H1417" s="23">
        <v>0.64166666666666672</v>
      </c>
      <c r="I1417" s="23">
        <v>0.65694444444444444</v>
      </c>
      <c r="J1417" s="1">
        <f>HOUR(Tabla110[[#This Row],[HORA FIN PICKING]]-Tabla110[[#This Row],[HORA INICIO PICKING]])*60+MINUTE(Tabla110[[#This Row],[HORA FIN PICKING]]-Tabla110[[#This Row],[HORA INICIO PICKING]])</f>
        <v>22</v>
      </c>
      <c r="K1417" s="1" t="str">
        <f>VLOOKUP(Tabla110[[#This Row],[COD MATERIAL]],Tabla1345[#All],3,0)</f>
        <v>08 - ELECTRICO</v>
      </c>
      <c r="L1417" s="2" t="str">
        <f>VLOOKUP(MONTH(Tabla110[[#This Row],[FECHA PICKING]]),Tabla2[],2,0)</f>
        <v>May</v>
      </c>
      <c r="M1417" s="1">
        <f>YEAR(Tabla110[[#This Row],[FECHA PICKING]])</f>
        <v>2018</v>
      </c>
    </row>
    <row r="1418" spans="1:13" x14ac:dyDescent="0.2">
      <c r="A1418" s="2">
        <v>43310</v>
      </c>
      <c r="B1418" s="1">
        <v>347756</v>
      </c>
      <c r="C1418" s="1" t="s">
        <v>434</v>
      </c>
      <c r="D1418" s="1" t="s">
        <v>887</v>
      </c>
      <c r="E1418" s="1" t="s">
        <v>862</v>
      </c>
      <c r="F1418" s="1">
        <v>57</v>
      </c>
      <c r="G1418" s="16" t="s">
        <v>872</v>
      </c>
      <c r="H1418" s="23">
        <v>0.73472222222222217</v>
      </c>
      <c r="I1418" s="23">
        <v>0.78541666666666676</v>
      </c>
      <c r="J1418" s="1">
        <f>HOUR(Tabla110[[#This Row],[HORA FIN PICKING]]-Tabla110[[#This Row],[HORA INICIO PICKING]])*60+MINUTE(Tabla110[[#This Row],[HORA FIN PICKING]]-Tabla110[[#This Row],[HORA INICIO PICKING]])</f>
        <v>73</v>
      </c>
      <c r="K1418" s="1" t="str">
        <f>VLOOKUP(Tabla110[[#This Row],[COD MATERIAL]],Tabla1345[#All],3,0)</f>
        <v>09 - PARTES DE MOTOR</v>
      </c>
      <c r="L1418" s="2" t="str">
        <f>VLOOKUP(MONTH(Tabla110[[#This Row],[FECHA PICKING]]),Tabla2[],2,0)</f>
        <v>Jul</v>
      </c>
      <c r="M1418" s="1">
        <f>YEAR(Tabla110[[#This Row],[FECHA PICKING]])</f>
        <v>2018</v>
      </c>
    </row>
    <row r="1419" spans="1:13" x14ac:dyDescent="0.2">
      <c r="A1419" s="2">
        <v>43484</v>
      </c>
      <c r="B1419" s="1">
        <v>348524</v>
      </c>
      <c r="C1419" s="1" t="s">
        <v>72</v>
      </c>
      <c r="D1419" s="1" t="s">
        <v>886</v>
      </c>
      <c r="E1419" s="1" t="s">
        <v>863</v>
      </c>
      <c r="F1419" s="1">
        <v>30</v>
      </c>
      <c r="G1419" s="16" t="s">
        <v>872</v>
      </c>
      <c r="H1419" s="23">
        <v>0.57013888888888886</v>
      </c>
      <c r="I1419" s="23">
        <v>0.6479166666666667</v>
      </c>
      <c r="J1419" s="1">
        <f>HOUR(Tabla110[[#This Row],[HORA FIN PICKING]]-Tabla110[[#This Row],[HORA INICIO PICKING]])*60+MINUTE(Tabla110[[#This Row],[HORA FIN PICKING]]-Tabla110[[#This Row],[HORA INICIO PICKING]])</f>
        <v>112</v>
      </c>
      <c r="K1419" s="1" t="str">
        <f>VLOOKUP(Tabla110[[#This Row],[COD MATERIAL]],Tabla1345[#All],3,0)</f>
        <v>09 - PARTES DE MOTOR</v>
      </c>
      <c r="L1419" s="2" t="str">
        <f>VLOOKUP(MONTH(Tabla110[[#This Row],[FECHA PICKING]]),Tabla2[],2,0)</f>
        <v>Ene</v>
      </c>
      <c r="M1419" s="1">
        <f>YEAR(Tabla110[[#This Row],[FECHA PICKING]])</f>
        <v>2019</v>
      </c>
    </row>
    <row r="1420" spans="1:13" x14ac:dyDescent="0.2">
      <c r="A1420" s="2">
        <v>43396</v>
      </c>
      <c r="B1420" s="1">
        <v>348356</v>
      </c>
      <c r="C1420" s="1" t="s">
        <v>675</v>
      </c>
      <c r="D1420" s="1" t="s">
        <v>887</v>
      </c>
      <c r="E1420" s="1" t="s">
        <v>864</v>
      </c>
      <c r="F1420" s="1">
        <v>39</v>
      </c>
      <c r="G1420" s="16" t="s">
        <v>873</v>
      </c>
      <c r="H1420" s="23">
        <v>0.48333333333333334</v>
      </c>
      <c r="I1420" s="23">
        <v>0.5131944444444444</v>
      </c>
      <c r="J1420" s="1">
        <f>HOUR(Tabla110[[#This Row],[HORA FIN PICKING]]-Tabla110[[#This Row],[HORA INICIO PICKING]])*60+MINUTE(Tabla110[[#This Row],[HORA FIN PICKING]]-Tabla110[[#This Row],[HORA INICIO PICKING]])</f>
        <v>43</v>
      </c>
      <c r="K1420" s="1" t="str">
        <f>VLOOKUP(Tabla110[[#This Row],[COD MATERIAL]],Tabla1345[#All],3,0)</f>
        <v>05 - COLISION</v>
      </c>
      <c r="L1420" s="2" t="str">
        <f>VLOOKUP(MONTH(Tabla110[[#This Row],[FECHA PICKING]]),Tabla2[],2,0)</f>
        <v>Oct</v>
      </c>
      <c r="M1420" s="1">
        <f>YEAR(Tabla110[[#This Row],[FECHA PICKING]])</f>
        <v>2018</v>
      </c>
    </row>
    <row r="1421" spans="1:13" x14ac:dyDescent="0.2">
      <c r="A1421" s="2">
        <v>43477</v>
      </c>
      <c r="B1421" s="1">
        <v>366819</v>
      </c>
      <c r="C1421" s="1" t="s">
        <v>187</v>
      </c>
      <c r="D1421" s="1" t="s">
        <v>885</v>
      </c>
      <c r="E1421" s="1" t="s">
        <v>864</v>
      </c>
      <c r="F1421" s="1">
        <v>68</v>
      </c>
      <c r="G1421" s="16" t="s">
        <v>873</v>
      </c>
      <c r="H1421" s="23">
        <v>0.71388888888888891</v>
      </c>
      <c r="I1421" s="23">
        <v>0.75347222222222221</v>
      </c>
      <c r="J1421" s="1">
        <f>HOUR(Tabla110[[#This Row],[HORA FIN PICKING]]-Tabla110[[#This Row],[HORA INICIO PICKING]])*60+MINUTE(Tabla110[[#This Row],[HORA FIN PICKING]]-Tabla110[[#This Row],[HORA INICIO PICKING]])</f>
        <v>57</v>
      </c>
      <c r="K1421" s="1" t="str">
        <f>VLOOKUP(Tabla110[[#This Row],[COD MATERIAL]],Tabla1345[#All],3,0)</f>
        <v>10 - PALANCAS Y CHICOTES</v>
      </c>
      <c r="L1421" s="2" t="str">
        <f>VLOOKUP(MONTH(Tabla110[[#This Row],[FECHA PICKING]]),Tabla2[],2,0)</f>
        <v>Ene</v>
      </c>
      <c r="M1421" s="1">
        <f>YEAR(Tabla110[[#This Row],[FECHA PICKING]])</f>
        <v>2019</v>
      </c>
    </row>
    <row r="1422" spans="1:13" x14ac:dyDescent="0.2">
      <c r="A1422" s="2">
        <v>43264</v>
      </c>
      <c r="B1422" s="1">
        <v>348507</v>
      </c>
      <c r="C1422" s="1" t="s">
        <v>478</v>
      </c>
      <c r="D1422" s="1" t="s">
        <v>884</v>
      </c>
      <c r="E1422" s="1" t="s">
        <v>857</v>
      </c>
      <c r="F1422" s="1">
        <v>17</v>
      </c>
      <c r="G1422" s="16" t="s">
        <v>873</v>
      </c>
      <c r="H1422" s="23">
        <v>0.36527777777777781</v>
      </c>
      <c r="I1422" s="23">
        <v>0.45347222222222222</v>
      </c>
      <c r="J1422" s="1">
        <f>HOUR(Tabla110[[#This Row],[HORA FIN PICKING]]-Tabla110[[#This Row],[HORA INICIO PICKING]])*60+MINUTE(Tabla110[[#This Row],[HORA FIN PICKING]]-Tabla110[[#This Row],[HORA INICIO PICKING]])</f>
        <v>127</v>
      </c>
      <c r="K1422" s="1" t="str">
        <f>VLOOKUP(Tabla110[[#This Row],[COD MATERIAL]],Tabla1345[#All],3,0)</f>
        <v>09 - PARTES DE MOTOR</v>
      </c>
      <c r="L1422" s="2" t="str">
        <f>VLOOKUP(MONTH(Tabla110[[#This Row],[FECHA PICKING]]),Tabla2[],2,0)</f>
        <v>Jun</v>
      </c>
      <c r="M1422" s="1">
        <f>YEAR(Tabla110[[#This Row],[FECHA PICKING]])</f>
        <v>2018</v>
      </c>
    </row>
    <row r="1423" spans="1:13" x14ac:dyDescent="0.2">
      <c r="A1423" s="2">
        <v>43544</v>
      </c>
      <c r="B1423" s="1">
        <v>368073</v>
      </c>
      <c r="C1423" s="1" t="s">
        <v>635</v>
      </c>
      <c r="D1423" s="1" t="s">
        <v>890</v>
      </c>
      <c r="E1423" s="1" t="s">
        <v>864</v>
      </c>
      <c r="F1423" s="1">
        <v>75</v>
      </c>
      <c r="G1423" s="16" t="s">
        <v>873</v>
      </c>
      <c r="H1423" s="23">
        <v>0.42222222222222222</v>
      </c>
      <c r="I1423" s="23">
        <v>0.48888888888888893</v>
      </c>
      <c r="J1423" s="1">
        <f>HOUR(Tabla110[[#This Row],[HORA FIN PICKING]]-Tabla110[[#This Row],[HORA INICIO PICKING]])*60+MINUTE(Tabla110[[#This Row],[HORA FIN PICKING]]-Tabla110[[#This Row],[HORA INICIO PICKING]])</f>
        <v>96</v>
      </c>
      <c r="K1423" s="1" t="str">
        <f>VLOOKUP(Tabla110[[#This Row],[COD MATERIAL]],Tabla1345[#All],3,0)</f>
        <v>14 - LUCES</v>
      </c>
      <c r="L1423" s="2" t="str">
        <f>VLOOKUP(MONTH(Tabla110[[#This Row],[FECHA PICKING]]),Tabla2[],2,0)</f>
        <v>Mar</v>
      </c>
      <c r="M1423" s="1">
        <f>YEAR(Tabla110[[#This Row],[FECHA PICKING]])</f>
        <v>2019</v>
      </c>
    </row>
    <row r="1424" spans="1:13" x14ac:dyDescent="0.2">
      <c r="A1424" s="2">
        <v>43419</v>
      </c>
      <c r="B1424" s="1">
        <v>348610</v>
      </c>
      <c r="C1424" s="1" t="s">
        <v>768</v>
      </c>
      <c r="D1424" s="1" t="s">
        <v>885</v>
      </c>
      <c r="E1424" s="1" t="s">
        <v>865</v>
      </c>
      <c r="F1424" s="1">
        <v>74</v>
      </c>
      <c r="G1424" s="16" t="s">
        <v>873</v>
      </c>
      <c r="H1424" s="23">
        <v>0.4916666666666667</v>
      </c>
      <c r="I1424" s="23">
        <v>0.54652777777777783</v>
      </c>
      <c r="J1424" s="1">
        <f>HOUR(Tabla110[[#This Row],[HORA FIN PICKING]]-Tabla110[[#This Row],[HORA INICIO PICKING]])*60+MINUTE(Tabla110[[#This Row],[HORA FIN PICKING]]-Tabla110[[#This Row],[HORA INICIO PICKING]])</f>
        <v>79</v>
      </c>
      <c r="K1424" s="1" t="str">
        <f>VLOOKUP(Tabla110[[#This Row],[COD MATERIAL]],Tabla1345[#All],3,0)</f>
        <v>08 - ELECTRICO</v>
      </c>
      <c r="L1424" s="2" t="str">
        <f>VLOOKUP(MONTH(Tabla110[[#This Row],[FECHA PICKING]]),Tabla2[],2,0)</f>
        <v>Nov</v>
      </c>
      <c r="M1424" s="1">
        <f>YEAR(Tabla110[[#This Row],[FECHA PICKING]])</f>
        <v>2018</v>
      </c>
    </row>
    <row r="1425" spans="1:13" x14ac:dyDescent="0.2">
      <c r="A1425" s="2">
        <v>43315</v>
      </c>
      <c r="B1425" s="1">
        <v>348194</v>
      </c>
      <c r="C1425" s="1" t="s">
        <v>423</v>
      </c>
      <c r="D1425" s="1" t="s">
        <v>886</v>
      </c>
      <c r="E1425" s="1" t="s">
        <v>857</v>
      </c>
      <c r="F1425" s="1">
        <v>61</v>
      </c>
      <c r="G1425" s="16" t="s">
        <v>873</v>
      </c>
      <c r="H1425" s="23">
        <v>0.43194444444444446</v>
      </c>
      <c r="I1425" s="23">
        <v>0.53125</v>
      </c>
      <c r="J1425" s="1">
        <f>HOUR(Tabla110[[#This Row],[HORA FIN PICKING]]-Tabla110[[#This Row],[HORA INICIO PICKING]])*60+MINUTE(Tabla110[[#This Row],[HORA FIN PICKING]]-Tabla110[[#This Row],[HORA INICIO PICKING]])</f>
        <v>143</v>
      </c>
      <c r="K1425" s="1" t="str">
        <f>VLOOKUP(Tabla110[[#This Row],[COD MATERIAL]],Tabla1345[#All],3,0)</f>
        <v>06 - AMORTIGUADORES</v>
      </c>
      <c r="L1425" s="2" t="str">
        <f>VLOOKUP(MONTH(Tabla110[[#This Row],[FECHA PICKING]]),Tabla2[],2,0)</f>
        <v>Ago</v>
      </c>
      <c r="M1425" s="1">
        <f>YEAR(Tabla110[[#This Row],[FECHA PICKING]])</f>
        <v>2018</v>
      </c>
    </row>
    <row r="1426" spans="1:13" x14ac:dyDescent="0.2">
      <c r="A1426" s="2">
        <v>43460</v>
      </c>
      <c r="B1426" s="1">
        <v>347872</v>
      </c>
      <c r="C1426" s="1" t="s">
        <v>167</v>
      </c>
      <c r="D1426" s="1" t="s">
        <v>893</v>
      </c>
      <c r="E1426" s="1" t="s">
        <v>859</v>
      </c>
      <c r="F1426" s="1">
        <v>65</v>
      </c>
      <c r="G1426" s="16" t="s">
        <v>872</v>
      </c>
      <c r="H1426" s="23">
        <v>0.47083333333333338</v>
      </c>
      <c r="I1426" s="23">
        <v>0.5229166666666667</v>
      </c>
      <c r="J1426" s="1">
        <f>HOUR(Tabla110[[#This Row],[HORA FIN PICKING]]-Tabla110[[#This Row],[HORA INICIO PICKING]])*60+MINUTE(Tabla110[[#This Row],[HORA FIN PICKING]]-Tabla110[[#This Row],[HORA INICIO PICKING]])</f>
        <v>75</v>
      </c>
      <c r="K1426" s="1" t="str">
        <f>VLOOKUP(Tabla110[[#This Row],[COD MATERIAL]],Tabla1345[#All],3,0)</f>
        <v>02 - BUJIAS</v>
      </c>
      <c r="L1426" s="2" t="str">
        <f>VLOOKUP(MONTH(Tabla110[[#This Row],[FECHA PICKING]]),Tabla2[],2,0)</f>
        <v>Dic</v>
      </c>
      <c r="M1426" s="1">
        <f>YEAR(Tabla110[[#This Row],[FECHA PICKING]])</f>
        <v>2018</v>
      </c>
    </row>
    <row r="1427" spans="1:13" x14ac:dyDescent="0.2">
      <c r="A1427" s="2">
        <v>43277</v>
      </c>
      <c r="B1427" s="1">
        <v>362710</v>
      </c>
      <c r="C1427" s="1" t="s">
        <v>503</v>
      </c>
      <c r="D1427" s="1" t="s">
        <v>885</v>
      </c>
      <c r="E1427" s="1" t="s">
        <v>862</v>
      </c>
      <c r="F1427" s="1">
        <v>71</v>
      </c>
      <c r="G1427" s="16" t="s">
        <v>872</v>
      </c>
      <c r="H1427" s="23">
        <v>0.65416666666666667</v>
      </c>
      <c r="I1427" s="23">
        <v>0.75416666666666676</v>
      </c>
      <c r="J1427" s="1">
        <f>HOUR(Tabla110[[#This Row],[HORA FIN PICKING]]-Tabla110[[#This Row],[HORA INICIO PICKING]])*60+MINUTE(Tabla110[[#This Row],[HORA FIN PICKING]]-Tabla110[[#This Row],[HORA INICIO PICKING]])</f>
        <v>144</v>
      </c>
      <c r="K1427" s="1" t="str">
        <f>VLOOKUP(Tabla110[[#This Row],[COD MATERIAL]],Tabla1345[#All],3,0)</f>
        <v>05 - COLISION</v>
      </c>
      <c r="L1427" s="2" t="str">
        <f>VLOOKUP(MONTH(Tabla110[[#This Row],[FECHA PICKING]]),Tabla2[],2,0)</f>
        <v>Jun</v>
      </c>
      <c r="M1427" s="1">
        <f>YEAR(Tabla110[[#This Row],[FECHA PICKING]])</f>
        <v>2018</v>
      </c>
    </row>
    <row r="1428" spans="1:13" x14ac:dyDescent="0.2">
      <c r="A1428" s="2">
        <v>43164</v>
      </c>
      <c r="B1428" s="1">
        <v>348567</v>
      </c>
      <c r="C1428" s="1" t="s">
        <v>479</v>
      </c>
      <c r="D1428" s="1" t="s">
        <v>891</v>
      </c>
      <c r="E1428" s="1" t="s">
        <v>866</v>
      </c>
      <c r="F1428" s="1">
        <v>90</v>
      </c>
      <c r="G1428" s="16" t="s">
        <v>872</v>
      </c>
      <c r="H1428" s="23">
        <v>0.73611111111111116</v>
      </c>
      <c r="I1428" s="23">
        <v>0.76180555555555562</v>
      </c>
      <c r="J1428" s="1">
        <f>HOUR(Tabla110[[#This Row],[HORA FIN PICKING]]-Tabla110[[#This Row],[HORA INICIO PICKING]])*60+MINUTE(Tabla110[[#This Row],[HORA FIN PICKING]]-Tabla110[[#This Row],[HORA INICIO PICKING]])</f>
        <v>37</v>
      </c>
      <c r="K1428" s="1" t="str">
        <f>VLOOKUP(Tabla110[[#This Row],[COD MATERIAL]],Tabla1345[#All],3,0)</f>
        <v>04 - FRENOS Y EMBRAGUES</v>
      </c>
      <c r="L1428" s="2" t="str">
        <f>VLOOKUP(MONTH(Tabla110[[#This Row],[FECHA PICKING]]),Tabla2[],2,0)</f>
        <v>Mar</v>
      </c>
      <c r="M1428" s="1">
        <f>YEAR(Tabla110[[#This Row],[FECHA PICKING]])</f>
        <v>2018</v>
      </c>
    </row>
    <row r="1429" spans="1:13" x14ac:dyDescent="0.2">
      <c r="A1429" s="2">
        <v>43596</v>
      </c>
      <c r="B1429" s="1">
        <v>348097</v>
      </c>
      <c r="C1429" s="1" t="s">
        <v>738</v>
      </c>
      <c r="D1429" s="1" t="s">
        <v>887</v>
      </c>
      <c r="E1429" s="1" t="s">
        <v>863</v>
      </c>
      <c r="F1429" s="1">
        <v>32</v>
      </c>
      <c r="G1429" s="16" t="s">
        <v>873</v>
      </c>
      <c r="H1429" s="23">
        <v>0.7270833333333333</v>
      </c>
      <c r="I1429" s="23">
        <v>0.79583333333333339</v>
      </c>
      <c r="J1429" s="1">
        <f>HOUR(Tabla110[[#This Row],[HORA FIN PICKING]]-Tabla110[[#This Row],[HORA INICIO PICKING]])*60+MINUTE(Tabla110[[#This Row],[HORA FIN PICKING]]-Tabla110[[#This Row],[HORA INICIO PICKING]])</f>
        <v>99</v>
      </c>
      <c r="K1429" s="1" t="str">
        <f>VLOOKUP(Tabla110[[#This Row],[COD MATERIAL]],Tabla1345[#All],3,0)</f>
        <v>04 - FRENOS Y EMBRAGUES</v>
      </c>
      <c r="L1429" s="2" t="str">
        <f>VLOOKUP(MONTH(Tabla110[[#This Row],[FECHA PICKING]]),Tabla2[],2,0)</f>
        <v>May</v>
      </c>
      <c r="M1429" s="1">
        <f>YEAR(Tabla110[[#This Row],[FECHA PICKING]])</f>
        <v>2019</v>
      </c>
    </row>
    <row r="1430" spans="1:13" x14ac:dyDescent="0.2">
      <c r="A1430" s="2">
        <v>43507</v>
      </c>
      <c r="B1430" s="1">
        <v>369628</v>
      </c>
      <c r="C1430" s="1" t="s">
        <v>680</v>
      </c>
      <c r="D1430" s="1" t="s">
        <v>885</v>
      </c>
      <c r="E1430" s="1" t="s">
        <v>863</v>
      </c>
      <c r="F1430" s="1">
        <v>73</v>
      </c>
      <c r="G1430" s="16" t="s">
        <v>872</v>
      </c>
      <c r="H1430" s="23">
        <v>0.51944444444444449</v>
      </c>
      <c r="I1430" s="23">
        <v>0.56736111111111109</v>
      </c>
      <c r="J1430" s="1">
        <f>HOUR(Tabla110[[#This Row],[HORA FIN PICKING]]-Tabla110[[#This Row],[HORA INICIO PICKING]])*60+MINUTE(Tabla110[[#This Row],[HORA FIN PICKING]]-Tabla110[[#This Row],[HORA INICIO PICKING]])</f>
        <v>69</v>
      </c>
      <c r="K1430" s="1" t="str">
        <f>VLOOKUP(Tabla110[[#This Row],[COD MATERIAL]],Tabla1345[#All],3,0)</f>
        <v>14 - LUCES</v>
      </c>
      <c r="L1430" s="2" t="str">
        <f>VLOOKUP(MONTH(Tabla110[[#This Row],[FECHA PICKING]]),Tabla2[],2,0)</f>
        <v>Feb</v>
      </c>
      <c r="M1430" s="1">
        <f>YEAR(Tabla110[[#This Row],[FECHA PICKING]])</f>
        <v>2019</v>
      </c>
    </row>
    <row r="1431" spans="1:13" x14ac:dyDescent="0.2">
      <c r="A1431" s="2">
        <v>43452</v>
      </c>
      <c r="B1431" s="1">
        <v>348639</v>
      </c>
      <c r="C1431" s="1" t="s">
        <v>480</v>
      </c>
      <c r="D1431" s="1" t="s">
        <v>886</v>
      </c>
      <c r="E1431" s="1" t="s">
        <v>860</v>
      </c>
      <c r="F1431" s="1">
        <v>72</v>
      </c>
      <c r="G1431" s="16" t="s">
        <v>873</v>
      </c>
      <c r="H1431" s="23">
        <v>0.7319444444444444</v>
      </c>
      <c r="I1431" s="23">
        <v>0.74375000000000002</v>
      </c>
      <c r="J1431" s="1">
        <f>HOUR(Tabla110[[#This Row],[HORA FIN PICKING]]-Tabla110[[#This Row],[HORA INICIO PICKING]])*60+MINUTE(Tabla110[[#This Row],[HORA FIN PICKING]]-Tabla110[[#This Row],[HORA INICIO PICKING]])</f>
        <v>17</v>
      </c>
      <c r="K1431" s="1" t="str">
        <f>VLOOKUP(Tabla110[[#This Row],[COD MATERIAL]],Tabla1345[#All],3,0)</f>
        <v>15 - MISCELANEOS</v>
      </c>
      <c r="L1431" s="2" t="str">
        <f>VLOOKUP(MONTH(Tabla110[[#This Row],[FECHA PICKING]]),Tabla2[],2,0)</f>
        <v>Dic</v>
      </c>
      <c r="M1431" s="1">
        <f>YEAR(Tabla110[[#This Row],[FECHA PICKING]])</f>
        <v>2018</v>
      </c>
    </row>
    <row r="1432" spans="1:13" x14ac:dyDescent="0.2">
      <c r="A1432" s="2">
        <v>43226</v>
      </c>
      <c r="B1432" s="1">
        <v>362659</v>
      </c>
      <c r="C1432" s="1" t="s">
        <v>561</v>
      </c>
      <c r="D1432" s="1" t="s">
        <v>891</v>
      </c>
      <c r="E1432" s="1" t="s">
        <v>867</v>
      </c>
      <c r="F1432" s="1">
        <v>81</v>
      </c>
      <c r="G1432" s="16" t="s">
        <v>872</v>
      </c>
      <c r="H1432" s="23">
        <v>0.69166666666666676</v>
      </c>
      <c r="I1432" s="23">
        <v>0.76250000000000007</v>
      </c>
      <c r="J1432" s="1">
        <f>HOUR(Tabla110[[#This Row],[HORA FIN PICKING]]-Tabla110[[#This Row],[HORA INICIO PICKING]])*60+MINUTE(Tabla110[[#This Row],[HORA FIN PICKING]]-Tabla110[[#This Row],[HORA INICIO PICKING]])</f>
        <v>102</v>
      </c>
      <c r="K1432" s="1" t="str">
        <f>VLOOKUP(Tabla110[[#This Row],[COD MATERIAL]],Tabla1345[#All],3,0)</f>
        <v>15 - MISCELANEOS</v>
      </c>
      <c r="L1432" s="2" t="str">
        <f>VLOOKUP(MONTH(Tabla110[[#This Row],[FECHA PICKING]]),Tabla2[],2,0)</f>
        <v>May</v>
      </c>
      <c r="M1432" s="1">
        <f>YEAR(Tabla110[[#This Row],[FECHA PICKING]])</f>
        <v>2018</v>
      </c>
    </row>
    <row r="1433" spans="1:13" x14ac:dyDescent="0.2">
      <c r="A1433" s="2">
        <v>43296</v>
      </c>
      <c r="B1433" s="1">
        <v>348016</v>
      </c>
      <c r="C1433" s="1" t="s">
        <v>570</v>
      </c>
      <c r="D1433" s="1" t="s">
        <v>892</v>
      </c>
      <c r="E1433" s="1" t="s">
        <v>867</v>
      </c>
      <c r="F1433" s="1">
        <v>15</v>
      </c>
      <c r="G1433" s="16" t="s">
        <v>872</v>
      </c>
      <c r="H1433" s="23">
        <v>0.63263888888888886</v>
      </c>
      <c r="I1433" s="23">
        <v>0.67986111111111114</v>
      </c>
      <c r="J1433" s="1">
        <f>HOUR(Tabla110[[#This Row],[HORA FIN PICKING]]-Tabla110[[#This Row],[HORA INICIO PICKING]])*60+MINUTE(Tabla110[[#This Row],[HORA FIN PICKING]]-Tabla110[[#This Row],[HORA INICIO PICKING]])</f>
        <v>68</v>
      </c>
      <c r="K1433" s="1" t="str">
        <f>VLOOKUP(Tabla110[[#This Row],[COD MATERIAL]],Tabla1345[#All],3,0)</f>
        <v>15 - MISCELANEOS</v>
      </c>
      <c r="L1433" s="2" t="str">
        <f>VLOOKUP(MONTH(Tabla110[[#This Row],[FECHA PICKING]]),Tabla2[],2,0)</f>
        <v>Jul</v>
      </c>
      <c r="M1433" s="1">
        <f>YEAR(Tabla110[[#This Row],[FECHA PICKING]])</f>
        <v>2018</v>
      </c>
    </row>
    <row r="1434" spans="1:13" x14ac:dyDescent="0.2">
      <c r="A1434" s="2">
        <v>43234</v>
      </c>
      <c r="B1434" s="1">
        <v>366801</v>
      </c>
      <c r="C1434" s="1" t="s">
        <v>182</v>
      </c>
      <c r="D1434" s="1" t="s">
        <v>889</v>
      </c>
      <c r="E1434" s="1" t="s">
        <v>866</v>
      </c>
      <c r="F1434" s="1">
        <v>100</v>
      </c>
      <c r="G1434" s="16" t="s">
        <v>872</v>
      </c>
      <c r="H1434" s="23">
        <v>0.53194444444444444</v>
      </c>
      <c r="I1434" s="23">
        <v>0.54305555555555551</v>
      </c>
      <c r="J1434" s="1">
        <f>HOUR(Tabla110[[#This Row],[HORA FIN PICKING]]-Tabla110[[#This Row],[HORA INICIO PICKING]])*60+MINUTE(Tabla110[[#This Row],[HORA FIN PICKING]]-Tabla110[[#This Row],[HORA INICIO PICKING]])</f>
        <v>16</v>
      </c>
      <c r="K1434" s="1" t="str">
        <f>VLOOKUP(Tabla110[[#This Row],[COD MATERIAL]],Tabla1345[#All],3,0)</f>
        <v>08 - ELECTRICO</v>
      </c>
      <c r="L1434" s="2" t="str">
        <f>VLOOKUP(MONTH(Tabla110[[#This Row],[FECHA PICKING]]),Tabla2[],2,0)</f>
        <v>May</v>
      </c>
      <c r="M1434" s="1">
        <f>YEAR(Tabla110[[#This Row],[FECHA PICKING]])</f>
        <v>2018</v>
      </c>
    </row>
    <row r="1435" spans="1:13" x14ac:dyDescent="0.2">
      <c r="A1435" s="2">
        <v>43599</v>
      </c>
      <c r="B1435" s="1">
        <v>347684</v>
      </c>
      <c r="C1435" s="1" t="s">
        <v>598</v>
      </c>
      <c r="D1435" s="1" t="s">
        <v>892</v>
      </c>
      <c r="E1435" s="1" t="s">
        <v>868</v>
      </c>
      <c r="F1435" s="1">
        <v>89</v>
      </c>
      <c r="G1435" s="16" t="s">
        <v>872</v>
      </c>
      <c r="H1435" s="23">
        <v>0.55138888888888882</v>
      </c>
      <c r="I1435" s="23">
        <v>0.58611111111111114</v>
      </c>
      <c r="J1435" s="1">
        <f>HOUR(Tabla110[[#This Row],[HORA FIN PICKING]]-Tabla110[[#This Row],[HORA INICIO PICKING]])*60+MINUTE(Tabla110[[#This Row],[HORA FIN PICKING]]-Tabla110[[#This Row],[HORA INICIO PICKING]])</f>
        <v>50</v>
      </c>
      <c r="K1435" s="1" t="str">
        <f>VLOOKUP(Tabla110[[#This Row],[COD MATERIAL]],Tabla1345[#All],3,0)</f>
        <v>03 - FILTROS</v>
      </c>
      <c r="L1435" s="2" t="str">
        <f>VLOOKUP(MONTH(Tabla110[[#This Row],[FECHA PICKING]]),Tabla2[],2,0)</f>
        <v>May</v>
      </c>
      <c r="M1435" s="1">
        <f>YEAR(Tabla110[[#This Row],[FECHA PICKING]])</f>
        <v>2019</v>
      </c>
    </row>
    <row r="1436" spans="1:13" x14ac:dyDescent="0.2">
      <c r="A1436" s="2">
        <v>43598</v>
      </c>
      <c r="B1436" s="1">
        <v>348199</v>
      </c>
      <c r="C1436" s="1" t="s">
        <v>466</v>
      </c>
      <c r="D1436" s="1" t="s">
        <v>892</v>
      </c>
      <c r="E1436" s="1" t="s">
        <v>859</v>
      </c>
      <c r="F1436" s="1">
        <v>49</v>
      </c>
      <c r="G1436" s="16" t="s">
        <v>872</v>
      </c>
      <c r="H1436" s="23">
        <v>0.46666666666666662</v>
      </c>
      <c r="I1436" s="23">
        <v>0.53333333333333333</v>
      </c>
      <c r="J1436" s="1">
        <f>HOUR(Tabla110[[#This Row],[HORA FIN PICKING]]-Tabla110[[#This Row],[HORA INICIO PICKING]])*60+MINUTE(Tabla110[[#This Row],[HORA FIN PICKING]]-Tabla110[[#This Row],[HORA INICIO PICKING]])</f>
        <v>96</v>
      </c>
      <c r="K1436" s="1" t="str">
        <f>VLOOKUP(Tabla110[[#This Row],[COD MATERIAL]],Tabla1345[#All],3,0)</f>
        <v>06 - AMORTIGUADORES</v>
      </c>
      <c r="L1436" s="2" t="str">
        <f>VLOOKUP(MONTH(Tabla110[[#This Row],[FECHA PICKING]]),Tabla2[],2,0)</f>
        <v>May</v>
      </c>
      <c r="M1436" s="1">
        <f>YEAR(Tabla110[[#This Row],[FECHA PICKING]])</f>
        <v>2019</v>
      </c>
    </row>
    <row r="1437" spans="1:13" x14ac:dyDescent="0.2">
      <c r="A1437" s="2">
        <v>43210</v>
      </c>
      <c r="B1437" s="1">
        <v>348684</v>
      </c>
      <c r="C1437" s="1" t="s">
        <v>596</v>
      </c>
      <c r="D1437" s="1" t="s">
        <v>889</v>
      </c>
      <c r="E1437" s="1" t="s">
        <v>865</v>
      </c>
      <c r="F1437" s="1">
        <v>69</v>
      </c>
      <c r="G1437" s="16" t="s">
        <v>872</v>
      </c>
      <c r="H1437" s="23">
        <v>0.55833333333333335</v>
      </c>
      <c r="I1437" s="23">
        <v>0.62152777777777779</v>
      </c>
      <c r="J1437" s="1">
        <f>HOUR(Tabla110[[#This Row],[HORA FIN PICKING]]-Tabla110[[#This Row],[HORA INICIO PICKING]])*60+MINUTE(Tabla110[[#This Row],[HORA FIN PICKING]]-Tabla110[[#This Row],[HORA INICIO PICKING]])</f>
        <v>91</v>
      </c>
      <c r="K1437" s="1" t="str">
        <f>VLOOKUP(Tabla110[[#This Row],[COD MATERIAL]],Tabla1345[#All],3,0)</f>
        <v>09 - PARTES DE MOTOR</v>
      </c>
      <c r="L1437" s="2" t="str">
        <f>VLOOKUP(MONTH(Tabla110[[#This Row],[FECHA PICKING]]),Tabla2[],2,0)</f>
        <v>Abr</v>
      </c>
      <c r="M1437" s="1">
        <f>YEAR(Tabla110[[#This Row],[FECHA PICKING]])</f>
        <v>2018</v>
      </c>
    </row>
    <row r="1438" spans="1:13" x14ac:dyDescent="0.2">
      <c r="A1438" s="2">
        <v>43459</v>
      </c>
      <c r="B1438" s="1">
        <v>347920</v>
      </c>
      <c r="C1438" s="1" t="s">
        <v>81</v>
      </c>
      <c r="D1438" s="1" t="s">
        <v>893</v>
      </c>
      <c r="E1438" s="1" t="s">
        <v>860</v>
      </c>
      <c r="F1438" s="1">
        <v>23</v>
      </c>
      <c r="G1438" s="16" t="s">
        <v>872</v>
      </c>
      <c r="H1438" s="23">
        <v>0.60972222222222217</v>
      </c>
      <c r="I1438" s="23">
        <v>0.6743055555555556</v>
      </c>
      <c r="J1438" s="1">
        <f>HOUR(Tabla110[[#This Row],[HORA FIN PICKING]]-Tabla110[[#This Row],[HORA INICIO PICKING]])*60+MINUTE(Tabla110[[#This Row],[HORA FIN PICKING]]-Tabla110[[#This Row],[HORA INICIO PICKING]])</f>
        <v>93</v>
      </c>
      <c r="K1438" s="1" t="str">
        <f>VLOOKUP(Tabla110[[#This Row],[COD MATERIAL]],Tabla1345[#All],3,0)</f>
        <v>14 - LUCES</v>
      </c>
      <c r="L1438" s="2" t="str">
        <f>VLOOKUP(MONTH(Tabla110[[#This Row],[FECHA PICKING]]),Tabla2[],2,0)</f>
        <v>Dic</v>
      </c>
      <c r="M1438" s="1">
        <f>YEAR(Tabla110[[#This Row],[FECHA PICKING]])</f>
        <v>2018</v>
      </c>
    </row>
    <row r="1439" spans="1:13" x14ac:dyDescent="0.2">
      <c r="A1439" s="2">
        <v>43605</v>
      </c>
      <c r="B1439" s="1">
        <v>348445</v>
      </c>
      <c r="C1439" s="1" t="s">
        <v>281</v>
      </c>
      <c r="D1439" s="1" t="s">
        <v>893</v>
      </c>
      <c r="E1439" s="1" t="s">
        <v>869</v>
      </c>
      <c r="F1439" s="1">
        <v>29</v>
      </c>
      <c r="G1439" s="16" t="s">
        <v>872</v>
      </c>
      <c r="H1439" s="23">
        <v>0.3659722222222222</v>
      </c>
      <c r="I1439" s="23">
        <v>0.45694444444444443</v>
      </c>
      <c r="J1439" s="1">
        <f>HOUR(Tabla110[[#This Row],[HORA FIN PICKING]]-Tabla110[[#This Row],[HORA INICIO PICKING]])*60+MINUTE(Tabla110[[#This Row],[HORA FIN PICKING]]-Tabla110[[#This Row],[HORA INICIO PICKING]])</f>
        <v>131</v>
      </c>
      <c r="K1439" s="1" t="str">
        <f>VLOOKUP(Tabla110[[#This Row],[COD MATERIAL]],Tabla1345[#All],3,0)</f>
        <v>13 - TRACCION</v>
      </c>
      <c r="L1439" s="2" t="str">
        <f>VLOOKUP(MONTH(Tabla110[[#This Row],[FECHA PICKING]]),Tabla2[],2,0)</f>
        <v>May</v>
      </c>
      <c r="M1439" s="1">
        <f>YEAR(Tabla110[[#This Row],[FECHA PICKING]])</f>
        <v>2019</v>
      </c>
    </row>
    <row r="1440" spans="1:13" x14ac:dyDescent="0.2">
      <c r="A1440" s="2">
        <v>43103</v>
      </c>
      <c r="B1440" s="1">
        <v>362577</v>
      </c>
      <c r="C1440" s="1" t="s">
        <v>695</v>
      </c>
      <c r="D1440" s="1" t="s">
        <v>891</v>
      </c>
      <c r="E1440" s="1" t="s">
        <v>868</v>
      </c>
      <c r="F1440" s="1">
        <v>74</v>
      </c>
      <c r="G1440" s="16" t="s">
        <v>872</v>
      </c>
      <c r="H1440" s="23">
        <v>0.60833333333333328</v>
      </c>
      <c r="I1440" s="23">
        <v>0.6465277777777777</v>
      </c>
      <c r="J1440" s="1">
        <f>HOUR(Tabla110[[#This Row],[HORA FIN PICKING]]-Tabla110[[#This Row],[HORA INICIO PICKING]])*60+MINUTE(Tabla110[[#This Row],[HORA FIN PICKING]]-Tabla110[[#This Row],[HORA INICIO PICKING]])</f>
        <v>55</v>
      </c>
      <c r="K1440" s="1" t="str">
        <f>VLOOKUP(Tabla110[[#This Row],[COD MATERIAL]],Tabla1345[#All],3,0)</f>
        <v>14 - LUCES</v>
      </c>
      <c r="L1440" s="2" t="str">
        <f>VLOOKUP(MONTH(Tabla110[[#This Row],[FECHA PICKING]]),Tabla2[],2,0)</f>
        <v>Ene</v>
      </c>
      <c r="M1440" s="1">
        <f>YEAR(Tabla110[[#This Row],[FECHA PICKING]])</f>
        <v>2018</v>
      </c>
    </row>
    <row r="1441" spans="1:13" x14ac:dyDescent="0.2">
      <c r="A1441" s="2">
        <v>43495</v>
      </c>
      <c r="B1441" s="1">
        <v>348597</v>
      </c>
      <c r="C1441" s="1" t="s">
        <v>455</v>
      </c>
      <c r="D1441" s="1" t="s">
        <v>888</v>
      </c>
      <c r="E1441" s="1" t="s">
        <v>864</v>
      </c>
      <c r="F1441" s="1">
        <v>34</v>
      </c>
      <c r="G1441" s="16" t="s">
        <v>873</v>
      </c>
      <c r="H1441" s="23">
        <v>0.59930555555555554</v>
      </c>
      <c r="I1441" s="23">
        <v>0.70347222222222217</v>
      </c>
      <c r="J1441" s="1">
        <f>HOUR(Tabla110[[#This Row],[HORA FIN PICKING]]-Tabla110[[#This Row],[HORA INICIO PICKING]])*60+MINUTE(Tabla110[[#This Row],[HORA FIN PICKING]]-Tabla110[[#This Row],[HORA INICIO PICKING]])</f>
        <v>150</v>
      </c>
      <c r="K1441" s="1" t="str">
        <f>VLOOKUP(Tabla110[[#This Row],[COD MATERIAL]],Tabla1345[#All],3,0)</f>
        <v>15 - MISCELANEOS</v>
      </c>
      <c r="L1441" s="2" t="str">
        <f>VLOOKUP(MONTH(Tabla110[[#This Row],[FECHA PICKING]]),Tabla2[],2,0)</f>
        <v>Ene</v>
      </c>
      <c r="M1441" s="1">
        <f>YEAR(Tabla110[[#This Row],[FECHA PICKING]])</f>
        <v>2019</v>
      </c>
    </row>
    <row r="1442" spans="1:13" x14ac:dyDescent="0.2">
      <c r="A1442" s="2">
        <v>43435</v>
      </c>
      <c r="B1442" s="1">
        <v>347682</v>
      </c>
      <c r="C1442" s="1" t="s">
        <v>224</v>
      </c>
      <c r="D1442" s="1" t="s">
        <v>884</v>
      </c>
      <c r="E1442" s="1" t="s">
        <v>859</v>
      </c>
      <c r="F1442" s="1">
        <v>79</v>
      </c>
      <c r="G1442" s="16" t="s">
        <v>872</v>
      </c>
      <c r="H1442" s="23">
        <v>0.64861111111111114</v>
      </c>
      <c r="I1442" s="23">
        <v>0.68958333333333333</v>
      </c>
      <c r="J1442" s="1">
        <f>HOUR(Tabla110[[#This Row],[HORA FIN PICKING]]-Tabla110[[#This Row],[HORA INICIO PICKING]])*60+MINUTE(Tabla110[[#This Row],[HORA FIN PICKING]]-Tabla110[[#This Row],[HORA INICIO PICKING]])</f>
        <v>59</v>
      </c>
      <c r="K1442" s="1" t="str">
        <f>VLOOKUP(Tabla110[[#This Row],[COD MATERIAL]],Tabla1345[#All],3,0)</f>
        <v>09 - PARTES DE MOTOR</v>
      </c>
      <c r="L1442" s="2" t="str">
        <f>VLOOKUP(MONTH(Tabla110[[#This Row],[FECHA PICKING]]),Tabla2[],2,0)</f>
        <v>Dic</v>
      </c>
      <c r="M1442" s="1">
        <f>YEAR(Tabla110[[#This Row],[FECHA PICKING]])</f>
        <v>2018</v>
      </c>
    </row>
    <row r="1443" spans="1:13" x14ac:dyDescent="0.2">
      <c r="A1443" s="2">
        <v>43514</v>
      </c>
      <c r="B1443" s="1">
        <v>348135</v>
      </c>
      <c r="C1443" s="1" t="s">
        <v>148</v>
      </c>
      <c r="D1443" s="1" t="s">
        <v>885</v>
      </c>
      <c r="E1443" s="1" t="s">
        <v>870</v>
      </c>
      <c r="F1443" s="1">
        <v>16</v>
      </c>
      <c r="G1443" s="16" t="s">
        <v>872</v>
      </c>
      <c r="H1443" s="23">
        <v>0.37847222222222227</v>
      </c>
      <c r="I1443" s="23">
        <v>0.40277777777777773</v>
      </c>
      <c r="J1443" s="1">
        <f>HOUR(Tabla110[[#This Row],[HORA FIN PICKING]]-Tabla110[[#This Row],[HORA INICIO PICKING]])*60+MINUTE(Tabla110[[#This Row],[HORA FIN PICKING]]-Tabla110[[#This Row],[HORA INICIO PICKING]])</f>
        <v>35</v>
      </c>
      <c r="K1443" s="1" t="str">
        <f>VLOOKUP(Tabla110[[#This Row],[COD MATERIAL]],Tabla1345[#All],3,0)</f>
        <v>10 - PALANCAS Y CHICOTES</v>
      </c>
      <c r="L1443" s="2" t="str">
        <f>VLOOKUP(MONTH(Tabla110[[#This Row],[FECHA PICKING]]),Tabla2[],2,0)</f>
        <v>Feb</v>
      </c>
      <c r="M1443" s="1">
        <f>YEAR(Tabla110[[#This Row],[FECHA PICKING]])</f>
        <v>2019</v>
      </c>
    </row>
    <row r="1444" spans="1:13" x14ac:dyDescent="0.2">
      <c r="A1444" s="2">
        <v>43354</v>
      </c>
      <c r="B1444" s="1">
        <v>348462</v>
      </c>
      <c r="C1444" s="1" t="s">
        <v>346</v>
      </c>
      <c r="D1444" s="1" t="s">
        <v>892</v>
      </c>
      <c r="E1444" s="1" t="s">
        <v>865</v>
      </c>
      <c r="F1444" s="1">
        <v>64</v>
      </c>
      <c r="G1444" s="16" t="s">
        <v>872</v>
      </c>
      <c r="H1444" s="23">
        <v>0.39583333333333331</v>
      </c>
      <c r="I1444" s="23">
        <v>0.45833333333333331</v>
      </c>
      <c r="J1444" s="1">
        <f>HOUR(Tabla110[[#This Row],[HORA FIN PICKING]]-Tabla110[[#This Row],[HORA INICIO PICKING]])*60+MINUTE(Tabla110[[#This Row],[HORA FIN PICKING]]-Tabla110[[#This Row],[HORA INICIO PICKING]])</f>
        <v>90</v>
      </c>
      <c r="K1444" s="1" t="str">
        <f>VLOOKUP(Tabla110[[#This Row],[COD MATERIAL]],Tabla1345[#All],3,0)</f>
        <v>13 - TRACCION</v>
      </c>
      <c r="L1444" s="2" t="str">
        <f>VLOOKUP(MONTH(Tabla110[[#This Row],[FECHA PICKING]]),Tabla2[],2,0)</f>
        <v>Set</v>
      </c>
      <c r="M1444" s="1">
        <f>YEAR(Tabla110[[#This Row],[FECHA PICKING]])</f>
        <v>2018</v>
      </c>
    </row>
    <row r="1445" spans="1:13" x14ac:dyDescent="0.2">
      <c r="A1445" s="2">
        <v>43289</v>
      </c>
      <c r="B1445" s="1">
        <v>348177</v>
      </c>
      <c r="C1445" s="1" t="s">
        <v>126</v>
      </c>
      <c r="D1445" s="1" t="s">
        <v>891</v>
      </c>
      <c r="E1445" s="1" t="s">
        <v>866</v>
      </c>
      <c r="F1445" s="1">
        <v>84</v>
      </c>
      <c r="G1445" s="16" t="s">
        <v>872</v>
      </c>
      <c r="H1445" s="23">
        <v>0.62847222222222221</v>
      </c>
      <c r="I1445" s="23">
        <v>0.66875000000000007</v>
      </c>
      <c r="J1445" s="1">
        <f>HOUR(Tabla110[[#This Row],[HORA FIN PICKING]]-Tabla110[[#This Row],[HORA INICIO PICKING]])*60+MINUTE(Tabla110[[#This Row],[HORA FIN PICKING]]-Tabla110[[#This Row],[HORA INICIO PICKING]])</f>
        <v>58</v>
      </c>
      <c r="K1445" s="1" t="str">
        <f>VLOOKUP(Tabla110[[#This Row],[COD MATERIAL]],Tabla1345[#All],3,0)</f>
        <v>06 - AMORTIGUADORES</v>
      </c>
      <c r="L1445" s="2" t="str">
        <f>VLOOKUP(MONTH(Tabla110[[#This Row],[FECHA PICKING]]),Tabla2[],2,0)</f>
        <v>Jul</v>
      </c>
      <c r="M1445" s="1">
        <f>YEAR(Tabla110[[#This Row],[FECHA PICKING]])</f>
        <v>2018</v>
      </c>
    </row>
    <row r="1446" spans="1:13" x14ac:dyDescent="0.2">
      <c r="A1446" s="2">
        <v>43400</v>
      </c>
      <c r="B1446" s="1">
        <v>348001</v>
      </c>
      <c r="C1446" s="1" t="s">
        <v>130</v>
      </c>
      <c r="D1446" s="1" t="s">
        <v>884</v>
      </c>
      <c r="E1446" s="1" t="s">
        <v>865</v>
      </c>
      <c r="F1446" s="1">
        <v>30</v>
      </c>
      <c r="G1446" s="16" t="s">
        <v>872</v>
      </c>
      <c r="H1446" s="23">
        <v>0.5708333333333333</v>
      </c>
      <c r="I1446" s="23">
        <v>0.59027777777777779</v>
      </c>
      <c r="J1446" s="1">
        <f>HOUR(Tabla110[[#This Row],[HORA FIN PICKING]]-Tabla110[[#This Row],[HORA INICIO PICKING]])*60+MINUTE(Tabla110[[#This Row],[HORA FIN PICKING]]-Tabla110[[#This Row],[HORA INICIO PICKING]])</f>
        <v>28</v>
      </c>
      <c r="K1446" s="1" t="str">
        <f>VLOOKUP(Tabla110[[#This Row],[COD MATERIAL]],Tabla1345[#All],3,0)</f>
        <v>10 - PALANCAS Y CHICOTES</v>
      </c>
      <c r="L1446" s="2" t="str">
        <f>VLOOKUP(MONTH(Tabla110[[#This Row],[FECHA PICKING]]),Tabla2[],2,0)</f>
        <v>Oct</v>
      </c>
      <c r="M1446" s="1">
        <f>YEAR(Tabla110[[#This Row],[FECHA PICKING]])</f>
        <v>2018</v>
      </c>
    </row>
    <row r="1447" spans="1:13" x14ac:dyDescent="0.2">
      <c r="A1447" s="2">
        <v>43507</v>
      </c>
      <c r="B1447" s="1">
        <v>348087</v>
      </c>
      <c r="C1447" s="1" t="s">
        <v>340</v>
      </c>
      <c r="D1447" s="1" t="s">
        <v>884</v>
      </c>
      <c r="E1447" s="1" t="s">
        <v>858</v>
      </c>
      <c r="F1447" s="1">
        <v>85</v>
      </c>
      <c r="G1447" s="16" t="s">
        <v>873</v>
      </c>
      <c r="H1447" s="23">
        <v>0.6777777777777777</v>
      </c>
      <c r="I1447" s="23">
        <v>0.74583333333333324</v>
      </c>
      <c r="J1447" s="1">
        <f>HOUR(Tabla110[[#This Row],[HORA FIN PICKING]]-Tabla110[[#This Row],[HORA INICIO PICKING]])*60+MINUTE(Tabla110[[#This Row],[HORA FIN PICKING]]-Tabla110[[#This Row],[HORA INICIO PICKING]])</f>
        <v>98</v>
      </c>
      <c r="K1447" s="1" t="str">
        <f>VLOOKUP(Tabla110[[#This Row],[COD MATERIAL]],Tabla1345[#All],3,0)</f>
        <v>13 - TRACCION</v>
      </c>
      <c r="L1447" s="2" t="str">
        <f>VLOOKUP(MONTH(Tabla110[[#This Row],[FECHA PICKING]]),Tabla2[],2,0)</f>
        <v>Feb</v>
      </c>
      <c r="M1447" s="1">
        <f>YEAR(Tabla110[[#This Row],[FECHA PICKING]])</f>
        <v>2019</v>
      </c>
    </row>
    <row r="1448" spans="1:13" x14ac:dyDescent="0.2">
      <c r="A1448" s="2">
        <v>43268</v>
      </c>
      <c r="B1448" s="1">
        <v>348107</v>
      </c>
      <c r="C1448" s="1" t="s">
        <v>39</v>
      </c>
      <c r="D1448" s="1" t="s">
        <v>892</v>
      </c>
      <c r="E1448" s="1" t="s">
        <v>871</v>
      </c>
      <c r="F1448" s="1">
        <v>38</v>
      </c>
      <c r="G1448" s="16" t="s">
        <v>873</v>
      </c>
      <c r="H1448" s="23">
        <v>0.51874999999999993</v>
      </c>
      <c r="I1448" s="23">
        <v>0.54999999999999993</v>
      </c>
      <c r="J1448" s="1">
        <f>HOUR(Tabla110[[#This Row],[HORA FIN PICKING]]-Tabla110[[#This Row],[HORA INICIO PICKING]])*60+MINUTE(Tabla110[[#This Row],[HORA FIN PICKING]]-Tabla110[[#This Row],[HORA INICIO PICKING]])</f>
        <v>45</v>
      </c>
      <c r="K1448" s="1" t="str">
        <f>VLOOKUP(Tabla110[[#This Row],[COD MATERIAL]],Tabla1345[#All],3,0)</f>
        <v>04 - FRENOS Y EMBRAGUES</v>
      </c>
      <c r="L1448" s="2" t="str">
        <f>VLOOKUP(MONTH(Tabla110[[#This Row],[FECHA PICKING]]),Tabla2[],2,0)</f>
        <v>Jun</v>
      </c>
      <c r="M1448" s="1">
        <f>YEAR(Tabla110[[#This Row],[FECHA PICKING]])</f>
        <v>2018</v>
      </c>
    </row>
    <row r="1449" spans="1:13" x14ac:dyDescent="0.2">
      <c r="A1449" s="2">
        <v>43599</v>
      </c>
      <c r="B1449" s="1">
        <v>347759</v>
      </c>
      <c r="C1449" s="1" t="s">
        <v>435</v>
      </c>
      <c r="D1449" s="1" t="s">
        <v>888</v>
      </c>
      <c r="E1449" s="1" t="s">
        <v>865</v>
      </c>
      <c r="F1449" s="1">
        <v>66</v>
      </c>
      <c r="G1449" s="16" t="s">
        <v>872</v>
      </c>
      <c r="H1449" s="23">
        <v>0.51527777777777783</v>
      </c>
      <c r="I1449" s="23">
        <v>0.5840277777777777</v>
      </c>
      <c r="J1449" s="1">
        <f>HOUR(Tabla110[[#This Row],[HORA FIN PICKING]]-Tabla110[[#This Row],[HORA INICIO PICKING]])*60+MINUTE(Tabla110[[#This Row],[HORA FIN PICKING]]-Tabla110[[#This Row],[HORA INICIO PICKING]])</f>
        <v>99</v>
      </c>
      <c r="K1449" s="1" t="str">
        <f>VLOOKUP(Tabla110[[#This Row],[COD MATERIAL]],Tabla1345[#All],3,0)</f>
        <v>09 - PARTES DE MOTOR</v>
      </c>
      <c r="L1449" s="2" t="str">
        <f>VLOOKUP(MONTH(Tabla110[[#This Row],[FECHA PICKING]]),Tabla2[],2,0)</f>
        <v>May</v>
      </c>
      <c r="M1449" s="1">
        <f>YEAR(Tabla110[[#This Row],[FECHA PICKING]])</f>
        <v>2019</v>
      </c>
    </row>
    <row r="1450" spans="1:13" x14ac:dyDescent="0.2">
      <c r="A1450" s="2">
        <v>43341</v>
      </c>
      <c r="B1450" s="1">
        <v>347673</v>
      </c>
      <c r="C1450" s="1" t="s">
        <v>546</v>
      </c>
      <c r="D1450" s="1" t="s">
        <v>884</v>
      </c>
      <c r="E1450" s="1" t="s">
        <v>858</v>
      </c>
      <c r="F1450" s="1">
        <v>55</v>
      </c>
      <c r="G1450" s="16" t="s">
        <v>873</v>
      </c>
      <c r="H1450" s="23">
        <v>0.7416666666666667</v>
      </c>
      <c r="I1450" s="23">
        <v>0.77569444444444446</v>
      </c>
      <c r="J1450" s="1">
        <f>HOUR(Tabla110[[#This Row],[HORA FIN PICKING]]-Tabla110[[#This Row],[HORA INICIO PICKING]])*60+MINUTE(Tabla110[[#This Row],[HORA FIN PICKING]]-Tabla110[[#This Row],[HORA INICIO PICKING]])</f>
        <v>49</v>
      </c>
      <c r="K1450" s="1" t="str">
        <f>VLOOKUP(Tabla110[[#This Row],[COD MATERIAL]],Tabla1345[#All],3,0)</f>
        <v>09 - PARTES DE MOTOR</v>
      </c>
      <c r="L1450" s="2" t="str">
        <f>VLOOKUP(MONTH(Tabla110[[#This Row],[FECHA PICKING]]),Tabla2[],2,0)</f>
        <v>Ago</v>
      </c>
      <c r="M1450" s="1">
        <f>YEAR(Tabla110[[#This Row],[FECHA PICKING]])</f>
        <v>2018</v>
      </c>
    </row>
    <row r="1451" spans="1:13" x14ac:dyDescent="0.2">
      <c r="A1451" s="2">
        <v>43297</v>
      </c>
      <c r="B1451" s="1">
        <v>347869</v>
      </c>
      <c r="C1451" s="1" t="s">
        <v>727</v>
      </c>
      <c r="D1451" s="1" t="s">
        <v>885</v>
      </c>
      <c r="E1451" s="1" t="s">
        <v>857</v>
      </c>
      <c r="F1451" s="1">
        <v>62</v>
      </c>
      <c r="G1451" s="16" t="s">
        <v>873</v>
      </c>
      <c r="H1451" s="23">
        <v>0.73402777777777783</v>
      </c>
      <c r="I1451" s="23">
        <v>0.8256944444444444</v>
      </c>
      <c r="J1451" s="1">
        <f>HOUR(Tabla110[[#This Row],[HORA FIN PICKING]]-Tabla110[[#This Row],[HORA INICIO PICKING]])*60+MINUTE(Tabla110[[#This Row],[HORA FIN PICKING]]-Tabla110[[#This Row],[HORA INICIO PICKING]])</f>
        <v>132</v>
      </c>
      <c r="K1451" s="1" t="str">
        <f>VLOOKUP(Tabla110[[#This Row],[COD MATERIAL]],Tabla1345[#All],3,0)</f>
        <v>05 - COLISION</v>
      </c>
      <c r="L1451" s="2" t="str">
        <f>VLOOKUP(MONTH(Tabla110[[#This Row],[FECHA PICKING]]),Tabla2[],2,0)</f>
        <v>Jul</v>
      </c>
      <c r="M1451" s="1">
        <f>YEAR(Tabla110[[#This Row],[FECHA PICKING]])</f>
        <v>2018</v>
      </c>
    </row>
    <row r="1452" spans="1:13" x14ac:dyDescent="0.2">
      <c r="A1452" s="2">
        <v>43530</v>
      </c>
      <c r="B1452" s="1">
        <v>353548</v>
      </c>
      <c r="C1452" s="1" t="s">
        <v>161</v>
      </c>
      <c r="D1452" s="1" t="s">
        <v>889</v>
      </c>
      <c r="E1452" s="1" t="s">
        <v>862</v>
      </c>
      <c r="F1452" s="1">
        <v>87</v>
      </c>
      <c r="G1452" s="16" t="s">
        <v>872</v>
      </c>
      <c r="H1452" s="23">
        <v>0.40277777777777773</v>
      </c>
      <c r="I1452" s="23">
        <v>0.43541666666666662</v>
      </c>
      <c r="J1452" s="1">
        <f>HOUR(Tabla110[[#This Row],[HORA FIN PICKING]]-Tabla110[[#This Row],[HORA INICIO PICKING]])*60+MINUTE(Tabla110[[#This Row],[HORA FIN PICKING]]-Tabla110[[#This Row],[HORA INICIO PICKING]])</f>
        <v>47</v>
      </c>
      <c r="K1452" s="1" t="str">
        <f>VLOOKUP(Tabla110[[#This Row],[COD MATERIAL]],Tabla1345[#All],3,0)</f>
        <v>09 - PARTES DE MOTOR</v>
      </c>
      <c r="L1452" s="2" t="str">
        <f>VLOOKUP(MONTH(Tabla110[[#This Row],[FECHA PICKING]]),Tabla2[],2,0)</f>
        <v>Mar</v>
      </c>
      <c r="M1452" s="1">
        <f>YEAR(Tabla110[[#This Row],[FECHA PICKING]])</f>
        <v>2019</v>
      </c>
    </row>
    <row r="1453" spans="1:13" x14ac:dyDescent="0.2">
      <c r="A1453" s="2">
        <v>43575</v>
      </c>
      <c r="B1453" s="1">
        <v>347986</v>
      </c>
      <c r="C1453" s="1" t="s">
        <v>141</v>
      </c>
      <c r="D1453" s="1" t="s">
        <v>890</v>
      </c>
      <c r="E1453" s="1" t="s">
        <v>857</v>
      </c>
      <c r="F1453" s="1">
        <v>78</v>
      </c>
      <c r="G1453" s="16" t="s">
        <v>872</v>
      </c>
      <c r="H1453" s="23">
        <v>0.51458333333333328</v>
      </c>
      <c r="I1453" s="23">
        <v>0.59652777777777777</v>
      </c>
      <c r="J1453" s="1">
        <f>HOUR(Tabla110[[#This Row],[HORA FIN PICKING]]-Tabla110[[#This Row],[HORA INICIO PICKING]])*60+MINUTE(Tabla110[[#This Row],[HORA FIN PICKING]]-Tabla110[[#This Row],[HORA INICIO PICKING]])</f>
        <v>118</v>
      </c>
      <c r="K1453" s="1" t="str">
        <f>VLOOKUP(Tabla110[[#This Row],[COD MATERIAL]],Tabla1345[#All],3,0)</f>
        <v>10 - PALANCAS Y CHICOTES</v>
      </c>
      <c r="L1453" s="2" t="str">
        <f>VLOOKUP(MONTH(Tabla110[[#This Row],[FECHA PICKING]]),Tabla2[],2,0)</f>
        <v>Abr</v>
      </c>
      <c r="M1453" s="1">
        <f>YEAR(Tabla110[[#This Row],[FECHA PICKING]])</f>
        <v>2019</v>
      </c>
    </row>
    <row r="1454" spans="1:13" x14ac:dyDescent="0.2">
      <c r="A1454" s="2">
        <v>43259</v>
      </c>
      <c r="B1454" s="1">
        <v>368073</v>
      </c>
      <c r="C1454" s="1" t="s">
        <v>635</v>
      </c>
      <c r="D1454" s="1" t="s">
        <v>893</v>
      </c>
      <c r="E1454" s="1" t="s">
        <v>867</v>
      </c>
      <c r="F1454" s="1">
        <v>62</v>
      </c>
      <c r="G1454" s="16" t="s">
        <v>872</v>
      </c>
      <c r="H1454" s="23">
        <v>0.70000000000000007</v>
      </c>
      <c r="I1454" s="23">
        <v>0.74236111111111114</v>
      </c>
      <c r="J1454" s="1">
        <f>HOUR(Tabla110[[#This Row],[HORA FIN PICKING]]-Tabla110[[#This Row],[HORA INICIO PICKING]])*60+MINUTE(Tabla110[[#This Row],[HORA FIN PICKING]]-Tabla110[[#This Row],[HORA INICIO PICKING]])</f>
        <v>61</v>
      </c>
      <c r="K1454" s="1" t="str">
        <f>VLOOKUP(Tabla110[[#This Row],[COD MATERIAL]],Tabla1345[#All],3,0)</f>
        <v>14 - LUCES</v>
      </c>
      <c r="L1454" s="2" t="str">
        <f>VLOOKUP(MONTH(Tabla110[[#This Row],[FECHA PICKING]]),Tabla2[],2,0)</f>
        <v>Jun</v>
      </c>
      <c r="M1454" s="1">
        <f>YEAR(Tabla110[[#This Row],[FECHA PICKING]])</f>
        <v>2018</v>
      </c>
    </row>
    <row r="1455" spans="1:13" x14ac:dyDescent="0.2">
      <c r="A1455" s="2">
        <v>43387</v>
      </c>
      <c r="B1455" s="1">
        <v>348427</v>
      </c>
      <c r="C1455" s="1" t="s">
        <v>246</v>
      </c>
      <c r="D1455" s="1" t="s">
        <v>885</v>
      </c>
      <c r="E1455" s="1" t="s">
        <v>857</v>
      </c>
      <c r="F1455" s="1">
        <v>22</v>
      </c>
      <c r="G1455" s="16" t="s">
        <v>872</v>
      </c>
      <c r="H1455" s="23">
        <v>0.51388888888888895</v>
      </c>
      <c r="I1455" s="23">
        <v>0.60138888888888886</v>
      </c>
      <c r="J1455" s="1">
        <f>HOUR(Tabla110[[#This Row],[HORA FIN PICKING]]-Tabla110[[#This Row],[HORA INICIO PICKING]])*60+MINUTE(Tabla110[[#This Row],[HORA FIN PICKING]]-Tabla110[[#This Row],[HORA INICIO PICKING]])</f>
        <v>126</v>
      </c>
      <c r="K1455" s="1" t="str">
        <f>VLOOKUP(Tabla110[[#This Row],[COD MATERIAL]],Tabla1345[#All],3,0)</f>
        <v>05 - COLISION</v>
      </c>
      <c r="L1455" s="2" t="str">
        <f>VLOOKUP(MONTH(Tabla110[[#This Row],[FECHA PICKING]]),Tabla2[],2,0)</f>
        <v>Oct</v>
      </c>
      <c r="M1455" s="1">
        <f>YEAR(Tabla110[[#This Row],[FECHA PICKING]])</f>
        <v>2018</v>
      </c>
    </row>
    <row r="1456" spans="1:13" x14ac:dyDescent="0.2">
      <c r="A1456" s="2">
        <v>43495</v>
      </c>
      <c r="B1456" s="1">
        <v>348226</v>
      </c>
      <c r="C1456" s="1" t="s">
        <v>151</v>
      </c>
      <c r="D1456" s="1" t="s">
        <v>887</v>
      </c>
      <c r="E1456" s="1" t="s">
        <v>860</v>
      </c>
      <c r="F1456" s="1">
        <v>66</v>
      </c>
      <c r="G1456" s="16" t="s">
        <v>873</v>
      </c>
      <c r="H1456" s="23">
        <v>0.58958333333333335</v>
      </c>
      <c r="I1456" s="23">
        <v>0.60138888888888886</v>
      </c>
      <c r="J1456" s="1">
        <f>HOUR(Tabla110[[#This Row],[HORA FIN PICKING]]-Tabla110[[#This Row],[HORA INICIO PICKING]])*60+MINUTE(Tabla110[[#This Row],[HORA FIN PICKING]]-Tabla110[[#This Row],[HORA INICIO PICKING]])</f>
        <v>17</v>
      </c>
      <c r="K1456" s="1" t="str">
        <f>VLOOKUP(Tabla110[[#This Row],[COD MATERIAL]],Tabla1345[#All],3,0)</f>
        <v>11 - LLANTAS Y HULES</v>
      </c>
      <c r="L1456" s="2" t="str">
        <f>VLOOKUP(MONTH(Tabla110[[#This Row],[FECHA PICKING]]),Tabla2[],2,0)</f>
        <v>Ene</v>
      </c>
      <c r="M1456" s="1">
        <f>YEAR(Tabla110[[#This Row],[FECHA PICKING]])</f>
        <v>2019</v>
      </c>
    </row>
    <row r="1457" spans="1:13" x14ac:dyDescent="0.2">
      <c r="A1457" s="2">
        <v>43204</v>
      </c>
      <c r="B1457" s="1">
        <v>347622</v>
      </c>
      <c r="C1457" s="1" t="s">
        <v>634</v>
      </c>
      <c r="D1457" s="1" t="s">
        <v>886</v>
      </c>
      <c r="E1457" s="1" t="s">
        <v>865</v>
      </c>
      <c r="F1457" s="1">
        <v>20</v>
      </c>
      <c r="G1457" s="16" t="s">
        <v>873</v>
      </c>
      <c r="H1457" s="23">
        <v>0.54999999999999993</v>
      </c>
      <c r="I1457" s="23">
        <v>0.5708333333333333</v>
      </c>
      <c r="J1457" s="1">
        <f>HOUR(Tabla110[[#This Row],[HORA FIN PICKING]]-Tabla110[[#This Row],[HORA INICIO PICKING]])*60+MINUTE(Tabla110[[#This Row],[HORA FIN PICKING]]-Tabla110[[#This Row],[HORA INICIO PICKING]])</f>
        <v>30</v>
      </c>
      <c r="K1457" s="1" t="str">
        <f>VLOOKUP(Tabla110[[#This Row],[COD MATERIAL]],Tabla1345[#All],3,0)</f>
        <v>13 - TRACCION</v>
      </c>
      <c r="L1457" s="2" t="str">
        <f>VLOOKUP(MONTH(Tabla110[[#This Row],[FECHA PICKING]]),Tabla2[],2,0)</f>
        <v>Abr</v>
      </c>
      <c r="M1457" s="1">
        <f>YEAR(Tabla110[[#This Row],[FECHA PICKING]])</f>
        <v>2018</v>
      </c>
    </row>
    <row r="1458" spans="1:13" x14ac:dyDescent="0.2">
      <c r="A1458" s="2">
        <v>43465</v>
      </c>
      <c r="B1458" s="1">
        <v>348503</v>
      </c>
      <c r="C1458" s="1" t="s">
        <v>161</v>
      </c>
      <c r="D1458" s="1" t="s">
        <v>884</v>
      </c>
      <c r="E1458" s="1" t="s">
        <v>863</v>
      </c>
      <c r="F1458" s="1">
        <v>36</v>
      </c>
      <c r="G1458" s="16" t="s">
        <v>872</v>
      </c>
      <c r="H1458" s="23">
        <v>0.68125000000000002</v>
      </c>
      <c r="I1458" s="23">
        <v>0.75902777777777786</v>
      </c>
      <c r="J1458" s="1">
        <f>HOUR(Tabla110[[#This Row],[HORA FIN PICKING]]-Tabla110[[#This Row],[HORA INICIO PICKING]])*60+MINUTE(Tabla110[[#This Row],[HORA FIN PICKING]]-Tabla110[[#This Row],[HORA INICIO PICKING]])</f>
        <v>112</v>
      </c>
      <c r="K1458" s="1" t="str">
        <f>VLOOKUP(Tabla110[[#This Row],[COD MATERIAL]],Tabla1345[#All],3,0)</f>
        <v>09 - PARTES DE MOTOR</v>
      </c>
      <c r="L1458" s="2" t="str">
        <f>VLOOKUP(MONTH(Tabla110[[#This Row],[FECHA PICKING]]),Tabla2[],2,0)</f>
        <v>Dic</v>
      </c>
      <c r="M1458" s="1">
        <f>YEAR(Tabla110[[#This Row],[FECHA PICKING]])</f>
        <v>2018</v>
      </c>
    </row>
    <row r="1459" spans="1:13" x14ac:dyDescent="0.2">
      <c r="A1459" s="2">
        <v>43142</v>
      </c>
      <c r="B1459" s="1">
        <v>348519</v>
      </c>
      <c r="C1459" s="1" t="s">
        <v>327</v>
      </c>
      <c r="D1459" s="1" t="s">
        <v>889</v>
      </c>
      <c r="E1459" s="1" t="s">
        <v>856</v>
      </c>
      <c r="F1459" s="1">
        <v>40</v>
      </c>
      <c r="G1459" s="16" t="s">
        <v>872</v>
      </c>
      <c r="H1459" s="23">
        <v>0.63888888888888895</v>
      </c>
      <c r="I1459" s="23">
        <v>0.72222222222222221</v>
      </c>
      <c r="J1459" s="1">
        <f>HOUR(Tabla110[[#This Row],[HORA FIN PICKING]]-Tabla110[[#This Row],[HORA INICIO PICKING]])*60+MINUTE(Tabla110[[#This Row],[HORA FIN PICKING]]-Tabla110[[#This Row],[HORA INICIO PICKING]])</f>
        <v>120</v>
      </c>
      <c r="K1459" s="1" t="str">
        <f>VLOOKUP(Tabla110[[#This Row],[COD MATERIAL]],Tabla1345[#All],3,0)</f>
        <v>09 - PARTES DE MOTOR</v>
      </c>
      <c r="L1459" s="2" t="str">
        <f>VLOOKUP(MONTH(Tabla110[[#This Row],[FECHA PICKING]]),Tabla2[],2,0)</f>
        <v>Feb</v>
      </c>
      <c r="M1459" s="1">
        <f>YEAR(Tabla110[[#This Row],[FECHA PICKING]])</f>
        <v>2018</v>
      </c>
    </row>
    <row r="1460" spans="1:13" x14ac:dyDescent="0.2">
      <c r="A1460" s="2">
        <v>43590</v>
      </c>
      <c r="B1460" s="1">
        <v>348882</v>
      </c>
      <c r="C1460" s="1" t="s">
        <v>134</v>
      </c>
      <c r="D1460" s="1" t="s">
        <v>888</v>
      </c>
      <c r="E1460" s="1" t="s">
        <v>857</v>
      </c>
      <c r="F1460" s="1">
        <v>48</v>
      </c>
      <c r="G1460" s="16" t="s">
        <v>872</v>
      </c>
      <c r="H1460" s="23">
        <v>0.63750000000000007</v>
      </c>
      <c r="I1460" s="23">
        <v>0.74097222222222214</v>
      </c>
      <c r="J1460" s="1">
        <f>HOUR(Tabla110[[#This Row],[HORA FIN PICKING]]-Tabla110[[#This Row],[HORA INICIO PICKING]])*60+MINUTE(Tabla110[[#This Row],[HORA FIN PICKING]]-Tabla110[[#This Row],[HORA INICIO PICKING]])</f>
        <v>149</v>
      </c>
      <c r="K1460" s="1" t="str">
        <f>VLOOKUP(Tabla110[[#This Row],[COD MATERIAL]],Tabla1345[#All],3,0)</f>
        <v>05 - COLISION</v>
      </c>
      <c r="L1460" s="2" t="str">
        <f>VLOOKUP(MONTH(Tabla110[[#This Row],[FECHA PICKING]]),Tabla2[],2,0)</f>
        <v>May</v>
      </c>
      <c r="M1460" s="1">
        <f>YEAR(Tabla110[[#This Row],[FECHA PICKING]])</f>
        <v>2019</v>
      </c>
    </row>
    <row r="1461" spans="1:13" x14ac:dyDescent="0.2">
      <c r="A1461" s="2">
        <v>43496</v>
      </c>
      <c r="B1461" s="1">
        <v>348640</v>
      </c>
      <c r="C1461" s="1" t="s">
        <v>743</v>
      </c>
      <c r="D1461" s="1" t="s">
        <v>893</v>
      </c>
      <c r="E1461" s="1" t="s">
        <v>858</v>
      </c>
      <c r="F1461" s="1">
        <v>76</v>
      </c>
      <c r="G1461" s="16" t="s">
        <v>872</v>
      </c>
      <c r="H1461" s="23">
        <v>0.68263888888888891</v>
      </c>
      <c r="I1461" s="23">
        <v>0.77847222222222223</v>
      </c>
      <c r="J1461" s="1">
        <f>HOUR(Tabla110[[#This Row],[HORA FIN PICKING]]-Tabla110[[#This Row],[HORA INICIO PICKING]])*60+MINUTE(Tabla110[[#This Row],[HORA FIN PICKING]]-Tabla110[[#This Row],[HORA INICIO PICKING]])</f>
        <v>138</v>
      </c>
      <c r="K1461" s="1" t="str">
        <f>VLOOKUP(Tabla110[[#This Row],[COD MATERIAL]],Tabla1345[#All],3,0)</f>
        <v>15 - MISCELANEOS</v>
      </c>
      <c r="L1461" s="2" t="str">
        <f>VLOOKUP(MONTH(Tabla110[[#This Row],[FECHA PICKING]]),Tabla2[],2,0)</f>
        <v>Ene</v>
      </c>
      <c r="M1461" s="1">
        <f>YEAR(Tabla110[[#This Row],[FECHA PICKING]])</f>
        <v>2019</v>
      </c>
    </row>
    <row r="1462" spans="1:13" x14ac:dyDescent="0.2">
      <c r="A1462" s="2">
        <v>43409</v>
      </c>
      <c r="B1462" s="1">
        <v>347955</v>
      </c>
      <c r="C1462" s="1" t="s">
        <v>92</v>
      </c>
      <c r="D1462" s="1" t="s">
        <v>888</v>
      </c>
      <c r="E1462" s="1" t="s">
        <v>859</v>
      </c>
      <c r="F1462" s="1">
        <v>96</v>
      </c>
      <c r="G1462" s="16" t="s">
        <v>872</v>
      </c>
      <c r="H1462" s="23">
        <v>0.37986111111111115</v>
      </c>
      <c r="I1462" s="23">
        <v>0.39444444444444443</v>
      </c>
      <c r="J1462" s="1">
        <f>HOUR(Tabla110[[#This Row],[HORA FIN PICKING]]-Tabla110[[#This Row],[HORA INICIO PICKING]])*60+MINUTE(Tabla110[[#This Row],[HORA FIN PICKING]]-Tabla110[[#This Row],[HORA INICIO PICKING]])</f>
        <v>21</v>
      </c>
      <c r="K1462" s="1" t="str">
        <f>VLOOKUP(Tabla110[[#This Row],[COD MATERIAL]],Tabla1345[#All],3,0)</f>
        <v>08 - ELECTRICO</v>
      </c>
      <c r="L1462" s="2" t="str">
        <f>VLOOKUP(MONTH(Tabla110[[#This Row],[FECHA PICKING]]),Tabla2[],2,0)</f>
        <v>Nov</v>
      </c>
      <c r="M1462" s="1">
        <f>YEAR(Tabla110[[#This Row],[FECHA PICKING]])</f>
        <v>2018</v>
      </c>
    </row>
    <row r="1463" spans="1:13" x14ac:dyDescent="0.2">
      <c r="A1463" s="2">
        <v>43505</v>
      </c>
      <c r="B1463" s="1">
        <v>347886</v>
      </c>
      <c r="C1463" s="1" t="s">
        <v>317</v>
      </c>
      <c r="D1463" s="1" t="s">
        <v>890</v>
      </c>
      <c r="E1463" s="1" t="s">
        <v>860</v>
      </c>
      <c r="F1463" s="1">
        <v>35</v>
      </c>
      <c r="G1463" s="16" t="s">
        <v>872</v>
      </c>
      <c r="H1463" s="23">
        <v>0.46736111111111112</v>
      </c>
      <c r="I1463" s="23">
        <v>0.49861111111111112</v>
      </c>
      <c r="J1463" s="1">
        <f>HOUR(Tabla110[[#This Row],[HORA FIN PICKING]]-Tabla110[[#This Row],[HORA INICIO PICKING]])*60+MINUTE(Tabla110[[#This Row],[HORA FIN PICKING]]-Tabla110[[#This Row],[HORA INICIO PICKING]])</f>
        <v>45</v>
      </c>
      <c r="K1463" s="1" t="str">
        <f>VLOOKUP(Tabla110[[#This Row],[COD MATERIAL]],Tabla1345[#All],3,0)</f>
        <v>14 - LUCES</v>
      </c>
      <c r="L1463" s="2" t="str">
        <f>VLOOKUP(MONTH(Tabla110[[#This Row],[FECHA PICKING]]),Tabla2[],2,0)</f>
        <v>Feb</v>
      </c>
      <c r="M1463" s="1">
        <f>YEAR(Tabla110[[#This Row],[FECHA PICKING]])</f>
        <v>2019</v>
      </c>
    </row>
    <row r="1464" spans="1:13" x14ac:dyDescent="0.2">
      <c r="A1464" s="2">
        <v>43163</v>
      </c>
      <c r="B1464" s="1">
        <v>347869</v>
      </c>
      <c r="C1464" s="1" t="s">
        <v>727</v>
      </c>
      <c r="D1464" s="1" t="s">
        <v>886</v>
      </c>
      <c r="E1464" s="1" t="s">
        <v>861</v>
      </c>
      <c r="F1464" s="1">
        <v>70</v>
      </c>
      <c r="G1464" s="16" t="s">
        <v>872</v>
      </c>
      <c r="H1464" s="23">
        <v>0.64166666666666672</v>
      </c>
      <c r="I1464" s="23">
        <v>0.65694444444444444</v>
      </c>
      <c r="J1464" s="1">
        <f>HOUR(Tabla110[[#This Row],[HORA FIN PICKING]]-Tabla110[[#This Row],[HORA INICIO PICKING]])*60+MINUTE(Tabla110[[#This Row],[HORA FIN PICKING]]-Tabla110[[#This Row],[HORA INICIO PICKING]])</f>
        <v>22</v>
      </c>
      <c r="K1464" s="1" t="str">
        <f>VLOOKUP(Tabla110[[#This Row],[COD MATERIAL]],Tabla1345[#All],3,0)</f>
        <v>05 - COLISION</v>
      </c>
      <c r="L1464" s="2" t="str">
        <f>VLOOKUP(MONTH(Tabla110[[#This Row],[FECHA PICKING]]),Tabla2[],2,0)</f>
        <v>Mar</v>
      </c>
      <c r="M1464" s="1">
        <f>YEAR(Tabla110[[#This Row],[FECHA PICKING]])</f>
        <v>2018</v>
      </c>
    </row>
    <row r="1465" spans="1:13" x14ac:dyDescent="0.2">
      <c r="A1465" s="2">
        <v>43454</v>
      </c>
      <c r="B1465" s="1">
        <v>348370</v>
      </c>
      <c r="C1465" s="1" t="s">
        <v>60</v>
      </c>
      <c r="D1465" s="1" t="s">
        <v>893</v>
      </c>
      <c r="E1465" s="1" t="s">
        <v>862</v>
      </c>
      <c r="F1465" s="1">
        <v>92</v>
      </c>
      <c r="G1465" s="16" t="s">
        <v>872</v>
      </c>
      <c r="H1465" s="23">
        <v>0.73472222222222217</v>
      </c>
      <c r="I1465" s="23">
        <v>0.78541666666666676</v>
      </c>
      <c r="J1465" s="1">
        <f>HOUR(Tabla110[[#This Row],[HORA FIN PICKING]]-Tabla110[[#This Row],[HORA INICIO PICKING]])*60+MINUTE(Tabla110[[#This Row],[HORA FIN PICKING]]-Tabla110[[#This Row],[HORA INICIO PICKING]])</f>
        <v>73</v>
      </c>
      <c r="K1465" s="1" t="str">
        <f>VLOOKUP(Tabla110[[#This Row],[COD MATERIAL]],Tabla1345[#All],3,0)</f>
        <v>03 - FILTROS</v>
      </c>
      <c r="L1465" s="2" t="str">
        <f>VLOOKUP(MONTH(Tabla110[[#This Row],[FECHA PICKING]]),Tabla2[],2,0)</f>
        <v>Dic</v>
      </c>
      <c r="M1465" s="1">
        <f>YEAR(Tabla110[[#This Row],[FECHA PICKING]])</f>
        <v>2018</v>
      </c>
    </row>
    <row r="1466" spans="1:13" x14ac:dyDescent="0.2">
      <c r="A1466" s="2">
        <v>43421</v>
      </c>
      <c r="B1466" s="1">
        <v>348867</v>
      </c>
      <c r="C1466" s="1" t="s">
        <v>578</v>
      </c>
      <c r="D1466" s="1" t="s">
        <v>889</v>
      </c>
      <c r="E1466" s="1" t="s">
        <v>863</v>
      </c>
      <c r="F1466" s="1">
        <v>61</v>
      </c>
      <c r="G1466" s="16" t="s">
        <v>872</v>
      </c>
      <c r="H1466" s="23">
        <v>0.57013888888888886</v>
      </c>
      <c r="I1466" s="23">
        <v>0.6479166666666667</v>
      </c>
      <c r="J1466" s="1">
        <f>HOUR(Tabla110[[#This Row],[HORA FIN PICKING]]-Tabla110[[#This Row],[HORA INICIO PICKING]])*60+MINUTE(Tabla110[[#This Row],[HORA FIN PICKING]]-Tabla110[[#This Row],[HORA INICIO PICKING]])</f>
        <v>112</v>
      </c>
      <c r="K1466" s="1" t="str">
        <f>VLOOKUP(Tabla110[[#This Row],[COD MATERIAL]],Tabla1345[#All],3,0)</f>
        <v>05 - COLISION</v>
      </c>
      <c r="L1466" s="2" t="str">
        <f>VLOOKUP(MONTH(Tabla110[[#This Row],[FECHA PICKING]]),Tabla2[],2,0)</f>
        <v>Nov</v>
      </c>
      <c r="M1466" s="1">
        <f>YEAR(Tabla110[[#This Row],[FECHA PICKING]])</f>
        <v>2018</v>
      </c>
    </row>
    <row r="1467" spans="1:13" x14ac:dyDescent="0.2">
      <c r="A1467" s="2">
        <v>43242</v>
      </c>
      <c r="B1467" s="1">
        <v>348173</v>
      </c>
      <c r="C1467" s="1" t="s">
        <v>254</v>
      </c>
      <c r="D1467" s="1" t="s">
        <v>888</v>
      </c>
      <c r="E1467" s="1" t="s">
        <v>864</v>
      </c>
      <c r="F1467" s="1">
        <v>41</v>
      </c>
      <c r="G1467" s="16" t="s">
        <v>872</v>
      </c>
      <c r="H1467" s="23">
        <v>0.48333333333333334</v>
      </c>
      <c r="I1467" s="23">
        <v>0.5131944444444444</v>
      </c>
      <c r="J1467" s="1">
        <f>HOUR(Tabla110[[#This Row],[HORA FIN PICKING]]-Tabla110[[#This Row],[HORA INICIO PICKING]])*60+MINUTE(Tabla110[[#This Row],[HORA FIN PICKING]]-Tabla110[[#This Row],[HORA INICIO PICKING]])</f>
        <v>43</v>
      </c>
      <c r="K1467" s="1" t="str">
        <f>VLOOKUP(Tabla110[[#This Row],[COD MATERIAL]],Tabla1345[#All],3,0)</f>
        <v>06 - AMORTIGUADORES</v>
      </c>
      <c r="L1467" s="2" t="str">
        <f>VLOOKUP(MONTH(Tabla110[[#This Row],[FECHA PICKING]]),Tabla2[],2,0)</f>
        <v>May</v>
      </c>
      <c r="M1467" s="1">
        <f>YEAR(Tabla110[[#This Row],[FECHA PICKING]])</f>
        <v>2018</v>
      </c>
    </row>
    <row r="1468" spans="1:13" x14ac:dyDescent="0.2">
      <c r="A1468" s="2">
        <v>43111</v>
      </c>
      <c r="B1468" s="1">
        <v>348073</v>
      </c>
      <c r="C1468" s="1" t="s">
        <v>265</v>
      </c>
      <c r="D1468" s="1" t="s">
        <v>885</v>
      </c>
      <c r="E1468" s="1" t="s">
        <v>864</v>
      </c>
      <c r="F1468" s="1">
        <v>74</v>
      </c>
      <c r="G1468" s="16" t="s">
        <v>872</v>
      </c>
      <c r="H1468" s="23">
        <v>0.71388888888888891</v>
      </c>
      <c r="I1468" s="23">
        <v>0.75347222222222221</v>
      </c>
      <c r="J1468" s="1">
        <f>HOUR(Tabla110[[#This Row],[HORA FIN PICKING]]-Tabla110[[#This Row],[HORA INICIO PICKING]])*60+MINUTE(Tabla110[[#This Row],[HORA FIN PICKING]]-Tabla110[[#This Row],[HORA INICIO PICKING]])</f>
        <v>57</v>
      </c>
      <c r="K1468" s="1" t="str">
        <f>VLOOKUP(Tabla110[[#This Row],[COD MATERIAL]],Tabla1345[#All],3,0)</f>
        <v>13 - TRACCION</v>
      </c>
      <c r="L1468" s="2" t="str">
        <f>VLOOKUP(MONTH(Tabla110[[#This Row],[FECHA PICKING]]),Tabla2[],2,0)</f>
        <v>Ene</v>
      </c>
      <c r="M1468" s="1">
        <f>YEAR(Tabla110[[#This Row],[FECHA PICKING]])</f>
        <v>2018</v>
      </c>
    </row>
    <row r="1469" spans="1:13" x14ac:dyDescent="0.2">
      <c r="A1469" s="2">
        <v>43602</v>
      </c>
      <c r="B1469" s="1">
        <v>348039</v>
      </c>
      <c r="C1469" s="1" t="s">
        <v>231</v>
      </c>
      <c r="D1469" s="1" t="s">
        <v>890</v>
      </c>
      <c r="E1469" s="1" t="s">
        <v>857</v>
      </c>
      <c r="F1469" s="1">
        <v>23</v>
      </c>
      <c r="G1469" s="16" t="s">
        <v>872</v>
      </c>
      <c r="H1469" s="23">
        <v>0.36527777777777781</v>
      </c>
      <c r="I1469" s="23">
        <v>0.45347222222222222</v>
      </c>
      <c r="J1469" s="1">
        <f>HOUR(Tabla110[[#This Row],[HORA FIN PICKING]]-Tabla110[[#This Row],[HORA INICIO PICKING]])*60+MINUTE(Tabla110[[#This Row],[HORA FIN PICKING]]-Tabla110[[#This Row],[HORA INICIO PICKING]])</f>
        <v>127</v>
      </c>
      <c r="K1469" s="1" t="str">
        <f>VLOOKUP(Tabla110[[#This Row],[COD MATERIAL]],Tabla1345[#All],3,0)</f>
        <v>11 - LLANTAS Y HULES</v>
      </c>
      <c r="L1469" s="2" t="str">
        <f>VLOOKUP(MONTH(Tabla110[[#This Row],[FECHA PICKING]]),Tabla2[],2,0)</f>
        <v>May</v>
      </c>
      <c r="M1469" s="1">
        <f>YEAR(Tabla110[[#This Row],[FECHA PICKING]])</f>
        <v>2019</v>
      </c>
    </row>
    <row r="1470" spans="1:13" x14ac:dyDescent="0.2">
      <c r="A1470" s="2">
        <v>43453</v>
      </c>
      <c r="B1470" s="1">
        <v>348168</v>
      </c>
      <c r="C1470" s="1" t="s">
        <v>406</v>
      </c>
      <c r="D1470" s="1" t="s">
        <v>888</v>
      </c>
      <c r="E1470" s="1" t="s">
        <v>864</v>
      </c>
      <c r="F1470" s="1">
        <v>56</v>
      </c>
      <c r="G1470" s="16" t="s">
        <v>872</v>
      </c>
      <c r="H1470" s="23">
        <v>0.42222222222222222</v>
      </c>
      <c r="I1470" s="23">
        <v>0.48888888888888893</v>
      </c>
      <c r="J1470" s="1">
        <f>HOUR(Tabla110[[#This Row],[HORA FIN PICKING]]-Tabla110[[#This Row],[HORA INICIO PICKING]])*60+MINUTE(Tabla110[[#This Row],[HORA FIN PICKING]]-Tabla110[[#This Row],[HORA INICIO PICKING]])</f>
        <v>96</v>
      </c>
      <c r="K1470" s="1" t="str">
        <f>VLOOKUP(Tabla110[[#This Row],[COD MATERIAL]],Tabla1345[#All],3,0)</f>
        <v>15 - MISCELANEOS</v>
      </c>
      <c r="L1470" s="2" t="str">
        <f>VLOOKUP(MONTH(Tabla110[[#This Row],[FECHA PICKING]]),Tabla2[],2,0)</f>
        <v>Dic</v>
      </c>
      <c r="M1470" s="1">
        <f>YEAR(Tabla110[[#This Row],[FECHA PICKING]])</f>
        <v>2018</v>
      </c>
    </row>
    <row r="1471" spans="1:13" x14ac:dyDescent="0.2">
      <c r="A1471" s="2">
        <v>43142</v>
      </c>
      <c r="B1471" s="1">
        <v>347995</v>
      </c>
      <c r="C1471" s="1" t="s">
        <v>142</v>
      </c>
      <c r="D1471" s="1" t="s">
        <v>889</v>
      </c>
      <c r="E1471" s="1" t="s">
        <v>865</v>
      </c>
      <c r="F1471" s="1">
        <v>100</v>
      </c>
      <c r="G1471" s="16" t="s">
        <v>872</v>
      </c>
      <c r="H1471" s="23">
        <v>0.4916666666666667</v>
      </c>
      <c r="I1471" s="23">
        <v>0.54652777777777783</v>
      </c>
      <c r="J1471" s="1">
        <f>HOUR(Tabla110[[#This Row],[HORA FIN PICKING]]-Tabla110[[#This Row],[HORA INICIO PICKING]])*60+MINUTE(Tabla110[[#This Row],[HORA FIN PICKING]]-Tabla110[[#This Row],[HORA INICIO PICKING]])</f>
        <v>79</v>
      </c>
      <c r="K1471" s="1" t="str">
        <f>VLOOKUP(Tabla110[[#This Row],[COD MATERIAL]],Tabla1345[#All],3,0)</f>
        <v>10 - PALANCAS Y CHICOTES</v>
      </c>
      <c r="L1471" s="2" t="str">
        <f>VLOOKUP(MONTH(Tabla110[[#This Row],[FECHA PICKING]]),Tabla2[],2,0)</f>
        <v>Feb</v>
      </c>
      <c r="M1471" s="1">
        <f>YEAR(Tabla110[[#This Row],[FECHA PICKING]])</f>
        <v>2018</v>
      </c>
    </row>
    <row r="1472" spans="1:13" x14ac:dyDescent="0.2">
      <c r="A1472" s="2">
        <v>43433</v>
      </c>
      <c r="B1472" s="1">
        <v>348762</v>
      </c>
      <c r="C1472" s="1" t="s">
        <v>332</v>
      </c>
      <c r="D1472" s="1" t="s">
        <v>891</v>
      </c>
      <c r="E1472" s="1" t="s">
        <v>857</v>
      </c>
      <c r="F1472" s="1">
        <v>27</v>
      </c>
      <c r="G1472" s="16" t="s">
        <v>872</v>
      </c>
      <c r="H1472" s="23">
        <v>0.43194444444444446</v>
      </c>
      <c r="I1472" s="23">
        <v>0.53125</v>
      </c>
      <c r="J1472" s="1">
        <f>HOUR(Tabla110[[#This Row],[HORA FIN PICKING]]-Tabla110[[#This Row],[HORA INICIO PICKING]])*60+MINUTE(Tabla110[[#This Row],[HORA FIN PICKING]]-Tabla110[[#This Row],[HORA INICIO PICKING]])</f>
        <v>143</v>
      </c>
      <c r="K1472" s="1" t="str">
        <f>VLOOKUP(Tabla110[[#This Row],[COD MATERIAL]],Tabla1345[#All],3,0)</f>
        <v>05 - COLISION</v>
      </c>
      <c r="L1472" s="2" t="str">
        <f>VLOOKUP(MONTH(Tabla110[[#This Row],[FECHA PICKING]]),Tabla2[],2,0)</f>
        <v>Nov</v>
      </c>
      <c r="M1472" s="1">
        <f>YEAR(Tabla110[[#This Row],[FECHA PICKING]])</f>
        <v>2018</v>
      </c>
    </row>
    <row r="1473" spans="1:13" x14ac:dyDescent="0.2">
      <c r="A1473" s="2">
        <v>43276</v>
      </c>
      <c r="B1473" s="1">
        <v>364396</v>
      </c>
      <c r="C1473" s="1" t="s">
        <v>562</v>
      </c>
      <c r="D1473" s="1" t="s">
        <v>893</v>
      </c>
      <c r="E1473" s="1" t="s">
        <v>859</v>
      </c>
      <c r="F1473" s="1">
        <v>70</v>
      </c>
      <c r="G1473" s="16" t="s">
        <v>872</v>
      </c>
      <c r="H1473" s="23">
        <v>0.47083333333333338</v>
      </c>
      <c r="I1473" s="23">
        <v>0.5229166666666667</v>
      </c>
      <c r="J1473" s="1">
        <f>HOUR(Tabla110[[#This Row],[HORA FIN PICKING]]-Tabla110[[#This Row],[HORA INICIO PICKING]])*60+MINUTE(Tabla110[[#This Row],[HORA FIN PICKING]]-Tabla110[[#This Row],[HORA INICIO PICKING]])</f>
        <v>75</v>
      </c>
      <c r="K1473" s="1" t="str">
        <f>VLOOKUP(Tabla110[[#This Row],[COD MATERIAL]],Tabla1345[#All],3,0)</f>
        <v>05 - COLISION</v>
      </c>
      <c r="L1473" s="2" t="str">
        <f>VLOOKUP(MONTH(Tabla110[[#This Row],[FECHA PICKING]]),Tabla2[],2,0)</f>
        <v>Jun</v>
      </c>
      <c r="M1473" s="1">
        <f>YEAR(Tabla110[[#This Row],[FECHA PICKING]])</f>
        <v>2018</v>
      </c>
    </row>
    <row r="1474" spans="1:13" x14ac:dyDescent="0.2">
      <c r="A1474" s="2">
        <v>43603</v>
      </c>
      <c r="B1474" s="1">
        <v>347861</v>
      </c>
      <c r="C1474" s="1" t="s">
        <v>174</v>
      </c>
      <c r="D1474" s="1" t="s">
        <v>892</v>
      </c>
      <c r="E1474" s="1" t="s">
        <v>862</v>
      </c>
      <c r="F1474" s="1">
        <v>38</v>
      </c>
      <c r="G1474" s="16" t="s">
        <v>872</v>
      </c>
      <c r="H1474" s="23">
        <v>0.65416666666666667</v>
      </c>
      <c r="I1474" s="23">
        <v>0.75416666666666676</v>
      </c>
      <c r="J1474" s="1">
        <f>HOUR(Tabla110[[#This Row],[HORA FIN PICKING]]-Tabla110[[#This Row],[HORA INICIO PICKING]])*60+MINUTE(Tabla110[[#This Row],[HORA FIN PICKING]]-Tabla110[[#This Row],[HORA INICIO PICKING]])</f>
        <v>144</v>
      </c>
      <c r="K1474" s="1" t="str">
        <f>VLOOKUP(Tabla110[[#This Row],[COD MATERIAL]],Tabla1345[#All],3,0)</f>
        <v>08 - ELECTRICO</v>
      </c>
      <c r="L1474" s="2" t="str">
        <f>VLOOKUP(MONTH(Tabla110[[#This Row],[FECHA PICKING]]),Tabla2[],2,0)</f>
        <v>May</v>
      </c>
      <c r="M1474" s="1">
        <f>YEAR(Tabla110[[#This Row],[FECHA PICKING]])</f>
        <v>2019</v>
      </c>
    </row>
    <row r="1475" spans="1:13" x14ac:dyDescent="0.2">
      <c r="A1475" s="2">
        <v>43128</v>
      </c>
      <c r="B1475" s="1">
        <v>348593</v>
      </c>
      <c r="C1475" s="1" t="s">
        <v>335</v>
      </c>
      <c r="D1475" s="1" t="s">
        <v>892</v>
      </c>
      <c r="E1475" s="1" t="s">
        <v>866</v>
      </c>
      <c r="F1475" s="1">
        <v>90</v>
      </c>
      <c r="G1475" s="16" t="s">
        <v>872</v>
      </c>
      <c r="H1475" s="23">
        <v>0.73611111111111116</v>
      </c>
      <c r="I1475" s="23">
        <v>0.76180555555555562</v>
      </c>
      <c r="J1475" s="1">
        <f>HOUR(Tabla110[[#This Row],[HORA FIN PICKING]]-Tabla110[[#This Row],[HORA INICIO PICKING]])*60+MINUTE(Tabla110[[#This Row],[HORA FIN PICKING]]-Tabla110[[#This Row],[HORA INICIO PICKING]])</f>
        <v>37</v>
      </c>
      <c r="K1475" s="1" t="str">
        <f>VLOOKUP(Tabla110[[#This Row],[COD MATERIAL]],Tabla1345[#All],3,0)</f>
        <v>15 - MISCELANEOS</v>
      </c>
      <c r="L1475" s="2" t="str">
        <f>VLOOKUP(MONTH(Tabla110[[#This Row],[FECHA PICKING]]),Tabla2[],2,0)</f>
        <v>Ene</v>
      </c>
      <c r="M1475" s="1">
        <f>YEAR(Tabla110[[#This Row],[FECHA PICKING]])</f>
        <v>2018</v>
      </c>
    </row>
    <row r="1476" spans="1:13" x14ac:dyDescent="0.2">
      <c r="A1476" s="2">
        <v>43398</v>
      </c>
      <c r="B1476" s="1">
        <v>366743</v>
      </c>
      <c r="C1476" s="1" t="s">
        <v>160</v>
      </c>
      <c r="D1476" s="1" t="s">
        <v>892</v>
      </c>
      <c r="E1476" s="1" t="s">
        <v>863</v>
      </c>
      <c r="F1476" s="1">
        <v>93</v>
      </c>
      <c r="G1476" s="16" t="s">
        <v>872</v>
      </c>
      <c r="H1476" s="23">
        <v>0.7270833333333333</v>
      </c>
      <c r="I1476" s="23">
        <v>0.79583333333333339</v>
      </c>
      <c r="J1476" s="1">
        <f>HOUR(Tabla110[[#This Row],[HORA FIN PICKING]]-Tabla110[[#This Row],[HORA INICIO PICKING]])*60+MINUTE(Tabla110[[#This Row],[HORA FIN PICKING]]-Tabla110[[#This Row],[HORA INICIO PICKING]])</f>
        <v>99</v>
      </c>
      <c r="K1476" s="1" t="str">
        <f>VLOOKUP(Tabla110[[#This Row],[COD MATERIAL]],Tabla1345[#All],3,0)</f>
        <v>09 - PARTES DE MOTOR</v>
      </c>
      <c r="L1476" s="2" t="str">
        <f>VLOOKUP(MONTH(Tabla110[[#This Row],[FECHA PICKING]]),Tabla2[],2,0)</f>
        <v>Oct</v>
      </c>
      <c r="M1476" s="1">
        <f>YEAR(Tabla110[[#This Row],[FECHA PICKING]])</f>
        <v>2018</v>
      </c>
    </row>
    <row r="1477" spans="1:13" x14ac:dyDescent="0.2">
      <c r="A1477" s="2">
        <v>43114</v>
      </c>
      <c r="B1477" s="1">
        <v>347681</v>
      </c>
      <c r="C1477" s="1" t="s">
        <v>296</v>
      </c>
      <c r="D1477" s="1" t="s">
        <v>887</v>
      </c>
      <c r="E1477" s="1" t="s">
        <v>863</v>
      </c>
      <c r="F1477" s="1">
        <v>92</v>
      </c>
      <c r="G1477" s="16" t="s">
        <v>872</v>
      </c>
      <c r="H1477" s="23">
        <v>0.51944444444444449</v>
      </c>
      <c r="I1477" s="23">
        <v>0.56736111111111109</v>
      </c>
      <c r="J1477" s="1">
        <f>HOUR(Tabla110[[#This Row],[HORA FIN PICKING]]-Tabla110[[#This Row],[HORA INICIO PICKING]])*60+MINUTE(Tabla110[[#This Row],[HORA FIN PICKING]]-Tabla110[[#This Row],[HORA INICIO PICKING]])</f>
        <v>69</v>
      </c>
      <c r="K1477" s="1" t="str">
        <f>VLOOKUP(Tabla110[[#This Row],[COD MATERIAL]],Tabla1345[#All],3,0)</f>
        <v>09 - PARTES DE MOTOR</v>
      </c>
      <c r="L1477" s="2" t="str">
        <f>VLOOKUP(MONTH(Tabla110[[#This Row],[FECHA PICKING]]),Tabla2[],2,0)</f>
        <v>Ene</v>
      </c>
      <c r="M1477" s="1">
        <f>YEAR(Tabla110[[#This Row],[FECHA PICKING]])</f>
        <v>2018</v>
      </c>
    </row>
    <row r="1478" spans="1:13" x14ac:dyDescent="0.2">
      <c r="A1478" s="2">
        <v>43240</v>
      </c>
      <c r="B1478" s="1">
        <v>347983</v>
      </c>
      <c r="C1478" s="1" t="s">
        <v>51</v>
      </c>
      <c r="D1478" s="1" t="s">
        <v>889</v>
      </c>
      <c r="E1478" s="1" t="s">
        <v>860</v>
      </c>
      <c r="F1478" s="1">
        <v>60</v>
      </c>
      <c r="G1478" s="16" t="s">
        <v>873</v>
      </c>
      <c r="H1478" s="23">
        <v>0.7319444444444444</v>
      </c>
      <c r="I1478" s="23">
        <v>0.74375000000000002</v>
      </c>
      <c r="J1478" s="1">
        <f>HOUR(Tabla110[[#This Row],[HORA FIN PICKING]]-Tabla110[[#This Row],[HORA INICIO PICKING]])*60+MINUTE(Tabla110[[#This Row],[HORA FIN PICKING]]-Tabla110[[#This Row],[HORA INICIO PICKING]])</f>
        <v>17</v>
      </c>
      <c r="K1478" s="1" t="str">
        <f>VLOOKUP(Tabla110[[#This Row],[COD MATERIAL]],Tabla1345[#All],3,0)</f>
        <v>10 - PALANCAS Y CHICOTES</v>
      </c>
      <c r="L1478" s="2" t="str">
        <f>VLOOKUP(MONTH(Tabla110[[#This Row],[FECHA PICKING]]),Tabla2[],2,0)</f>
        <v>May</v>
      </c>
      <c r="M1478" s="1">
        <f>YEAR(Tabla110[[#This Row],[FECHA PICKING]])</f>
        <v>2018</v>
      </c>
    </row>
    <row r="1479" spans="1:13" x14ac:dyDescent="0.2">
      <c r="A1479" s="2">
        <v>43503</v>
      </c>
      <c r="B1479" s="1">
        <v>348454</v>
      </c>
      <c r="C1479" s="1" t="s">
        <v>481</v>
      </c>
      <c r="D1479" s="1" t="s">
        <v>886</v>
      </c>
      <c r="E1479" s="1" t="s">
        <v>867</v>
      </c>
      <c r="F1479" s="1">
        <v>97</v>
      </c>
      <c r="G1479" s="16" t="s">
        <v>872</v>
      </c>
      <c r="H1479" s="23">
        <v>0.69166666666666676</v>
      </c>
      <c r="I1479" s="23">
        <v>0.76250000000000007</v>
      </c>
      <c r="J1479" s="1">
        <f>HOUR(Tabla110[[#This Row],[HORA FIN PICKING]]-Tabla110[[#This Row],[HORA INICIO PICKING]])*60+MINUTE(Tabla110[[#This Row],[HORA FIN PICKING]]-Tabla110[[#This Row],[HORA INICIO PICKING]])</f>
        <v>102</v>
      </c>
      <c r="K1479" s="1" t="str">
        <f>VLOOKUP(Tabla110[[#This Row],[COD MATERIAL]],Tabla1345[#All],3,0)</f>
        <v>13 - TRACCION</v>
      </c>
      <c r="L1479" s="2" t="str">
        <f>VLOOKUP(MONTH(Tabla110[[#This Row],[FECHA PICKING]]),Tabla2[],2,0)</f>
        <v>Feb</v>
      </c>
      <c r="M1479" s="1">
        <f>YEAR(Tabla110[[#This Row],[FECHA PICKING]])</f>
        <v>2019</v>
      </c>
    </row>
    <row r="1480" spans="1:13" x14ac:dyDescent="0.2">
      <c r="A1480" s="2">
        <v>43174</v>
      </c>
      <c r="B1480" s="1">
        <v>348496</v>
      </c>
      <c r="C1480" s="1" t="s">
        <v>350</v>
      </c>
      <c r="D1480" s="1" t="s">
        <v>892</v>
      </c>
      <c r="E1480" s="1" t="s">
        <v>867</v>
      </c>
      <c r="F1480" s="1">
        <v>55</v>
      </c>
      <c r="G1480" s="16" t="s">
        <v>872</v>
      </c>
      <c r="H1480" s="23">
        <v>0.63263888888888886</v>
      </c>
      <c r="I1480" s="23">
        <v>0.67986111111111114</v>
      </c>
      <c r="J1480" s="1">
        <f>HOUR(Tabla110[[#This Row],[HORA FIN PICKING]]-Tabla110[[#This Row],[HORA INICIO PICKING]])*60+MINUTE(Tabla110[[#This Row],[HORA FIN PICKING]]-Tabla110[[#This Row],[HORA INICIO PICKING]])</f>
        <v>68</v>
      </c>
      <c r="K1480" s="1" t="str">
        <f>VLOOKUP(Tabla110[[#This Row],[COD MATERIAL]],Tabla1345[#All],3,0)</f>
        <v>09 - PARTES DE MOTOR</v>
      </c>
      <c r="L1480" s="2" t="str">
        <f>VLOOKUP(MONTH(Tabla110[[#This Row],[FECHA PICKING]]),Tabla2[],2,0)</f>
        <v>Mar</v>
      </c>
      <c r="M1480" s="1">
        <f>YEAR(Tabla110[[#This Row],[FECHA PICKING]])</f>
        <v>2018</v>
      </c>
    </row>
    <row r="1481" spans="1:13" x14ac:dyDescent="0.2">
      <c r="A1481" s="2">
        <v>43318</v>
      </c>
      <c r="B1481" s="1">
        <v>348214</v>
      </c>
      <c r="C1481" s="1" t="s">
        <v>150</v>
      </c>
      <c r="D1481" s="1" t="s">
        <v>884</v>
      </c>
      <c r="E1481" s="1" t="s">
        <v>866</v>
      </c>
      <c r="F1481" s="1">
        <v>75</v>
      </c>
      <c r="G1481" s="16" t="s">
        <v>873</v>
      </c>
      <c r="H1481" s="23">
        <v>0.53194444444444444</v>
      </c>
      <c r="I1481" s="23">
        <v>0.54305555555555551</v>
      </c>
      <c r="J1481" s="1">
        <f>HOUR(Tabla110[[#This Row],[HORA FIN PICKING]]-Tabla110[[#This Row],[HORA INICIO PICKING]])*60+MINUTE(Tabla110[[#This Row],[HORA FIN PICKING]]-Tabla110[[#This Row],[HORA INICIO PICKING]])</f>
        <v>16</v>
      </c>
      <c r="K1481" s="1" t="str">
        <f>VLOOKUP(Tabla110[[#This Row],[COD MATERIAL]],Tabla1345[#All],3,0)</f>
        <v>13 - TRACCION</v>
      </c>
      <c r="L1481" s="2" t="str">
        <f>VLOOKUP(MONTH(Tabla110[[#This Row],[FECHA PICKING]]),Tabla2[],2,0)</f>
        <v>Ago</v>
      </c>
      <c r="M1481" s="1">
        <f>YEAR(Tabla110[[#This Row],[FECHA PICKING]])</f>
        <v>2018</v>
      </c>
    </row>
    <row r="1482" spans="1:13" x14ac:dyDescent="0.2">
      <c r="A1482" s="2">
        <v>43101</v>
      </c>
      <c r="B1482" s="1">
        <v>347573</v>
      </c>
      <c r="C1482" s="1" t="s">
        <v>628</v>
      </c>
      <c r="D1482" s="1" t="s">
        <v>884</v>
      </c>
      <c r="E1482" s="1" t="s">
        <v>868</v>
      </c>
      <c r="F1482" s="1">
        <v>20</v>
      </c>
      <c r="G1482" s="16" t="s">
        <v>873</v>
      </c>
      <c r="H1482" s="23">
        <v>0.55138888888888882</v>
      </c>
      <c r="I1482" s="23">
        <v>0.58611111111111114</v>
      </c>
      <c r="J1482" s="1">
        <f>HOUR(Tabla110[[#This Row],[HORA FIN PICKING]]-Tabla110[[#This Row],[HORA INICIO PICKING]])*60+MINUTE(Tabla110[[#This Row],[HORA FIN PICKING]]-Tabla110[[#This Row],[HORA INICIO PICKING]])</f>
        <v>50</v>
      </c>
      <c r="K1482" s="1" t="str">
        <f>VLOOKUP(Tabla110[[#This Row],[COD MATERIAL]],Tabla1345[#All],3,0)</f>
        <v>15 - MISCELANEOS</v>
      </c>
      <c r="L1482" s="2" t="str">
        <f>VLOOKUP(MONTH(Tabla110[[#This Row],[FECHA PICKING]]),Tabla2[],2,0)</f>
        <v>Ene</v>
      </c>
      <c r="M1482" s="1">
        <f>YEAR(Tabla110[[#This Row],[FECHA PICKING]])</f>
        <v>2018</v>
      </c>
    </row>
    <row r="1483" spans="1:13" x14ac:dyDescent="0.2">
      <c r="A1483" s="2">
        <v>43613</v>
      </c>
      <c r="B1483" s="1">
        <v>347900</v>
      </c>
      <c r="C1483" s="1" t="s">
        <v>49</v>
      </c>
      <c r="D1483" s="1" t="s">
        <v>887</v>
      </c>
      <c r="E1483" s="1" t="s">
        <v>859</v>
      </c>
      <c r="F1483" s="1">
        <v>55</v>
      </c>
      <c r="G1483" s="16" t="s">
        <v>873</v>
      </c>
      <c r="H1483" s="23">
        <v>0.46666666666666662</v>
      </c>
      <c r="I1483" s="23">
        <v>0.53333333333333333</v>
      </c>
      <c r="J1483" s="1">
        <f>HOUR(Tabla110[[#This Row],[HORA FIN PICKING]]-Tabla110[[#This Row],[HORA INICIO PICKING]])*60+MINUTE(Tabla110[[#This Row],[HORA FIN PICKING]]-Tabla110[[#This Row],[HORA INICIO PICKING]])</f>
        <v>96</v>
      </c>
      <c r="K1483" s="1" t="str">
        <f>VLOOKUP(Tabla110[[#This Row],[COD MATERIAL]],Tabla1345[#All],3,0)</f>
        <v>14 - LUCES</v>
      </c>
      <c r="L1483" s="2" t="str">
        <f>VLOOKUP(MONTH(Tabla110[[#This Row],[FECHA PICKING]]),Tabla2[],2,0)</f>
        <v>May</v>
      </c>
      <c r="M1483" s="1">
        <f>YEAR(Tabla110[[#This Row],[FECHA PICKING]])</f>
        <v>2019</v>
      </c>
    </row>
    <row r="1484" spans="1:13" x14ac:dyDescent="0.2">
      <c r="A1484" s="2">
        <v>43177</v>
      </c>
      <c r="B1484" s="1">
        <v>348883</v>
      </c>
      <c r="C1484" s="1" t="s">
        <v>64</v>
      </c>
      <c r="D1484" s="1" t="s">
        <v>893</v>
      </c>
      <c r="E1484" s="1" t="s">
        <v>865</v>
      </c>
      <c r="F1484" s="1">
        <v>24</v>
      </c>
      <c r="G1484" s="16" t="s">
        <v>873</v>
      </c>
      <c r="H1484" s="23">
        <v>0.55833333333333335</v>
      </c>
      <c r="I1484" s="23">
        <v>0.62152777777777779</v>
      </c>
      <c r="J1484" s="1">
        <f>HOUR(Tabla110[[#This Row],[HORA FIN PICKING]]-Tabla110[[#This Row],[HORA INICIO PICKING]])*60+MINUTE(Tabla110[[#This Row],[HORA FIN PICKING]]-Tabla110[[#This Row],[HORA INICIO PICKING]])</f>
        <v>91</v>
      </c>
      <c r="K1484" s="1" t="str">
        <f>VLOOKUP(Tabla110[[#This Row],[COD MATERIAL]],Tabla1345[#All],3,0)</f>
        <v>05 - COLISION</v>
      </c>
      <c r="L1484" s="2" t="str">
        <f>VLOOKUP(MONTH(Tabla110[[#This Row],[FECHA PICKING]]),Tabla2[],2,0)</f>
        <v>Mar</v>
      </c>
      <c r="M1484" s="1">
        <f>YEAR(Tabla110[[#This Row],[FECHA PICKING]])</f>
        <v>2018</v>
      </c>
    </row>
    <row r="1485" spans="1:13" x14ac:dyDescent="0.2">
      <c r="A1485" s="2">
        <v>43133</v>
      </c>
      <c r="B1485" s="1">
        <v>347961</v>
      </c>
      <c r="C1485" s="1" t="s">
        <v>715</v>
      </c>
      <c r="D1485" s="1" t="s">
        <v>887</v>
      </c>
      <c r="E1485" s="1" t="s">
        <v>860</v>
      </c>
      <c r="F1485" s="1">
        <v>25</v>
      </c>
      <c r="G1485" s="16" t="s">
        <v>872</v>
      </c>
      <c r="H1485" s="23">
        <v>0.60972222222222217</v>
      </c>
      <c r="I1485" s="23">
        <v>0.6743055555555556</v>
      </c>
      <c r="J1485" s="1">
        <f>HOUR(Tabla110[[#This Row],[HORA FIN PICKING]]-Tabla110[[#This Row],[HORA INICIO PICKING]])*60+MINUTE(Tabla110[[#This Row],[HORA FIN PICKING]]-Tabla110[[#This Row],[HORA INICIO PICKING]])</f>
        <v>93</v>
      </c>
      <c r="K1485" s="1" t="str">
        <f>VLOOKUP(Tabla110[[#This Row],[COD MATERIAL]],Tabla1345[#All],3,0)</f>
        <v>08 - ELECTRICO</v>
      </c>
      <c r="L1485" s="2" t="str">
        <f>VLOOKUP(MONTH(Tabla110[[#This Row],[FECHA PICKING]]),Tabla2[],2,0)</f>
        <v>Feb</v>
      </c>
      <c r="M1485" s="1">
        <f>YEAR(Tabla110[[#This Row],[FECHA PICKING]])</f>
        <v>2018</v>
      </c>
    </row>
    <row r="1486" spans="1:13" x14ac:dyDescent="0.2">
      <c r="A1486" s="2">
        <v>43271</v>
      </c>
      <c r="B1486" s="1">
        <v>348070</v>
      </c>
      <c r="C1486" s="1" t="s">
        <v>88</v>
      </c>
      <c r="D1486" s="1" t="s">
        <v>890</v>
      </c>
      <c r="E1486" s="1" t="s">
        <v>869</v>
      </c>
      <c r="F1486" s="1">
        <v>73</v>
      </c>
      <c r="G1486" s="16" t="s">
        <v>872</v>
      </c>
      <c r="H1486" s="23">
        <v>0.3659722222222222</v>
      </c>
      <c r="I1486" s="23">
        <v>0.45694444444444443</v>
      </c>
      <c r="J1486" s="1">
        <f>HOUR(Tabla110[[#This Row],[HORA FIN PICKING]]-Tabla110[[#This Row],[HORA INICIO PICKING]])*60+MINUTE(Tabla110[[#This Row],[HORA FIN PICKING]]-Tabla110[[#This Row],[HORA INICIO PICKING]])</f>
        <v>131</v>
      </c>
      <c r="K1486" s="1" t="str">
        <f>VLOOKUP(Tabla110[[#This Row],[COD MATERIAL]],Tabla1345[#All],3,0)</f>
        <v>11 - LLANTAS Y HULES</v>
      </c>
      <c r="L1486" s="2" t="str">
        <f>VLOOKUP(MONTH(Tabla110[[#This Row],[FECHA PICKING]]),Tabla2[],2,0)</f>
        <v>Jun</v>
      </c>
      <c r="M1486" s="1">
        <f>YEAR(Tabla110[[#This Row],[FECHA PICKING]])</f>
        <v>2018</v>
      </c>
    </row>
    <row r="1487" spans="1:13" x14ac:dyDescent="0.2">
      <c r="A1487" s="2">
        <v>43157</v>
      </c>
      <c r="B1487" s="1">
        <v>348085</v>
      </c>
      <c r="C1487" s="1" t="s">
        <v>36</v>
      </c>
      <c r="D1487" s="1" t="s">
        <v>887</v>
      </c>
      <c r="E1487" s="1" t="s">
        <v>868</v>
      </c>
      <c r="F1487" s="1">
        <v>15</v>
      </c>
      <c r="G1487" s="16" t="s">
        <v>872</v>
      </c>
      <c r="H1487" s="23">
        <v>0.60833333333333328</v>
      </c>
      <c r="I1487" s="23">
        <v>0.6465277777777777</v>
      </c>
      <c r="J1487" s="1">
        <f>HOUR(Tabla110[[#This Row],[HORA FIN PICKING]]-Tabla110[[#This Row],[HORA INICIO PICKING]])*60+MINUTE(Tabla110[[#This Row],[HORA FIN PICKING]]-Tabla110[[#This Row],[HORA INICIO PICKING]])</f>
        <v>55</v>
      </c>
      <c r="K1487" s="1" t="str">
        <f>VLOOKUP(Tabla110[[#This Row],[COD MATERIAL]],Tabla1345[#All],3,0)</f>
        <v>13 - TRACCION</v>
      </c>
      <c r="L1487" s="2" t="str">
        <f>VLOOKUP(MONTH(Tabla110[[#This Row],[FECHA PICKING]]),Tabla2[],2,0)</f>
        <v>Feb</v>
      </c>
      <c r="M1487" s="1">
        <f>YEAR(Tabla110[[#This Row],[FECHA PICKING]])</f>
        <v>2018</v>
      </c>
    </row>
    <row r="1488" spans="1:13" x14ac:dyDescent="0.2">
      <c r="A1488" s="2">
        <v>43608</v>
      </c>
      <c r="B1488" s="1">
        <v>348771</v>
      </c>
      <c r="C1488" s="1" t="s">
        <v>262</v>
      </c>
      <c r="D1488" s="1" t="s">
        <v>885</v>
      </c>
      <c r="E1488" s="1" t="s">
        <v>864</v>
      </c>
      <c r="F1488" s="1">
        <v>44</v>
      </c>
      <c r="G1488" s="16" t="s">
        <v>872</v>
      </c>
      <c r="H1488" s="23">
        <v>0.59930555555555554</v>
      </c>
      <c r="I1488" s="23">
        <v>0.70347222222222217</v>
      </c>
      <c r="J1488" s="1">
        <f>HOUR(Tabla110[[#This Row],[HORA FIN PICKING]]-Tabla110[[#This Row],[HORA INICIO PICKING]])*60+MINUTE(Tabla110[[#This Row],[HORA FIN PICKING]]-Tabla110[[#This Row],[HORA INICIO PICKING]])</f>
        <v>150</v>
      </c>
      <c r="K1488" s="1" t="str">
        <f>VLOOKUP(Tabla110[[#This Row],[COD MATERIAL]],Tabla1345[#All],3,0)</f>
        <v>05 - COLISION</v>
      </c>
      <c r="L1488" s="2" t="str">
        <f>VLOOKUP(MONTH(Tabla110[[#This Row],[FECHA PICKING]]),Tabla2[],2,0)</f>
        <v>May</v>
      </c>
      <c r="M1488" s="1">
        <f>YEAR(Tabla110[[#This Row],[FECHA PICKING]])</f>
        <v>2019</v>
      </c>
    </row>
    <row r="1489" spans="1:13" x14ac:dyDescent="0.2">
      <c r="A1489" s="2">
        <v>43152</v>
      </c>
      <c r="B1489" s="1">
        <v>368042</v>
      </c>
      <c r="C1489" s="1" t="s">
        <v>103</v>
      </c>
      <c r="D1489" s="1" t="s">
        <v>891</v>
      </c>
      <c r="E1489" s="1" t="s">
        <v>859</v>
      </c>
      <c r="F1489" s="1">
        <v>11</v>
      </c>
      <c r="G1489" s="16" t="s">
        <v>872</v>
      </c>
      <c r="H1489" s="23">
        <v>0.64861111111111114</v>
      </c>
      <c r="I1489" s="23">
        <v>0.68958333333333333</v>
      </c>
      <c r="J1489" s="1">
        <f>HOUR(Tabla110[[#This Row],[HORA FIN PICKING]]-Tabla110[[#This Row],[HORA INICIO PICKING]])*60+MINUTE(Tabla110[[#This Row],[HORA FIN PICKING]]-Tabla110[[#This Row],[HORA INICIO PICKING]])</f>
        <v>59</v>
      </c>
      <c r="K1489" s="1" t="str">
        <f>VLOOKUP(Tabla110[[#This Row],[COD MATERIAL]],Tabla1345[#All],3,0)</f>
        <v>08 - ELECTRICO</v>
      </c>
      <c r="L1489" s="2" t="str">
        <f>VLOOKUP(MONTH(Tabla110[[#This Row],[FECHA PICKING]]),Tabla2[],2,0)</f>
        <v>Feb</v>
      </c>
      <c r="M1489" s="1">
        <f>YEAR(Tabla110[[#This Row],[FECHA PICKING]])</f>
        <v>2018</v>
      </c>
    </row>
    <row r="1490" spans="1:13" x14ac:dyDescent="0.2">
      <c r="A1490" s="2">
        <v>43343</v>
      </c>
      <c r="B1490" s="1">
        <v>348893</v>
      </c>
      <c r="C1490" s="1" t="s">
        <v>277</v>
      </c>
      <c r="D1490" s="1" t="s">
        <v>885</v>
      </c>
      <c r="E1490" s="1" t="s">
        <v>870</v>
      </c>
      <c r="F1490" s="1">
        <v>24</v>
      </c>
      <c r="G1490" s="16" t="s">
        <v>872</v>
      </c>
      <c r="H1490" s="23">
        <v>0.37847222222222227</v>
      </c>
      <c r="I1490" s="23">
        <v>0.40277777777777773</v>
      </c>
      <c r="J1490" s="1">
        <f>HOUR(Tabla110[[#This Row],[HORA FIN PICKING]]-Tabla110[[#This Row],[HORA INICIO PICKING]])*60+MINUTE(Tabla110[[#This Row],[HORA FIN PICKING]]-Tabla110[[#This Row],[HORA INICIO PICKING]])</f>
        <v>35</v>
      </c>
      <c r="K1490" s="1" t="str">
        <f>VLOOKUP(Tabla110[[#This Row],[COD MATERIAL]],Tabla1345[#All],3,0)</f>
        <v>05 - COLISION</v>
      </c>
      <c r="L1490" s="2" t="str">
        <f>VLOOKUP(MONTH(Tabla110[[#This Row],[FECHA PICKING]]),Tabla2[],2,0)</f>
        <v>Ago</v>
      </c>
      <c r="M1490" s="1">
        <f>YEAR(Tabla110[[#This Row],[FECHA PICKING]])</f>
        <v>2018</v>
      </c>
    </row>
    <row r="1491" spans="1:13" x14ac:dyDescent="0.2">
      <c r="A1491" s="2">
        <v>43483</v>
      </c>
      <c r="B1491" s="1">
        <v>348874</v>
      </c>
      <c r="C1491" s="1" t="s">
        <v>301</v>
      </c>
      <c r="D1491" s="1" t="s">
        <v>885</v>
      </c>
      <c r="E1491" s="1" t="s">
        <v>865</v>
      </c>
      <c r="F1491" s="1">
        <v>97</v>
      </c>
      <c r="G1491" s="16" t="s">
        <v>872</v>
      </c>
      <c r="H1491" s="23">
        <v>0.39583333333333331</v>
      </c>
      <c r="I1491" s="23">
        <v>0.45833333333333331</v>
      </c>
      <c r="J1491" s="1">
        <f>HOUR(Tabla110[[#This Row],[HORA FIN PICKING]]-Tabla110[[#This Row],[HORA INICIO PICKING]])*60+MINUTE(Tabla110[[#This Row],[HORA FIN PICKING]]-Tabla110[[#This Row],[HORA INICIO PICKING]])</f>
        <v>90</v>
      </c>
      <c r="K1491" s="1" t="str">
        <f>VLOOKUP(Tabla110[[#This Row],[COD MATERIAL]],Tabla1345[#All],3,0)</f>
        <v>05 - COLISION</v>
      </c>
      <c r="L1491" s="2" t="str">
        <f>VLOOKUP(MONTH(Tabla110[[#This Row],[FECHA PICKING]]),Tabla2[],2,0)</f>
        <v>Ene</v>
      </c>
      <c r="M1491" s="1">
        <f>YEAR(Tabla110[[#This Row],[FECHA PICKING]])</f>
        <v>2019</v>
      </c>
    </row>
    <row r="1492" spans="1:13" x14ac:dyDescent="0.2">
      <c r="A1492" s="2">
        <v>43477</v>
      </c>
      <c r="B1492" s="1">
        <v>367756</v>
      </c>
      <c r="C1492" s="1" t="s">
        <v>771</v>
      </c>
      <c r="D1492" s="1" t="s">
        <v>890</v>
      </c>
      <c r="E1492" s="1" t="s">
        <v>866</v>
      </c>
      <c r="F1492" s="1">
        <v>55</v>
      </c>
      <c r="G1492" s="16" t="s">
        <v>872</v>
      </c>
      <c r="H1492" s="23">
        <v>0.62847222222222221</v>
      </c>
      <c r="I1492" s="23">
        <v>0.66875000000000007</v>
      </c>
      <c r="J1492" s="1">
        <f>HOUR(Tabla110[[#This Row],[HORA FIN PICKING]]-Tabla110[[#This Row],[HORA INICIO PICKING]])*60+MINUTE(Tabla110[[#This Row],[HORA FIN PICKING]]-Tabla110[[#This Row],[HORA INICIO PICKING]])</f>
        <v>58</v>
      </c>
      <c r="K1492" s="1" t="str">
        <f>VLOOKUP(Tabla110[[#This Row],[COD MATERIAL]],Tabla1345[#All],3,0)</f>
        <v>06 - AMORTIGUADORES</v>
      </c>
      <c r="L1492" s="2" t="str">
        <f>VLOOKUP(MONTH(Tabla110[[#This Row],[FECHA PICKING]]),Tabla2[],2,0)</f>
        <v>Ene</v>
      </c>
      <c r="M1492" s="1">
        <f>YEAR(Tabla110[[#This Row],[FECHA PICKING]])</f>
        <v>2019</v>
      </c>
    </row>
    <row r="1493" spans="1:13" x14ac:dyDescent="0.2">
      <c r="A1493" s="2">
        <v>43427</v>
      </c>
      <c r="B1493" s="1">
        <v>347829</v>
      </c>
      <c r="C1493" s="1" t="s">
        <v>177</v>
      </c>
      <c r="D1493" s="1" t="s">
        <v>884</v>
      </c>
      <c r="E1493" s="1" t="s">
        <v>865</v>
      </c>
      <c r="F1493" s="1">
        <v>90</v>
      </c>
      <c r="G1493" s="16" t="s">
        <v>872</v>
      </c>
      <c r="H1493" s="23">
        <v>0.5708333333333333</v>
      </c>
      <c r="I1493" s="23">
        <v>0.59027777777777779</v>
      </c>
      <c r="J1493" s="1">
        <f>HOUR(Tabla110[[#This Row],[HORA FIN PICKING]]-Tabla110[[#This Row],[HORA INICIO PICKING]])*60+MINUTE(Tabla110[[#This Row],[HORA FIN PICKING]]-Tabla110[[#This Row],[HORA INICIO PICKING]])</f>
        <v>28</v>
      </c>
      <c r="K1493" s="1" t="str">
        <f>VLOOKUP(Tabla110[[#This Row],[COD MATERIAL]],Tabla1345[#All],3,0)</f>
        <v>03 - FILTROS</v>
      </c>
      <c r="L1493" s="2" t="str">
        <f>VLOOKUP(MONTH(Tabla110[[#This Row],[FECHA PICKING]]),Tabla2[],2,0)</f>
        <v>Nov</v>
      </c>
      <c r="M1493" s="1">
        <f>YEAR(Tabla110[[#This Row],[FECHA PICKING]])</f>
        <v>2018</v>
      </c>
    </row>
    <row r="1494" spans="1:13" x14ac:dyDescent="0.2">
      <c r="A1494" s="2">
        <v>43346</v>
      </c>
      <c r="B1494" s="1">
        <v>347982</v>
      </c>
      <c r="C1494" s="1" t="s">
        <v>140</v>
      </c>
      <c r="D1494" s="1" t="s">
        <v>889</v>
      </c>
      <c r="E1494" s="1" t="s">
        <v>858</v>
      </c>
      <c r="F1494" s="1">
        <v>57</v>
      </c>
      <c r="G1494" s="16" t="s">
        <v>872</v>
      </c>
      <c r="H1494" s="23">
        <v>0.6777777777777777</v>
      </c>
      <c r="I1494" s="23">
        <v>0.74583333333333324</v>
      </c>
      <c r="J1494" s="1">
        <f>HOUR(Tabla110[[#This Row],[HORA FIN PICKING]]-Tabla110[[#This Row],[HORA INICIO PICKING]])*60+MINUTE(Tabla110[[#This Row],[HORA FIN PICKING]]-Tabla110[[#This Row],[HORA INICIO PICKING]])</f>
        <v>98</v>
      </c>
      <c r="K1494" s="1" t="str">
        <f>VLOOKUP(Tabla110[[#This Row],[COD MATERIAL]],Tabla1345[#All],3,0)</f>
        <v>10 - PALANCAS Y CHICOTES</v>
      </c>
      <c r="L1494" s="2" t="str">
        <f>VLOOKUP(MONTH(Tabla110[[#This Row],[FECHA PICKING]]),Tabla2[],2,0)</f>
        <v>Set</v>
      </c>
      <c r="M1494" s="1">
        <f>YEAR(Tabla110[[#This Row],[FECHA PICKING]])</f>
        <v>2018</v>
      </c>
    </row>
    <row r="1495" spans="1:13" x14ac:dyDescent="0.2">
      <c r="A1495" s="2">
        <v>43116</v>
      </c>
      <c r="B1495" s="1">
        <v>347596</v>
      </c>
      <c r="C1495" s="1" t="s">
        <v>162</v>
      </c>
      <c r="D1495" s="1" t="s">
        <v>885</v>
      </c>
      <c r="E1495" s="1" t="s">
        <v>871</v>
      </c>
      <c r="F1495" s="1">
        <v>94</v>
      </c>
      <c r="G1495" s="16" t="s">
        <v>872</v>
      </c>
      <c r="H1495" s="23">
        <v>0.51874999999999993</v>
      </c>
      <c r="I1495" s="23">
        <v>0.54999999999999993</v>
      </c>
      <c r="J1495" s="1">
        <f>HOUR(Tabla110[[#This Row],[HORA FIN PICKING]]-Tabla110[[#This Row],[HORA INICIO PICKING]])*60+MINUTE(Tabla110[[#This Row],[HORA FIN PICKING]]-Tabla110[[#This Row],[HORA INICIO PICKING]])</f>
        <v>45</v>
      </c>
      <c r="K1495" s="1" t="str">
        <f>VLOOKUP(Tabla110[[#This Row],[COD MATERIAL]],Tabla1345[#All],3,0)</f>
        <v>09 - PARTES DE MOTOR</v>
      </c>
      <c r="L1495" s="2" t="str">
        <f>VLOOKUP(MONTH(Tabla110[[#This Row],[FECHA PICKING]]),Tabla2[],2,0)</f>
        <v>Ene</v>
      </c>
      <c r="M1495" s="1">
        <f>YEAR(Tabla110[[#This Row],[FECHA PICKING]])</f>
        <v>2018</v>
      </c>
    </row>
    <row r="1496" spans="1:13" x14ac:dyDescent="0.2">
      <c r="A1496" s="2">
        <v>43169</v>
      </c>
      <c r="B1496" s="1">
        <v>348127</v>
      </c>
      <c r="C1496" s="1" t="s">
        <v>358</v>
      </c>
      <c r="D1496" s="1" t="s">
        <v>887</v>
      </c>
      <c r="E1496" s="1" t="s">
        <v>865</v>
      </c>
      <c r="F1496" s="1">
        <v>61</v>
      </c>
      <c r="G1496" s="16" t="s">
        <v>872</v>
      </c>
      <c r="H1496" s="23">
        <v>0.51527777777777783</v>
      </c>
      <c r="I1496" s="23">
        <v>0.5840277777777777</v>
      </c>
      <c r="J1496" s="1">
        <f>HOUR(Tabla110[[#This Row],[HORA FIN PICKING]]-Tabla110[[#This Row],[HORA INICIO PICKING]])*60+MINUTE(Tabla110[[#This Row],[HORA FIN PICKING]]-Tabla110[[#This Row],[HORA INICIO PICKING]])</f>
        <v>99</v>
      </c>
      <c r="K1496" s="1" t="str">
        <f>VLOOKUP(Tabla110[[#This Row],[COD MATERIAL]],Tabla1345[#All],3,0)</f>
        <v>04 - FRENOS Y EMBRAGUES</v>
      </c>
      <c r="L1496" s="2" t="str">
        <f>VLOOKUP(MONTH(Tabla110[[#This Row],[FECHA PICKING]]),Tabla2[],2,0)</f>
        <v>Mar</v>
      </c>
      <c r="M1496" s="1">
        <f>YEAR(Tabla110[[#This Row],[FECHA PICKING]])</f>
        <v>2018</v>
      </c>
    </row>
    <row r="1497" spans="1:13" x14ac:dyDescent="0.2">
      <c r="A1497" s="2">
        <v>43413</v>
      </c>
      <c r="B1497" s="1">
        <v>347915</v>
      </c>
      <c r="C1497" s="1" t="s">
        <v>210</v>
      </c>
      <c r="D1497" s="1" t="s">
        <v>886</v>
      </c>
      <c r="E1497" s="1" t="s">
        <v>858</v>
      </c>
      <c r="F1497" s="1">
        <v>11</v>
      </c>
      <c r="G1497" s="16" t="s">
        <v>872</v>
      </c>
      <c r="H1497" s="23">
        <v>0.7416666666666667</v>
      </c>
      <c r="I1497" s="23">
        <v>0.77569444444444446</v>
      </c>
      <c r="J1497" s="1">
        <f>HOUR(Tabla110[[#This Row],[HORA FIN PICKING]]-Tabla110[[#This Row],[HORA INICIO PICKING]])*60+MINUTE(Tabla110[[#This Row],[HORA FIN PICKING]]-Tabla110[[#This Row],[HORA INICIO PICKING]])</f>
        <v>49</v>
      </c>
      <c r="K1497" s="1" t="str">
        <f>VLOOKUP(Tabla110[[#This Row],[COD MATERIAL]],Tabla1345[#All],3,0)</f>
        <v>14 - LUCES</v>
      </c>
      <c r="L1497" s="2" t="str">
        <f>VLOOKUP(MONTH(Tabla110[[#This Row],[FECHA PICKING]]),Tabla2[],2,0)</f>
        <v>Nov</v>
      </c>
      <c r="M1497" s="1">
        <f>YEAR(Tabla110[[#This Row],[FECHA PICKING]])</f>
        <v>2018</v>
      </c>
    </row>
    <row r="1498" spans="1:13" x14ac:dyDescent="0.2">
      <c r="A1498" s="2">
        <v>43328</v>
      </c>
      <c r="B1498" s="1">
        <v>347827</v>
      </c>
      <c r="C1498" s="1" t="s">
        <v>336</v>
      </c>
      <c r="D1498" s="1" t="s">
        <v>891</v>
      </c>
      <c r="E1498" s="1" t="s">
        <v>857</v>
      </c>
      <c r="F1498" s="1">
        <v>76</v>
      </c>
      <c r="G1498" s="16" t="s">
        <v>872</v>
      </c>
      <c r="H1498" s="23">
        <v>0.73402777777777783</v>
      </c>
      <c r="I1498" s="23">
        <v>0.8256944444444444</v>
      </c>
      <c r="J1498" s="1">
        <f>HOUR(Tabla110[[#This Row],[HORA FIN PICKING]]-Tabla110[[#This Row],[HORA INICIO PICKING]])*60+MINUTE(Tabla110[[#This Row],[HORA FIN PICKING]]-Tabla110[[#This Row],[HORA INICIO PICKING]])</f>
        <v>132</v>
      </c>
      <c r="K1498" s="1" t="str">
        <f>VLOOKUP(Tabla110[[#This Row],[COD MATERIAL]],Tabla1345[#All],3,0)</f>
        <v>03 - FILTROS</v>
      </c>
      <c r="L1498" s="2" t="str">
        <f>VLOOKUP(MONTH(Tabla110[[#This Row],[FECHA PICKING]]),Tabla2[],2,0)</f>
        <v>Ago</v>
      </c>
      <c r="M1498" s="1">
        <f>YEAR(Tabla110[[#This Row],[FECHA PICKING]])</f>
        <v>2018</v>
      </c>
    </row>
    <row r="1499" spans="1:13" x14ac:dyDescent="0.2">
      <c r="A1499" s="2">
        <v>43200</v>
      </c>
      <c r="B1499" s="1">
        <v>348674</v>
      </c>
      <c r="C1499" s="1" t="s">
        <v>688</v>
      </c>
      <c r="D1499" s="1" t="s">
        <v>890</v>
      </c>
      <c r="E1499" s="1" t="s">
        <v>862</v>
      </c>
      <c r="F1499" s="1">
        <v>69</v>
      </c>
      <c r="G1499" s="16" t="s">
        <v>872</v>
      </c>
      <c r="H1499" s="23">
        <v>0.40277777777777773</v>
      </c>
      <c r="I1499" s="23">
        <v>0.43541666666666662</v>
      </c>
      <c r="J1499" s="1">
        <f>HOUR(Tabla110[[#This Row],[HORA FIN PICKING]]-Tabla110[[#This Row],[HORA INICIO PICKING]])*60+MINUTE(Tabla110[[#This Row],[HORA FIN PICKING]]-Tabla110[[#This Row],[HORA INICIO PICKING]])</f>
        <v>47</v>
      </c>
      <c r="K1499" s="1" t="str">
        <f>VLOOKUP(Tabla110[[#This Row],[COD MATERIAL]],Tabla1345[#All],3,0)</f>
        <v>15 - MISCELANEOS</v>
      </c>
      <c r="L1499" s="2" t="str">
        <f>VLOOKUP(MONTH(Tabla110[[#This Row],[FECHA PICKING]]),Tabla2[],2,0)</f>
        <v>Abr</v>
      </c>
      <c r="M1499" s="1">
        <f>YEAR(Tabla110[[#This Row],[FECHA PICKING]])</f>
        <v>2018</v>
      </c>
    </row>
    <row r="1500" spans="1:13" x14ac:dyDescent="0.2">
      <c r="A1500" s="2">
        <v>43562</v>
      </c>
      <c r="B1500" s="1">
        <v>347923</v>
      </c>
      <c r="C1500" s="1" t="s">
        <v>622</v>
      </c>
      <c r="D1500" s="1" t="s">
        <v>886</v>
      </c>
      <c r="E1500" s="1" t="s">
        <v>857</v>
      </c>
      <c r="F1500" s="1">
        <v>33</v>
      </c>
      <c r="G1500" s="16" t="s">
        <v>872</v>
      </c>
      <c r="H1500" s="23">
        <v>0.51458333333333328</v>
      </c>
      <c r="I1500" s="23">
        <v>0.59652777777777777</v>
      </c>
      <c r="J1500" s="1">
        <f>HOUR(Tabla110[[#This Row],[HORA FIN PICKING]]-Tabla110[[#This Row],[HORA INICIO PICKING]])*60+MINUTE(Tabla110[[#This Row],[HORA FIN PICKING]]-Tabla110[[#This Row],[HORA INICIO PICKING]])</f>
        <v>118</v>
      </c>
      <c r="K1500" s="1" t="str">
        <f>VLOOKUP(Tabla110[[#This Row],[COD MATERIAL]],Tabla1345[#All],3,0)</f>
        <v>14 - LUCES</v>
      </c>
      <c r="L1500" s="2" t="str">
        <f>VLOOKUP(MONTH(Tabla110[[#This Row],[FECHA PICKING]]),Tabla2[],2,0)</f>
        <v>Abr</v>
      </c>
      <c r="M1500" s="1">
        <f>YEAR(Tabla110[[#This Row],[FECHA PICKING]])</f>
        <v>2019</v>
      </c>
    </row>
    <row r="1501" spans="1:13" x14ac:dyDescent="0.2">
      <c r="A1501" s="2">
        <v>43572</v>
      </c>
      <c r="B1501" s="1">
        <v>348566</v>
      </c>
      <c r="C1501" s="1" t="s">
        <v>206</v>
      </c>
      <c r="D1501" s="1" t="s">
        <v>890</v>
      </c>
      <c r="E1501" s="1" t="s">
        <v>867</v>
      </c>
      <c r="F1501" s="1">
        <v>69</v>
      </c>
      <c r="G1501" s="16" t="s">
        <v>872</v>
      </c>
      <c r="H1501" s="23">
        <v>0.70000000000000007</v>
      </c>
      <c r="I1501" s="23">
        <v>0.74236111111111114</v>
      </c>
      <c r="J1501" s="1">
        <f>HOUR(Tabla110[[#This Row],[HORA FIN PICKING]]-Tabla110[[#This Row],[HORA INICIO PICKING]])*60+MINUTE(Tabla110[[#This Row],[HORA FIN PICKING]]-Tabla110[[#This Row],[HORA INICIO PICKING]])</f>
        <v>61</v>
      </c>
      <c r="K1501" s="1" t="str">
        <f>VLOOKUP(Tabla110[[#This Row],[COD MATERIAL]],Tabla1345[#All],3,0)</f>
        <v>04 - FRENOS Y EMBRAGUES</v>
      </c>
      <c r="L1501" s="2" t="str">
        <f>VLOOKUP(MONTH(Tabla110[[#This Row],[FECHA PICKING]]),Tabla2[],2,0)</f>
        <v>Abr</v>
      </c>
      <c r="M1501" s="1">
        <f>YEAR(Tabla110[[#This Row],[FECHA PICKING]])</f>
        <v>2019</v>
      </c>
    </row>
    <row r="1502" spans="1:13" x14ac:dyDescent="0.2">
      <c r="A1502" s="2">
        <v>43165</v>
      </c>
      <c r="B1502" s="1">
        <v>347619</v>
      </c>
      <c r="C1502" s="1" t="s">
        <v>610</v>
      </c>
      <c r="D1502" s="1" t="s">
        <v>885</v>
      </c>
      <c r="E1502" s="1" t="s">
        <v>857</v>
      </c>
      <c r="F1502" s="1">
        <v>61</v>
      </c>
      <c r="G1502" s="16" t="s">
        <v>872</v>
      </c>
      <c r="H1502" s="23">
        <v>0.51388888888888895</v>
      </c>
      <c r="I1502" s="23">
        <v>0.60138888888888886</v>
      </c>
      <c r="J1502" s="1">
        <f>HOUR(Tabla110[[#This Row],[HORA FIN PICKING]]-Tabla110[[#This Row],[HORA INICIO PICKING]])*60+MINUTE(Tabla110[[#This Row],[HORA FIN PICKING]]-Tabla110[[#This Row],[HORA INICIO PICKING]])</f>
        <v>126</v>
      </c>
      <c r="K1502" s="1" t="str">
        <f>VLOOKUP(Tabla110[[#This Row],[COD MATERIAL]],Tabla1345[#All],3,0)</f>
        <v>09 - PARTES DE MOTOR</v>
      </c>
      <c r="L1502" s="2" t="str">
        <f>VLOOKUP(MONTH(Tabla110[[#This Row],[FECHA PICKING]]),Tabla2[],2,0)</f>
        <v>Mar</v>
      </c>
      <c r="M1502" s="1">
        <f>YEAR(Tabla110[[#This Row],[FECHA PICKING]])</f>
        <v>2018</v>
      </c>
    </row>
    <row r="1503" spans="1:13" x14ac:dyDescent="0.2">
      <c r="A1503" s="2">
        <v>43244</v>
      </c>
      <c r="B1503" s="1">
        <v>348515</v>
      </c>
      <c r="C1503" s="1" t="s">
        <v>163</v>
      </c>
      <c r="D1503" s="1" t="s">
        <v>884</v>
      </c>
      <c r="E1503" s="1" t="s">
        <v>860</v>
      </c>
      <c r="F1503" s="1">
        <v>100</v>
      </c>
      <c r="G1503" s="16" t="s">
        <v>872</v>
      </c>
      <c r="H1503" s="23">
        <v>0.58958333333333335</v>
      </c>
      <c r="I1503" s="23">
        <v>0.60138888888888886</v>
      </c>
      <c r="J1503" s="1">
        <f>HOUR(Tabla110[[#This Row],[HORA FIN PICKING]]-Tabla110[[#This Row],[HORA INICIO PICKING]])*60+MINUTE(Tabla110[[#This Row],[HORA FIN PICKING]]-Tabla110[[#This Row],[HORA INICIO PICKING]])</f>
        <v>17</v>
      </c>
      <c r="K1503" s="1" t="str">
        <f>VLOOKUP(Tabla110[[#This Row],[COD MATERIAL]],Tabla1345[#All],3,0)</f>
        <v>09 - PARTES DE MOTOR</v>
      </c>
      <c r="L1503" s="2" t="str">
        <f>VLOOKUP(MONTH(Tabla110[[#This Row],[FECHA PICKING]]),Tabla2[],2,0)</f>
        <v>May</v>
      </c>
      <c r="M1503" s="1">
        <f>YEAR(Tabla110[[#This Row],[FECHA PICKING]])</f>
        <v>2018</v>
      </c>
    </row>
    <row r="1504" spans="1:13" x14ac:dyDescent="0.2">
      <c r="A1504" s="2">
        <v>43184</v>
      </c>
      <c r="B1504" s="1">
        <v>348628</v>
      </c>
      <c r="C1504" s="1" t="s">
        <v>98</v>
      </c>
      <c r="D1504" s="1" t="s">
        <v>893</v>
      </c>
      <c r="E1504" s="1" t="s">
        <v>865</v>
      </c>
      <c r="F1504" s="1">
        <v>19</v>
      </c>
      <c r="G1504" s="16" t="s">
        <v>872</v>
      </c>
      <c r="H1504" s="23">
        <v>0.54999999999999993</v>
      </c>
      <c r="I1504" s="23">
        <v>0.5708333333333333</v>
      </c>
      <c r="J1504" s="1">
        <f>HOUR(Tabla110[[#This Row],[HORA FIN PICKING]]-Tabla110[[#This Row],[HORA INICIO PICKING]])*60+MINUTE(Tabla110[[#This Row],[HORA FIN PICKING]]-Tabla110[[#This Row],[HORA INICIO PICKING]])</f>
        <v>30</v>
      </c>
      <c r="K1504" s="1" t="str">
        <f>VLOOKUP(Tabla110[[#This Row],[COD MATERIAL]],Tabla1345[#All],3,0)</f>
        <v>15 - MISCELANEOS</v>
      </c>
      <c r="L1504" s="2" t="str">
        <f>VLOOKUP(MONTH(Tabla110[[#This Row],[FECHA PICKING]]),Tabla2[],2,0)</f>
        <v>Mar</v>
      </c>
      <c r="M1504" s="1">
        <f>YEAR(Tabla110[[#This Row],[FECHA PICKING]])</f>
        <v>2018</v>
      </c>
    </row>
    <row r="1505" spans="1:13" x14ac:dyDescent="0.2">
      <c r="A1505" s="2">
        <v>43393</v>
      </c>
      <c r="B1505" s="1">
        <v>348407</v>
      </c>
      <c r="C1505" s="1" t="s">
        <v>736</v>
      </c>
      <c r="D1505" s="1" t="s">
        <v>892</v>
      </c>
      <c r="E1505" s="1" t="s">
        <v>863</v>
      </c>
      <c r="F1505" s="1">
        <v>14</v>
      </c>
      <c r="G1505" s="16" t="s">
        <v>872</v>
      </c>
      <c r="H1505" s="23">
        <v>0.68125000000000002</v>
      </c>
      <c r="I1505" s="23">
        <v>0.75902777777777786</v>
      </c>
      <c r="J1505" s="1">
        <f>HOUR(Tabla110[[#This Row],[HORA FIN PICKING]]-Tabla110[[#This Row],[HORA INICIO PICKING]])*60+MINUTE(Tabla110[[#This Row],[HORA FIN PICKING]]-Tabla110[[#This Row],[HORA INICIO PICKING]])</f>
        <v>112</v>
      </c>
      <c r="K1505" s="1" t="str">
        <f>VLOOKUP(Tabla110[[#This Row],[COD MATERIAL]],Tabla1345[#All],3,0)</f>
        <v>05 - COLISION</v>
      </c>
      <c r="L1505" s="2" t="str">
        <f>VLOOKUP(MONTH(Tabla110[[#This Row],[FECHA PICKING]]),Tabla2[],2,0)</f>
        <v>Oct</v>
      </c>
      <c r="M1505" s="1">
        <f>YEAR(Tabla110[[#This Row],[FECHA PICKING]])</f>
        <v>2018</v>
      </c>
    </row>
    <row r="1506" spans="1:13" x14ac:dyDescent="0.2">
      <c r="A1506" s="2">
        <v>43248</v>
      </c>
      <c r="B1506" s="1">
        <v>353545</v>
      </c>
      <c r="C1506" s="1" t="s">
        <v>512</v>
      </c>
      <c r="D1506" s="1" t="s">
        <v>884</v>
      </c>
      <c r="E1506" s="1" t="s">
        <v>856</v>
      </c>
      <c r="F1506" s="1">
        <v>88</v>
      </c>
      <c r="G1506" s="16" t="s">
        <v>872</v>
      </c>
      <c r="H1506" s="23">
        <v>0.63888888888888895</v>
      </c>
      <c r="I1506" s="23">
        <v>0.72222222222222221</v>
      </c>
      <c r="J1506" s="1">
        <f>HOUR(Tabla110[[#This Row],[HORA FIN PICKING]]-Tabla110[[#This Row],[HORA INICIO PICKING]])*60+MINUTE(Tabla110[[#This Row],[HORA FIN PICKING]]-Tabla110[[#This Row],[HORA INICIO PICKING]])</f>
        <v>120</v>
      </c>
      <c r="K1506" s="1" t="str">
        <f>VLOOKUP(Tabla110[[#This Row],[COD MATERIAL]],Tabla1345[#All],3,0)</f>
        <v>09 - PARTES DE MOTOR</v>
      </c>
      <c r="L1506" s="2" t="str">
        <f>VLOOKUP(MONTH(Tabla110[[#This Row],[FECHA PICKING]]),Tabla2[],2,0)</f>
        <v>May</v>
      </c>
      <c r="M1506" s="1">
        <f>YEAR(Tabla110[[#This Row],[FECHA PICKING]])</f>
        <v>2018</v>
      </c>
    </row>
    <row r="1507" spans="1:13" x14ac:dyDescent="0.2">
      <c r="A1507" s="2">
        <v>43160</v>
      </c>
      <c r="B1507" s="1">
        <v>367779</v>
      </c>
      <c r="C1507" s="1" t="s">
        <v>62</v>
      </c>
      <c r="D1507" s="1" t="s">
        <v>891</v>
      </c>
      <c r="E1507" s="1" t="s">
        <v>857</v>
      </c>
      <c r="F1507" s="1">
        <v>64</v>
      </c>
      <c r="G1507" s="16" t="s">
        <v>872</v>
      </c>
      <c r="H1507" s="23">
        <v>0.63750000000000007</v>
      </c>
      <c r="I1507" s="23">
        <v>0.74097222222222214</v>
      </c>
      <c r="J1507" s="1">
        <f>HOUR(Tabla110[[#This Row],[HORA FIN PICKING]]-Tabla110[[#This Row],[HORA INICIO PICKING]])*60+MINUTE(Tabla110[[#This Row],[HORA FIN PICKING]]-Tabla110[[#This Row],[HORA INICIO PICKING]])</f>
        <v>149</v>
      </c>
      <c r="K1507" s="1" t="str">
        <f>VLOOKUP(Tabla110[[#This Row],[COD MATERIAL]],Tabla1345[#All],3,0)</f>
        <v>07 - PEDALES Y POSAPIES</v>
      </c>
      <c r="L1507" s="2" t="str">
        <f>VLOOKUP(MONTH(Tabla110[[#This Row],[FECHA PICKING]]),Tabla2[],2,0)</f>
        <v>Mar</v>
      </c>
      <c r="M1507" s="1">
        <f>YEAR(Tabla110[[#This Row],[FECHA PICKING]])</f>
        <v>2018</v>
      </c>
    </row>
    <row r="1508" spans="1:13" x14ac:dyDescent="0.2">
      <c r="A1508" s="2">
        <v>43605</v>
      </c>
      <c r="B1508" s="1">
        <v>348031</v>
      </c>
      <c r="C1508" s="1" t="s">
        <v>176</v>
      </c>
      <c r="D1508" s="1" t="s">
        <v>890</v>
      </c>
      <c r="E1508" s="1" t="s">
        <v>858</v>
      </c>
      <c r="F1508" s="1">
        <v>97</v>
      </c>
      <c r="G1508" s="16" t="s">
        <v>872</v>
      </c>
      <c r="H1508" s="23">
        <v>0.68263888888888891</v>
      </c>
      <c r="I1508" s="23">
        <v>0.77847222222222223</v>
      </c>
      <c r="J1508" s="1">
        <f>HOUR(Tabla110[[#This Row],[HORA FIN PICKING]]-Tabla110[[#This Row],[HORA INICIO PICKING]])*60+MINUTE(Tabla110[[#This Row],[HORA FIN PICKING]]-Tabla110[[#This Row],[HORA INICIO PICKING]])</f>
        <v>138</v>
      </c>
      <c r="K1508" s="1" t="str">
        <f>VLOOKUP(Tabla110[[#This Row],[COD MATERIAL]],Tabla1345[#All],3,0)</f>
        <v>13 - TRACCION</v>
      </c>
      <c r="L1508" s="2" t="str">
        <f>VLOOKUP(MONTH(Tabla110[[#This Row],[FECHA PICKING]]),Tabla2[],2,0)</f>
        <v>May</v>
      </c>
      <c r="M1508" s="1">
        <f>YEAR(Tabla110[[#This Row],[FECHA PICKING]])</f>
        <v>2019</v>
      </c>
    </row>
    <row r="1509" spans="1:13" x14ac:dyDescent="0.2">
      <c r="A1509" s="2">
        <v>43550</v>
      </c>
      <c r="B1509" s="1">
        <v>347897</v>
      </c>
      <c r="C1509" s="1" t="s">
        <v>105</v>
      </c>
      <c r="D1509" s="1" t="s">
        <v>884</v>
      </c>
      <c r="E1509" s="1" t="s">
        <v>859</v>
      </c>
      <c r="F1509" s="1">
        <v>53</v>
      </c>
      <c r="G1509" s="16" t="s">
        <v>872</v>
      </c>
      <c r="H1509" s="23">
        <v>0.37986111111111115</v>
      </c>
      <c r="I1509" s="23">
        <v>0.39444444444444443</v>
      </c>
      <c r="J1509" s="1">
        <f>HOUR(Tabla110[[#This Row],[HORA FIN PICKING]]-Tabla110[[#This Row],[HORA INICIO PICKING]])*60+MINUTE(Tabla110[[#This Row],[HORA FIN PICKING]]-Tabla110[[#This Row],[HORA INICIO PICKING]])</f>
        <v>21</v>
      </c>
      <c r="K1509" s="1" t="str">
        <f>VLOOKUP(Tabla110[[#This Row],[COD MATERIAL]],Tabla1345[#All],3,0)</f>
        <v>14 - LUCES</v>
      </c>
      <c r="L1509" s="2" t="str">
        <f>VLOOKUP(MONTH(Tabla110[[#This Row],[FECHA PICKING]]),Tabla2[],2,0)</f>
        <v>Mar</v>
      </c>
      <c r="M1509" s="1">
        <f>YEAR(Tabla110[[#This Row],[FECHA PICKING]])</f>
        <v>2019</v>
      </c>
    </row>
    <row r="1510" spans="1:13" x14ac:dyDescent="0.2">
      <c r="A1510" s="2">
        <v>43253</v>
      </c>
      <c r="B1510" s="1">
        <v>347846</v>
      </c>
      <c r="C1510" s="1" t="s">
        <v>199</v>
      </c>
      <c r="D1510" s="1" t="s">
        <v>893</v>
      </c>
      <c r="E1510" s="1" t="s">
        <v>860</v>
      </c>
      <c r="F1510" s="1">
        <v>51</v>
      </c>
      <c r="G1510" s="16" t="s">
        <v>872</v>
      </c>
      <c r="H1510" s="23">
        <v>0.46736111111111112</v>
      </c>
      <c r="I1510" s="23">
        <v>0.49861111111111112</v>
      </c>
      <c r="J1510" s="1">
        <f>HOUR(Tabla110[[#This Row],[HORA FIN PICKING]]-Tabla110[[#This Row],[HORA INICIO PICKING]])*60+MINUTE(Tabla110[[#This Row],[HORA FIN PICKING]]-Tabla110[[#This Row],[HORA INICIO PICKING]])</f>
        <v>45</v>
      </c>
      <c r="K1510" s="1" t="str">
        <f>VLOOKUP(Tabla110[[#This Row],[COD MATERIAL]],Tabla1345[#All],3,0)</f>
        <v>07 - PEDALES Y POSAPIES</v>
      </c>
      <c r="L1510" s="2" t="str">
        <f>VLOOKUP(MONTH(Tabla110[[#This Row],[FECHA PICKING]]),Tabla2[],2,0)</f>
        <v>Jun</v>
      </c>
      <c r="M1510" s="1">
        <f>YEAR(Tabla110[[#This Row],[FECHA PICKING]])</f>
        <v>2018</v>
      </c>
    </row>
    <row r="1511" spans="1:13" x14ac:dyDescent="0.2">
      <c r="A1511" s="2">
        <v>43615</v>
      </c>
      <c r="B1511" s="1">
        <v>347856</v>
      </c>
      <c r="C1511" s="1" t="s">
        <v>67</v>
      </c>
      <c r="D1511" s="1" t="s">
        <v>887</v>
      </c>
      <c r="E1511" s="1" t="s">
        <v>861</v>
      </c>
      <c r="F1511" s="1">
        <v>67</v>
      </c>
      <c r="G1511" s="16" t="s">
        <v>872</v>
      </c>
      <c r="H1511" s="23">
        <v>0.64166666666666672</v>
      </c>
      <c r="I1511" s="23">
        <v>0.65694444444444444</v>
      </c>
      <c r="J1511" s="1">
        <f>HOUR(Tabla110[[#This Row],[HORA FIN PICKING]]-Tabla110[[#This Row],[HORA INICIO PICKING]])*60+MINUTE(Tabla110[[#This Row],[HORA FIN PICKING]]-Tabla110[[#This Row],[HORA INICIO PICKING]])</f>
        <v>22</v>
      </c>
      <c r="K1511" s="1" t="str">
        <f>VLOOKUP(Tabla110[[#This Row],[COD MATERIAL]],Tabla1345[#All],3,0)</f>
        <v>13 - TRACCION</v>
      </c>
      <c r="L1511" s="2" t="str">
        <f>VLOOKUP(MONTH(Tabla110[[#This Row],[FECHA PICKING]]),Tabla2[],2,0)</f>
        <v>May</v>
      </c>
      <c r="M1511" s="1">
        <f>YEAR(Tabla110[[#This Row],[FECHA PICKING]])</f>
        <v>2019</v>
      </c>
    </row>
    <row r="1512" spans="1:13" x14ac:dyDescent="0.2">
      <c r="A1512" s="2">
        <v>43611</v>
      </c>
      <c r="B1512" s="1">
        <v>347681</v>
      </c>
      <c r="C1512" s="1" t="s">
        <v>296</v>
      </c>
      <c r="D1512" s="1" t="s">
        <v>888</v>
      </c>
      <c r="E1512" s="1" t="s">
        <v>862</v>
      </c>
      <c r="F1512" s="1">
        <v>77</v>
      </c>
      <c r="G1512" s="16" t="s">
        <v>872</v>
      </c>
      <c r="H1512" s="23">
        <v>0.73472222222222217</v>
      </c>
      <c r="I1512" s="23">
        <v>0.78541666666666676</v>
      </c>
      <c r="J1512" s="1">
        <f>HOUR(Tabla110[[#This Row],[HORA FIN PICKING]]-Tabla110[[#This Row],[HORA INICIO PICKING]])*60+MINUTE(Tabla110[[#This Row],[HORA FIN PICKING]]-Tabla110[[#This Row],[HORA INICIO PICKING]])</f>
        <v>73</v>
      </c>
      <c r="K1512" s="1" t="str">
        <f>VLOOKUP(Tabla110[[#This Row],[COD MATERIAL]],Tabla1345[#All],3,0)</f>
        <v>09 - PARTES DE MOTOR</v>
      </c>
      <c r="L1512" s="2" t="str">
        <f>VLOOKUP(MONTH(Tabla110[[#This Row],[FECHA PICKING]]),Tabla2[],2,0)</f>
        <v>May</v>
      </c>
      <c r="M1512" s="1">
        <f>YEAR(Tabla110[[#This Row],[FECHA PICKING]])</f>
        <v>2019</v>
      </c>
    </row>
    <row r="1513" spans="1:13" x14ac:dyDescent="0.2">
      <c r="A1513" s="2">
        <v>43113</v>
      </c>
      <c r="B1513" s="1">
        <v>347678</v>
      </c>
      <c r="C1513" s="1" t="s">
        <v>74</v>
      </c>
      <c r="D1513" s="1" t="s">
        <v>889</v>
      </c>
      <c r="E1513" s="1" t="s">
        <v>863</v>
      </c>
      <c r="F1513" s="1">
        <v>75</v>
      </c>
      <c r="G1513" s="16" t="s">
        <v>872</v>
      </c>
      <c r="H1513" s="23">
        <v>0.57013888888888886</v>
      </c>
      <c r="I1513" s="23">
        <v>0.6479166666666667</v>
      </c>
      <c r="J1513" s="1">
        <f>HOUR(Tabla110[[#This Row],[HORA FIN PICKING]]-Tabla110[[#This Row],[HORA INICIO PICKING]])*60+MINUTE(Tabla110[[#This Row],[HORA FIN PICKING]]-Tabla110[[#This Row],[HORA INICIO PICKING]])</f>
        <v>112</v>
      </c>
      <c r="K1513" s="1" t="str">
        <f>VLOOKUP(Tabla110[[#This Row],[COD MATERIAL]],Tabla1345[#All],3,0)</f>
        <v>09 - PARTES DE MOTOR</v>
      </c>
      <c r="L1513" s="2" t="str">
        <f>VLOOKUP(MONTH(Tabla110[[#This Row],[FECHA PICKING]]),Tabla2[],2,0)</f>
        <v>Ene</v>
      </c>
      <c r="M1513" s="1">
        <f>YEAR(Tabla110[[#This Row],[FECHA PICKING]])</f>
        <v>2018</v>
      </c>
    </row>
    <row r="1514" spans="1:13" x14ac:dyDescent="0.2">
      <c r="A1514" s="2">
        <v>43172</v>
      </c>
      <c r="B1514" s="1">
        <v>353548</v>
      </c>
      <c r="C1514" s="1" t="s">
        <v>161</v>
      </c>
      <c r="D1514" s="1" t="s">
        <v>886</v>
      </c>
      <c r="E1514" s="1" t="s">
        <v>864</v>
      </c>
      <c r="F1514" s="1">
        <v>43</v>
      </c>
      <c r="G1514" s="16" t="s">
        <v>872</v>
      </c>
      <c r="H1514" s="23">
        <v>0.48333333333333334</v>
      </c>
      <c r="I1514" s="23">
        <v>0.5131944444444444</v>
      </c>
      <c r="J1514" s="1">
        <f>HOUR(Tabla110[[#This Row],[HORA FIN PICKING]]-Tabla110[[#This Row],[HORA INICIO PICKING]])*60+MINUTE(Tabla110[[#This Row],[HORA FIN PICKING]]-Tabla110[[#This Row],[HORA INICIO PICKING]])</f>
        <v>43</v>
      </c>
      <c r="K1514" s="1" t="str">
        <f>VLOOKUP(Tabla110[[#This Row],[COD MATERIAL]],Tabla1345[#All],3,0)</f>
        <v>09 - PARTES DE MOTOR</v>
      </c>
      <c r="L1514" s="2" t="str">
        <f>VLOOKUP(MONTH(Tabla110[[#This Row],[FECHA PICKING]]),Tabla2[],2,0)</f>
        <v>Mar</v>
      </c>
      <c r="M1514" s="1">
        <f>YEAR(Tabla110[[#This Row],[FECHA PICKING]])</f>
        <v>2018</v>
      </c>
    </row>
    <row r="1515" spans="1:13" x14ac:dyDescent="0.2">
      <c r="A1515" s="2">
        <v>43615</v>
      </c>
      <c r="B1515" s="1">
        <v>348509</v>
      </c>
      <c r="C1515" s="1" t="s">
        <v>412</v>
      </c>
      <c r="D1515" s="1" t="s">
        <v>891</v>
      </c>
      <c r="E1515" s="1" t="s">
        <v>864</v>
      </c>
      <c r="F1515" s="1">
        <v>72</v>
      </c>
      <c r="G1515" s="16" t="s">
        <v>873</v>
      </c>
      <c r="H1515" s="23">
        <v>0.71388888888888891</v>
      </c>
      <c r="I1515" s="23">
        <v>0.75347222222222221</v>
      </c>
      <c r="J1515" s="1">
        <f>HOUR(Tabla110[[#This Row],[HORA FIN PICKING]]-Tabla110[[#This Row],[HORA INICIO PICKING]])*60+MINUTE(Tabla110[[#This Row],[HORA FIN PICKING]]-Tabla110[[#This Row],[HORA INICIO PICKING]])</f>
        <v>57</v>
      </c>
      <c r="K1515" s="1" t="str">
        <f>VLOOKUP(Tabla110[[#This Row],[COD MATERIAL]],Tabla1345[#All],3,0)</f>
        <v>09 - PARTES DE MOTOR</v>
      </c>
      <c r="L1515" s="2" t="str">
        <f>VLOOKUP(MONTH(Tabla110[[#This Row],[FECHA PICKING]]),Tabla2[],2,0)</f>
        <v>May</v>
      </c>
      <c r="M1515" s="1">
        <f>YEAR(Tabla110[[#This Row],[FECHA PICKING]])</f>
        <v>2019</v>
      </c>
    </row>
    <row r="1516" spans="1:13" x14ac:dyDescent="0.2">
      <c r="A1516" s="2">
        <v>43530</v>
      </c>
      <c r="B1516" s="1">
        <v>348603</v>
      </c>
      <c r="C1516" s="1" t="s">
        <v>415</v>
      </c>
      <c r="D1516" s="1" t="s">
        <v>889</v>
      </c>
      <c r="E1516" s="1" t="s">
        <v>857</v>
      </c>
      <c r="F1516" s="1">
        <v>35</v>
      </c>
      <c r="G1516" s="16" t="s">
        <v>872</v>
      </c>
      <c r="H1516" s="23">
        <v>0.36527777777777781</v>
      </c>
      <c r="I1516" s="23">
        <v>0.45347222222222222</v>
      </c>
      <c r="J1516" s="1">
        <f>HOUR(Tabla110[[#This Row],[HORA FIN PICKING]]-Tabla110[[#This Row],[HORA INICIO PICKING]])*60+MINUTE(Tabla110[[#This Row],[HORA FIN PICKING]]-Tabla110[[#This Row],[HORA INICIO PICKING]])</f>
        <v>127</v>
      </c>
      <c r="K1516" s="1" t="str">
        <f>VLOOKUP(Tabla110[[#This Row],[COD MATERIAL]],Tabla1345[#All],3,0)</f>
        <v>15 - MISCELANEOS</v>
      </c>
      <c r="L1516" s="2" t="str">
        <f>VLOOKUP(MONTH(Tabla110[[#This Row],[FECHA PICKING]]),Tabla2[],2,0)</f>
        <v>Mar</v>
      </c>
      <c r="M1516" s="1">
        <f>YEAR(Tabla110[[#This Row],[FECHA PICKING]])</f>
        <v>2019</v>
      </c>
    </row>
    <row r="1517" spans="1:13" x14ac:dyDescent="0.2">
      <c r="A1517" s="2">
        <v>43175</v>
      </c>
      <c r="B1517" s="1">
        <v>347820</v>
      </c>
      <c r="C1517" s="1" t="s">
        <v>166</v>
      </c>
      <c r="D1517" s="1" t="s">
        <v>889</v>
      </c>
      <c r="E1517" s="1" t="s">
        <v>864</v>
      </c>
      <c r="F1517" s="1">
        <v>79</v>
      </c>
      <c r="G1517" s="16" t="s">
        <v>872</v>
      </c>
      <c r="H1517" s="23">
        <v>0.42222222222222222</v>
      </c>
      <c r="I1517" s="23">
        <v>0.48888888888888893</v>
      </c>
      <c r="J1517" s="1">
        <f>HOUR(Tabla110[[#This Row],[HORA FIN PICKING]]-Tabla110[[#This Row],[HORA INICIO PICKING]])*60+MINUTE(Tabla110[[#This Row],[HORA FIN PICKING]]-Tabla110[[#This Row],[HORA INICIO PICKING]])</f>
        <v>96</v>
      </c>
      <c r="K1517" s="1" t="str">
        <f>VLOOKUP(Tabla110[[#This Row],[COD MATERIAL]],Tabla1345[#All],3,0)</f>
        <v>09 - PARTES DE MOTOR</v>
      </c>
      <c r="L1517" s="2" t="str">
        <f>VLOOKUP(MONTH(Tabla110[[#This Row],[FECHA PICKING]]),Tabla2[],2,0)</f>
        <v>Mar</v>
      </c>
      <c r="M1517" s="1">
        <f>YEAR(Tabla110[[#This Row],[FECHA PICKING]])</f>
        <v>2018</v>
      </c>
    </row>
    <row r="1518" spans="1:13" x14ac:dyDescent="0.2">
      <c r="A1518" s="2">
        <v>43270</v>
      </c>
      <c r="B1518" s="1">
        <v>348070</v>
      </c>
      <c r="C1518" s="1" t="s">
        <v>88</v>
      </c>
      <c r="D1518" s="1" t="s">
        <v>893</v>
      </c>
      <c r="E1518" s="1" t="s">
        <v>865</v>
      </c>
      <c r="F1518" s="1">
        <v>88</v>
      </c>
      <c r="G1518" s="16" t="s">
        <v>872</v>
      </c>
      <c r="H1518" s="23">
        <v>0.4916666666666667</v>
      </c>
      <c r="I1518" s="23">
        <v>0.54652777777777783</v>
      </c>
      <c r="J1518" s="1">
        <f>HOUR(Tabla110[[#This Row],[HORA FIN PICKING]]-Tabla110[[#This Row],[HORA INICIO PICKING]])*60+MINUTE(Tabla110[[#This Row],[HORA FIN PICKING]]-Tabla110[[#This Row],[HORA INICIO PICKING]])</f>
        <v>79</v>
      </c>
      <c r="K1518" s="1" t="str">
        <f>VLOOKUP(Tabla110[[#This Row],[COD MATERIAL]],Tabla1345[#All],3,0)</f>
        <v>11 - LLANTAS Y HULES</v>
      </c>
      <c r="L1518" s="2" t="str">
        <f>VLOOKUP(MONTH(Tabla110[[#This Row],[FECHA PICKING]]),Tabla2[],2,0)</f>
        <v>Jun</v>
      </c>
      <c r="M1518" s="1">
        <f>YEAR(Tabla110[[#This Row],[FECHA PICKING]])</f>
        <v>2018</v>
      </c>
    </row>
    <row r="1519" spans="1:13" x14ac:dyDescent="0.2">
      <c r="A1519" s="2">
        <v>43233</v>
      </c>
      <c r="B1519" s="1">
        <v>347674</v>
      </c>
      <c r="C1519" s="1" t="s">
        <v>478</v>
      </c>
      <c r="D1519" s="1" t="s">
        <v>893</v>
      </c>
      <c r="E1519" s="1" t="s">
        <v>857</v>
      </c>
      <c r="F1519" s="1">
        <v>62</v>
      </c>
      <c r="G1519" s="16" t="s">
        <v>872</v>
      </c>
      <c r="H1519" s="23">
        <v>0.43194444444444446</v>
      </c>
      <c r="I1519" s="23">
        <v>0.53125</v>
      </c>
      <c r="J1519" s="1">
        <f>HOUR(Tabla110[[#This Row],[HORA FIN PICKING]]-Tabla110[[#This Row],[HORA INICIO PICKING]])*60+MINUTE(Tabla110[[#This Row],[HORA FIN PICKING]]-Tabla110[[#This Row],[HORA INICIO PICKING]])</f>
        <v>143</v>
      </c>
      <c r="K1519" s="1" t="str">
        <f>VLOOKUP(Tabla110[[#This Row],[COD MATERIAL]],Tabla1345[#All],3,0)</f>
        <v>09 - PARTES DE MOTOR</v>
      </c>
      <c r="L1519" s="2" t="str">
        <f>VLOOKUP(MONTH(Tabla110[[#This Row],[FECHA PICKING]]),Tabla2[],2,0)</f>
        <v>May</v>
      </c>
      <c r="M1519" s="1">
        <f>YEAR(Tabla110[[#This Row],[FECHA PICKING]])</f>
        <v>2018</v>
      </c>
    </row>
    <row r="1520" spans="1:13" x14ac:dyDescent="0.2">
      <c r="A1520" s="2">
        <v>43599</v>
      </c>
      <c r="B1520" s="1">
        <v>348832</v>
      </c>
      <c r="C1520" s="1" t="s">
        <v>364</v>
      </c>
      <c r="D1520" s="1" t="s">
        <v>891</v>
      </c>
      <c r="E1520" s="1" t="s">
        <v>859</v>
      </c>
      <c r="F1520" s="1">
        <v>75</v>
      </c>
      <c r="G1520" s="16" t="s">
        <v>873</v>
      </c>
      <c r="H1520" s="23">
        <v>0.47083333333333338</v>
      </c>
      <c r="I1520" s="23">
        <v>0.5229166666666667</v>
      </c>
      <c r="J1520" s="1">
        <f>HOUR(Tabla110[[#This Row],[HORA FIN PICKING]]-Tabla110[[#This Row],[HORA INICIO PICKING]])*60+MINUTE(Tabla110[[#This Row],[HORA FIN PICKING]]-Tabla110[[#This Row],[HORA INICIO PICKING]])</f>
        <v>75</v>
      </c>
      <c r="K1520" s="1" t="str">
        <f>VLOOKUP(Tabla110[[#This Row],[COD MATERIAL]],Tabla1345[#All],3,0)</f>
        <v>05 - COLISION</v>
      </c>
      <c r="L1520" s="2" t="str">
        <f>VLOOKUP(MONTH(Tabla110[[#This Row],[FECHA PICKING]]),Tabla2[],2,0)</f>
        <v>May</v>
      </c>
      <c r="M1520" s="1">
        <f>YEAR(Tabla110[[#This Row],[FECHA PICKING]])</f>
        <v>2019</v>
      </c>
    </row>
    <row r="1521" spans="1:13" x14ac:dyDescent="0.2">
      <c r="A1521" s="2">
        <v>43322</v>
      </c>
      <c r="B1521" s="1">
        <v>348073</v>
      </c>
      <c r="C1521" s="1" t="s">
        <v>265</v>
      </c>
      <c r="D1521" s="1" t="s">
        <v>893</v>
      </c>
      <c r="E1521" s="1" t="s">
        <v>862</v>
      </c>
      <c r="F1521" s="1">
        <v>33</v>
      </c>
      <c r="G1521" s="16" t="s">
        <v>873</v>
      </c>
      <c r="H1521" s="23">
        <v>0.65416666666666667</v>
      </c>
      <c r="I1521" s="23">
        <v>0.75416666666666676</v>
      </c>
      <c r="J1521" s="1">
        <f>HOUR(Tabla110[[#This Row],[HORA FIN PICKING]]-Tabla110[[#This Row],[HORA INICIO PICKING]])*60+MINUTE(Tabla110[[#This Row],[HORA FIN PICKING]]-Tabla110[[#This Row],[HORA INICIO PICKING]])</f>
        <v>144</v>
      </c>
      <c r="K1521" s="1" t="str">
        <f>VLOOKUP(Tabla110[[#This Row],[COD MATERIAL]],Tabla1345[#All],3,0)</f>
        <v>13 - TRACCION</v>
      </c>
      <c r="L1521" s="2" t="str">
        <f>VLOOKUP(MONTH(Tabla110[[#This Row],[FECHA PICKING]]),Tabla2[],2,0)</f>
        <v>Ago</v>
      </c>
      <c r="M1521" s="1">
        <f>YEAR(Tabla110[[#This Row],[FECHA PICKING]])</f>
        <v>2018</v>
      </c>
    </row>
    <row r="1522" spans="1:13" x14ac:dyDescent="0.2">
      <c r="A1522" s="2">
        <v>43366</v>
      </c>
      <c r="B1522" s="1">
        <v>347981</v>
      </c>
      <c r="C1522" s="1" t="s">
        <v>140</v>
      </c>
      <c r="D1522" s="1" t="s">
        <v>884</v>
      </c>
      <c r="E1522" s="1" t="s">
        <v>866</v>
      </c>
      <c r="F1522" s="1">
        <v>27</v>
      </c>
      <c r="G1522" s="16" t="s">
        <v>872</v>
      </c>
      <c r="H1522" s="23">
        <v>0.73611111111111116</v>
      </c>
      <c r="I1522" s="23">
        <v>0.76180555555555562</v>
      </c>
      <c r="J1522" s="1">
        <f>HOUR(Tabla110[[#This Row],[HORA FIN PICKING]]-Tabla110[[#This Row],[HORA INICIO PICKING]])*60+MINUTE(Tabla110[[#This Row],[HORA FIN PICKING]]-Tabla110[[#This Row],[HORA INICIO PICKING]])</f>
        <v>37</v>
      </c>
      <c r="K1522" s="1" t="str">
        <f>VLOOKUP(Tabla110[[#This Row],[COD MATERIAL]],Tabla1345[#All],3,0)</f>
        <v>10 - PALANCAS Y CHICOTES</v>
      </c>
      <c r="L1522" s="2" t="str">
        <f>VLOOKUP(MONTH(Tabla110[[#This Row],[FECHA PICKING]]),Tabla2[],2,0)</f>
        <v>Set</v>
      </c>
      <c r="M1522" s="1">
        <f>YEAR(Tabla110[[#This Row],[FECHA PICKING]])</f>
        <v>2018</v>
      </c>
    </row>
    <row r="1523" spans="1:13" x14ac:dyDescent="0.2">
      <c r="A1523" s="2">
        <v>43134</v>
      </c>
      <c r="B1523" s="1">
        <v>348203</v>
      </c>
      <c r="C1523" s="1" t="s">
        <v>558</v>
      </c>
      <c r="D1523" s="1" t="s">
        <v>884</v>
      </c>
      <c r="E1523" s="1" t="s">
        <v>863</v>
      </c>
      <c r="F1523" s="1">
        <v>94</v>
      </c>
      <c r="G1523" s="16" t="s">
        <v>872</v>
      </c>
      <c r="H1523" s="23">
        <v>0.7270833333333333</v>
      </c>
      <c r="I1523" s="23">
        <v>0.79583333333333339</v>
      </c>
      <c r="J1523" s="1">
        <f>HOUR(Tabla110[[#This Row],[HORA FIN PICKING]]-Tabla110[[#This Row],[HORA INICIO PICKING]])*60+MINUTE(Tabla110[[#This Row],[HORA FIN PICKING]]-Tabla110[[#This Row],[HORA INICIO PICKING]])</f>
        <v>99</v>
      </c>
      <c r="K1523" s="1" t="str">
        <f>VLOOKUP(Tabla110[[#This Row],[COD MATERIAL]],Tabla1345[#All],3,0)</f>
        <v>04 - FRENOS Y EMBRAGUES</v>
      </c>
      <c r="L1523" s="2" t="str">
        <f>VLOOKUP(MONTH(Tabla110[[#This Row],[FECHA PICKING]]),Tabla2[],2,0)</f>
        <v>Feb</v>
      </c>
      <c r="M1523" s="1">
        <f>YEAR(Tabla110[[#This Row],[FECHA PICKING]])</f>
        <v>2018</v>
      </c>
    </row>
    <row r="1524" spans="1:13" x14ac:dyDescent="0.2">
      <c r="A1524" s="2">
        <v>43273</v>
      </c>
      <c r="B1524" s="1">
        <v>366792</v>
      </c>
      <c r="C1524" s="1" t="s">
        <v>682</v>
      </c>
      <c r="D1524" s="1" t="s">
        <v>889</v>
      </c>
      <c r="E1524" s="1" t="s">
        <v>863</v>
      </c>
      <c r="F1524" s="1">
        <v>55</v>
      </c>
      <c r="G1524" s="16" t="s">
        <v>873</v>
      </c>
      <c r="H1524" s="23">
        <v>0.51944444444444449</v>
      </c>
      <c r="I1524" s="23">
        <v>0.56736111111111109</v>
      </c>
      <c r="J1524" s="1">
        <f>HOUR(Tabla110[[#This Row],[HORA FIN PICKING]]-Tabla110[[#This Row],[HORA INICIO PICKING]])*60+MINUTE(Tabla110[[#This Row],[HORA FIN PICKING]]-Tabla110[[#This Row],[HORA INICIO PICKING]])</f>
        <v>69</v>
      </c>
      <c r="K1524" s="1" t="str">
        <f>VLOOKUP(Tabla110[[#This Row],[COD MATERIAL]],Tabla1345[#All],3,0)</f>
        <v>01 - BATERIAS</v>
      </c>
      <c r="L1524" s="2" t="str">
        <f>VLOOKUP(MONTH(Tabla110[[#This Row],[FECHA PICKING]]),Tabla2[],2,0)</f>
        <v>Jun</v>
      </c>
      <c r="M1524" s="1">
        <f>YEAR(Tabla110[[#This Row],[FECHA PICKING]])</f>
        <v>2018</v>
      </c>
    </row>
    <row r="1525" spans="1:13" x14ac:dyDescent="0.2">
      <c r="A1525" s="2">
        <v>43313</v>
      </c>
      <c r="B1525" s="1">
        <v>348339</v>
      </c>
      <c r="C1525" s="1" t="s">
        <v>362</v>
      </c>
      <c r="D1525" s="1" t="s">
        <v>893</v>
      </c>
      <c r="E1525" s="1" t="s">
        <v>860</v>
      </c>
      <c r="F1525" s="1">
        <v>97</v>
      </c>
      <c r="G1525" s="16" t="s">
        <v>873</v>
      </c>
      <c r="H1525" s="23">
        <v>0.7319444444444444</v>
      </c>
      <c r="I1525" s="23">
        <v>0.74375000000000002</v>
      </c>
      <c r="J1525" s="1">
        <f>HOUR(Tabla110[[#This Row],[HORA FIN PICKING]]-Tabla110[[#This Row],[HORA INICIO PICKING]])*60+MINUTE(Tabla110[[#This Row],[HORA FIN PICKING]]-Tabla110[[#This Row],[HORA INICIO PICKING]])</f>
        <v>17</v>
      </c>
      <c r="K1525" s="1" t="str">
        <f>VLOOKUP(Tabla110[[#This Row],[COD MATERIAL]],Tabla1345[#All],3,0)</f>
        <v>06 - AMORTIGUADORES</v>
      </c>
      <c r="L1525" s="2" t="str">
        <f>VLOOKUP(MONTH(Tabla110[[#This Row],[FECHA PICKING]]),Tabla2[],2,0)</f>
        <v>Ago</v>
      </c>
      <c r="M1525" s="1">
        <f>YEAR(Tabla110[[#This Row],[FECHA PICKING]])</f>
        <v>2018</v>
      </c>
    </row>
    <row r="1526" spans="1:13" x14ac:dyDescent="0.2">
      <c r="A1526" s="2">
        <v>43579</v>
      </c>
      <c r="B1526" s="1">
        <v>348495</v>
      </c>
      <c r="C1526" s="1" t="s">
        <v>483</v>
      </c>
      <c r="D1526" s="1" t="s">
        <v>893</v>
      </c>
      <c r="E1526" s="1" t="s">
        <v>867</v>
      </c>
      <c r="F1526" s="1">
        <v>40</v>
      </c>
      <c r="G1526" s="16" t="s">
        <v>872</v>
      </c>
      <c r="H1526" s="23">
        <v>0.69166666666666676</v>
      </c>
      <c r="I1526" s="23">
        <v>0.76250000000000007</v>
      </c>
      <c r="J1526" s="1">
        <f>HOUR(Tabla110[[#This Row],[HORA FIN PICKING]]-Tabla110[[#This Row],[HORA INICIO PICKING]])*60+MINUTE(Tabla110[[#This Row],[HORA FIN PICKING]]-Tabla110[[#This Row],[HORA INICIO PICKING]])</f>
        <v>102</v>
      </c>
      <c r="K1526" s="1" t="str">
        <f>VLOOKUP(Tabla110[[#This Row],[COD MATERIAL]],Tabla1345[#All],3,0)</f>
        <v>09 - PARTES DE MOTOR</v>
      </c>
      <c r="L1526" s="2" t="str">
        <f>VLOOKUP(MONTH(Tabla110[[#This Row],[FECHA PICKING]]),Tabla2[],2,0)</f>
        <v>Abr</v>
      </c>
      <c r="M1526" s="1">
        <f>YEAR(Tabla110[[#This Row],[FECHA PICKING]])</f>
        <v>2019</v>
      </c>
    </row>
    <row r="1527" spans="1:13" x14ac:dyDescent="0.2">
      <c r="A1527" s="2">
        <v>43360</v>
      </c>
      <c r="B1527" s="1">
        <v>347608</v>
      </c>
      <c r="C1527" s="1" t="s">
        <v>373</v>
      </c>
      <c r="D1527" s="1" t="s">
        <v>884</v>
      </c>
      <c r="E1527" s="1" t="s">
        <v>867</v>
      </c>
      <c r="F1527" s="1">
        <v>20</v>
      </c>
      <c r="G1527" s="16" t="s">
        <v>872</v>
      </c>
      <c r="H1527" s="23">
        <v>0.63263888888888886</v>
      </c>
      <c r="I1527" s="23">
        <v>0.67986111111111114</v>
      </c>
      <c r="J1527" s="1">
        <f>HOUR(Tabla110[[#This Row],[HORA FIN PICKING]]-Tabla110[[#This Row],[HORA INICIO PICKING]])*60+MINUTE(Tabla110[[#This Row],[HORA FIN PICKING]]-Tabla110[[#This Row],[HORA INICIO PICKING]])</f>
        <v>68</v>
      </c>
      <c r="K1527" s="1" t="str">
        <f>VLOOKUP(Tabla110[[#This Row],[COD MATERIAL]],Tabla1345[#All],3,0)</f>
        <v>09 - PARTES DE MOTOR</v>
      </c>
      <c r="L1527" s="2" t="str">
        <f>VLOOKUP(MONTH(Tabla110[[#This Row],[FECHA PICKING]]),Tabla2[],2,0)</f>
        <v>Set</v>
      </c>
      <c r="M1527" s="1">
        <f>YEAR(Tabla110[[#This Row],[FECHA PICKING]])</f>
        <v>2018</v>
      </c>
    </row>
    <row r="1528" spans="1:13" x14ac:dyDescent="0.2">
      <c r="A1528" s="2">
        <v>43322</v>
      </c>
      <c r="B1528" s="1">
        <v>348146</v>
      </c>
      <c r="C1528" s="1" t="s">
        <v>357</v>
      </c>
      <c r="D1528" s="1" t="s">
        <v>893</v>
      </c>
      <c r="E1528" s="1" t="s">
        <v>866</v>
      </c>
      <c r="F1528" s="1">
        <v>25</v>
      </c>
      <c r="G1528" s="16" t="s">
        <v>872</v>
      </c>
      <c r="H1528" s="23">
        <v>0.53194444444444444</v>
      </c>
      <c r="I1528" s="23">
        <v>0.54305555555555551</v>
      </c>
      <c r="J1528" s="1">
        <f>HOUR(Tabla110[[#This Row],[HORA FIN PICKING]]-Tabla110[[#This Row],[HORA INICIO PICKING]])*60+MINUTE(Tabla110[[#This Row],[HORA FIN PICKING]]-Tabla110[[#This Row],[HORA INICIO PICKING]])</f>
        <v>16</v>
      </c>
      <c r="K1528" s="1" t="str">
        <f>VLOOKUP(Tabla110[[#This Row],[COD MATERIAL]],Tabla1345[#All],3,0)</f>
        <v>11 - LLANTAS Y HULES</v>
      </c>
      <c r="L1528" s="2" t="str">
        <f>VLOOKUP(MONTH(Tabla110[[#This Row],[FECHA PICKING]]),Tabla2[],2,0)</f>
        <v>Ago</v>
      </c>
      <c r="M1528" s="1">
        <f>YEAR(Tabla110[[#This Row],[FECHA PICKING]])</f>
        <v>2018</v>
      </c>
    </row>
    <row r="1529" spans="1:13" x14ac:dyDescent="0.2">
      <c r="A1529" s="2">
        <v>43225</v>
      </c>
      <c r="B1529" s="1">
        <v>348298</v>
      </c>
      <c r="C1529" s="1" t="s">
        <v>80</v>
      </c>
      <c r="D1529" s="1" t="s">
        <v>893</v>
      </c>
      <c r="E1529" s="1" t="s">
        <v>868</v>
      </c>
      <c r="F1529" s="1">
        <v>35</v>
      </c>
      <c r="G1529" s="16" t="s">
        <v>872</v>
      </c>
      <c r="H1529" s="23">
        <v>0.55138888888888882</v>
      </c>
      <c r="I1529" s="23">
        <v>0.58611111111111114</v>
      </c>
      <c r="J1529" s="1">
        <f>HOUR(Tabla110[[#This Row],[HORA FIN PICKING]]-Tabla110[[#This Row],[HORA INICIO PICKING]])*60+MINUTE(Tabla110[[#This Row],[HORA FIN PICKING]]-Tabla110[[#This Row],[HORA INICIO PICKING]])</f>
        <v>50</v>
      </c>
      <c r="K1529" s="1" t="str">
        <f>VLOOKUP(Tabla110[[#This Row],[COD MATERIAL]],Tabla1345[#All],3,0)</f>
        <v>10 - PALANCAS Y CHICOTES</v>
      </c>
      <c r="L1529" s="2" t="str">
        <f>VLOOKUP(MONTH(Tabla110[[#This Row],[FECHA PICKING]]),Tabla2[],2,0)</f>
        <v>May</v>
      </c>
      <c r="M1529" s="1">
        <f>YEAR(Tabla110[[#This Row],[FECHA PICKING]])</f>
        <v>2018</v>
      </c>
    </row>
    <row r="1530" spans="1:13" x14ac:dyDescent="0.2">
      <c r="A1530" s="2">
        <v>43453</v>
      </c>
      <c r="B1530" s="1">
        <v>347860</v>
      </c>
      <c r="C1530" s="1" t="s">
        <v>48</v>
      </c>
      <c r="D1530" s="1" t="s">
        <v>888</v>
      </c>
      <c r="E1530" s="1" t="s">
        <v>859</v>
      </c>
      <c r="F1530" s="1">
        <v>15</v>
      </c>
      <c r="G1530" s="16" t="s">
        <v>872</v>
      </c>
      <c r="H1530" s="23">
        <v>0.46666666666666662</v>
      </c>
      <c r="I1530" s="23">
        <v>0.53333333333333333</v>
      </c>
      <c r="J1530" s="1">
        <f>HOUR(Tabla110[[#This Row],[HORA FIN PICKING]]-Tabla110[[#This Row],[HORA INICIO PICKING]])*60+MINUTE(Tabla110[[#This Row],[HORA FIN PICKING]]-Tabla110[[#This Row],[HORA INICIO PICKING]])</f>
        <v>96</v>
      </c>
      <c r="K1530" s="1" t="str">
        <f>VLOOKUP(Tabla110[[#This Row],[COD MATERIAL]],Tabla1345[#All],3,0)</f>
        <v>08 - ELECTRICO</v>
      </c>
      <c r="L1530" s="2" t="str">
        <f>VLOOKUP(MONTH(Tabla110[[#This Row],[FECHA PICKING]]),Tabla2[],2,0)</f>
        <v>Dic</v>
      </c>
      <c r="M1530" s="1">
        <f>YEAR(Tabla110[[#This Row],[FECHA PICKING]])</f>
        <v>2018</v>
      </c>
    </row>
    <row r="1531" spans="1:13" x14ac:dyDescent="0.2">
      <c r="A1531" s="2">
        <v>43347</v>
      </c>
      <c r="B1531" s="1">
        <v>348856</v>
      </c>
      <c r="C1531" s="1" t="s">
        <v>388</v>
      </c>
      <c r="D1531" s="1" t="s">
        <v>887</v>
      </c>
      <c r="E1531" s="1" t="s">
        <v>865</v>
      </c>
      <c r="F1531" s="1">
        <v>95</v>
      </c>
      <c r="G1531" s="16" t="s">
        <v>872</v>
      </c>
      <c r="H1531" s="23">
        <v>0.55833333333333335</v>
      </c>
      <c r="I1531" s="23">
        <v>0.62152777777777779</v>
      </c>
      <c r="J1531" s="1">
        <f>HOUR(Tabla110[[#This Row],[HORA FIN PICKING]]-Tabla110[[#This Row],[HORA INICIO PICKING]])*60+MINUTE(Tabla110[[#This Row],[HORA FIN PICKING]]-Tabla110[[#This Row],[HORA INICIO PICKING]])</f>
        <v>91</v>
      </c>
      <c r="K1531" s="1" t="str">
        <f>VLOOKUP(Tabla110[[#This Row],[COD MATERIAL]],Tabla1345[#All],3,0)</f>
        <v>05 - COLISION</v>
      </c>
      <c r="L1531" s="2" t="str">
        <f>VLOOKUP(MONTH(Tabla110[[#This Row],[FECHA PICKING]]),Tabla2[],2,0)</f>
        <v>Set</v>
      </c>
      <c r="M1531" s="1">
        <f>YEAR(Tabla110[[#This Row],[FECHA PICKING]])</f>
        <v>2018</v>
      </c>
    </row>
    <row r="1532" spans="1:13" x14ac:dyDescent="0.2">
      <c r="A1532" s="2">
        <v>43106</v>
      </c>
      <c r="B1532" s="1">
        <v>362736</v>
      </c>
      <c r="C1532" s="1" t="s">
        <v>374</v>
      </c>
      <c r="D1532" s="1" t="s">
        <v>885</v>
      </c>
      <c r="E1532" s="1" t="s">
        <v>860</v>
      </c>
      <c r="F1532" s="1">
        <v>66</v>
      </c>
      <c r="G1532" s="16" t="s">
        <v>873</v>
      </c>
      <c r="H1532" s="23">
        <v>0.60972222222222217</v>
      </c>
      <c r="I1532" s="23">
        <v>0.6743055555555556</v>
      </c>
      <c r="J1532" s="1">
        <f>HOUR(Tabla110[[#This Row],[HORA FIN PICKING]]-Tabla110[[#This Row],[HORA INICIO PICKING]])*60+MINUTE(Tabla110[[#This Row],[HORA FIN PICKING]]-Tabla110[[#This Row],[HORA INICIO PICKING]])</f>
        <v>93</v>
      </c>
      <c r="K1532" s="1" t="str">
        <f>VLOOKUP(Tabla110[[#This Row],[COD MATERIAL]],Tabla1345[#All],3,0)</f>
        <v>13 - TRACCION</v>
      </c>
      <c r="L1532" s="2" t="str">
        <f>VLOOKUP(MONTH(Tabla110[[#This Row],[FECHA PICKING]]),Tabla2[],2,0)</f>
        <v>Ene</v>
      </c>
      <c r="M1532" s="1">
        <f>YEAR(Tabla110[[#This Row],[FECHA PICKING]])</f>
        <v>2018</v>
      </c>
    </row>
    <row r="1533" spans="1:13" x14ac:dyDescent="0.2">
      <c r="A1533" s="2">
        <v>43252</v>
      </c>
      <c r="B1533" s="1">
        <v>348546</v>
      </c>
      <c r="C1533" s="1" t="s">
        <v>57</v>
      </c>
      <c r="D1533" s="1" t="s">
        <v>888</v>
      </c>
      <c r="E1533" s="1" t="s">
        <v>869</v>
      </c>
      <c r="F1533" s="1">
        <v>47</v>
      </c>
      <c r="G1533" s="16" t="s">
        <v>872</v>
      </c>
      <c r="H1533" s="23">
        <v>0.3659722222222222</v>
      </c>
      <c r="I1533" s="23">
        <v>0.45694444444444443</v>
      </c>
      <c r="J1533" s="1">
        <f>HOUR(Tabla110[[#This Row],[HORA FIN PICKING]]-Tabla110[[#This Row],[HORA INICIO PICKING]])*60+MINUTE(Tabla110[[#This Row],[HORA FIN PICKING]]-Tabla110[[#This Row],[HORA INICIO PICKING]])</f>
        <v>131</v>
      </c>
      <c r="K1533" s="1" t="str">
        <f>VLOOKUP(Tabla110[[#This Row],[COD MATERIAL]],Tabla1345[#All],3,0)</f>
        <v>11 - LLANTAS Y HULES</v>
      </c>
      <c r="L1533" s="2" t="str">
        <f>VLOOKUP(MONTH(Tabla110[[#This Row],[FECHA PICKING]]),Tabla2[],2,0)</f>
        <v>Jun</v>
      </c>
      <c r="M1533" s="1">
        <f>YEAR(Tabla110[[#This Row],[FECHA PICKING]])</f>
        <v>2018</v>
      </c>
    </row>
    <row r="1534" spans="1:13" x14ac:dyDescent="0.2">
      <c r="A1534" s="2">
        <v>43381</v>
      </c>
      <c r="B1534" s="1">
        <v>348413</v>
      </c>
      <c r="C1534" s="1" t="s">
        <v>243</v>
      </c>
      <c r="D1534" s="1" t="s">
        <v>893</v>
      </c>
      <c r="E1534" s="1" t="s">
        <v>868</v>
      </c>
      <c r="F1534" s="1">
        <v>100</v>
      </c>
      <c r="G1534" s="16" t="s">
        <v>872</v>
      </c>
      <c r="H1534" s="23">
        <v>0.60833333333333328</v>
      </c>
      <c r="I1534" s="23">
        <v>0.6465277777777777</v>
      </c>
      <c r="J1534" s="1">
        <f>HOUR(Tabla110[[#This Row],[HORA FIN PICKING]]-Tabla110[[#This Row],[HORA INICIO PICKING]])*60+MINUTE(Tabla110[[#This Row],[HORA FIN PICKING]]-Tabla110[[#This Row],[HORA INICIO PICKING]])</f>
        <v>55</v>
      </c>
      <c r="K1534" s="1" t="str">
        <f>VLOOKUP(Tabla110[[#This Row],[COD MATERIAL]],Tabla1345[#All],3,0)</f>
        <v>05 - COLISION</v>
      </c>
      <c r="L1534" s="2" t="str">
        <f>VLOOKUP(MONTH(Tabla110[[#This Row],[FECHA PICKING]]),Tabla2[],2,0)</f>
        <v>Oct</v>
      </c>
      <c r="M1534" s="1">
        <f>YEAR(Tabla110[[#This Row],[FECHA PICKING]])</f>
        <v>2018</v>
      </c>
    </row>
    <row r="1535" spans="1:13" x14ac:dyDescent="0.2">
      <c r="A1535" s="2">
        <v>43397</v>
      </c>
      <c r="B1535" s="1">
        <v>347987</v>
      </c>
      <c r="C1535" s="1" t="s">
        <v>684</v>
      </c>
      <c r="D1535" s="1" t="s">
        <v>889</v>
      </c>
      <c r="E1535" s="1" t="s">
        <v>864</v>
      </c>
      <c r="F1535" s="1">
        <v>91</v>
      </c>
      <c r="G1535" s="16" t="s">
        <v>873</v>
      </c>
      <c r="H1535" s="23">
        <v>0.59930555555555554</v>
      </c>
      <c r="I1535" s="23">
        <v>0.70347222222222217</v>
      </c>
      <c r="J1535" s="1">
        <f>HOUR(Tabla110[[#This Row],[HORA FIN PICKING]]-Tabla110[[#This Row],[HORA INICIO PICKING]])*60+MINUTE(Tabla110[[#This Row],[HORA FIN PICKING]]-Tabla110[[#This Row],[HORA INICIO PICKING]])</f>
        <v>150</v>
      </c>
      <c r="K1535" s="1" t="str">
        <f>VLOOKUP(Tabla110[[#This Row],[COD MATERIAL]],Tabla1345[#All],3,0)</f>
        <v>10 - PALANCAS Y CHICOTES</v>
      </c>
      <c r="L1535" s="2" t="str">
        <f>VLOOKUP(MONTH(Tabla110[[#This Row],[FECHA PICKING]]),Tabla2[],2,0)</f>
        <v>Oct</v>
      </c>
      <c r="M1535" s="1">
        <f>YEAR(Tabla110[[#This Row],[FECHA PICKING]])</f>
        <v>2018</v>
      </c>
    </row>
    <row r="1536" spans="1:13" x14ac:dyDescent="0.2">
      <c r="A1536" s="2">
        <v>43285</v>
      </c>
      <c r="B1536" s="1">
        <v>348061</v>
      </c>
      <c r="C1536" s="1" t="s">
        <v>216</v>
      </c>
      <c r="D1536" s="1" t="s">
        <v>890</v>
      </c>
      <c r="E1536" s="1" t="s">
        <v>859</v>
      </c>
      <c r="F1536" s="1">
        <v>64</v>
      </c>
      <c r="G1536" s="16" t="s">
        <v>872</v>
      </c>
      <c r="H1536" s="23">
        <v>0.64861111111111114</v>
      </c>
      <c r="I1536" s="23">
        <v>0.68958333333333333</v>
      </c>
      <c r="J1536" s="1">
        <f>HOUR(Tabla110[[#This Row],[HORA FIN PICKING]]-Tabla110[[#This Row],[HORA INICIO PICKING]])*60+MINUTE(Tabla110[[#This Row],[HORA FIN PICKING]]-Tabla110[[#This Row],[HORA INICIO PICKING]])</f>
        <v>59</v>
      </c>
      <c r="K1536" s="1" t="str">
        <f>VLOOKUP(Tabla110[[#This Row],[COD MATERIAL]],Tabla1345[#All],3,0)</f>
        <v>13 - TRACCION</v>
      </c>
      <c r="L1536" s="2" t="str">
        <f>VLOOKUP(MONTH(Tabla110[[#This Row],[FECHA PICKING]]),Tabla2[],2,0)</f>
        <v>Jul</v>
      </c>
      <c r="M1536" s="1">
        <f>YEAR(Tabla110[[#This Row],[FECHA PICKING]])</f>
        <v>2018</v>
      </c>
    </row>
    <row r="1537" spans="1:13" x14ac:dyDescent="0.2">
      <c r="A1537" s="2">
        <v>43462</v>
      </c>
      <c r="B1537" s="1">
        <v>347669</v>
      </c>
      <c r="C1537" s="1" t="s">
        <v>161</v>
      </c>
      <c r="D1537" s="1" t="s">
        <v>891</v>
      </c>
      <c r="E1537" s="1" t="s">
        <v>870</v>
      </c>
      <c r="F1537" s="1">
        <v>11</v>
      </c>
      <c r="G1537" s="16" t="s">
        <v>872</v>
      </c>
      <c r="H1537" s="23">
        <v>0.37847222222222227</v>
      </c>
      <c r="I1537" s="23">
        <v>0.40277777777777773</v>
      </c>
      <c r="J1537" s="1">
        <f>HOUR(Tabla110[[#This Row],[HORA FIN PICKING]]-Tabla110[[#This Row],[HORA INICIO PICKING]])*60+MINUTE(Tabla110[[#This Row],[HORA FIN PICKING]]-Tabla110[[#This Row],[HORA INICIO PICKING]])</f>
        <v>35</v>
      </c>
      <c r="K1537" s="1" t="str">
        <f>VLOOKUP(Tabla110[[#This Row],[COD MATERIAL]],Tabla1345[#All],3,0)</f>
        <v>09 - PARTES DE MOTOR</v>
      </c>
      <c r="L1537" s="2" t="str">
        <f>VLOOKUP(MONTH(Tabla110[[#This Row],[FECHA PICKING]]),Tabla2[],2,0)</f>
        <v>Dic</v>
      </c>
      <c r="M1537" s="1">
        <f>YEAR(Tabla110[[#This Row],[FECHA PICKING]])</f>
        <v>2018</v>
      </c>
    </row>
    <row r="1538" spans="1:13" x14ac:dyDescent="0.2">
      <c r="A1538" s="2">
        <v>43465</v>
      </c>
      <c r="B1538" s="1">
        <v>348883</v>
      </c>
      <c r="C1538" s="1" t="s">
        <v>64</v>
      </c>
      <c r="D1538" s="1" t="s">
        <v>885</v>
      </c>
      <c r="E1538" s="1" t="s">
        <v>865</v>
      </c>
      <c r="F1538" s="1">
        <v>11</v>
      </c>
      <c r="G1538" s="16" t="s">
        <v>872</v>
      </c>
      <c r="H1538" s="23">
        <v>0.39583333333333331</v>
      </c>
      <c r="I1538" s="23">
        <v>0.45833333333333331</v>
      </c>
      <c r="J1538" s="1">
        <f>HOUR(Tabla110[[#This Row],[HORA FIN PICKING]]-Tabla110[[#This Row],[HORA INICIO PICKING]])*60+MINUTE(Tabla110[[#This Row],[HORA FIN PICKING]]-Tabla110[[#This Row],[HORA INICIO PICKING]])</f>
        <v>90</v>
      </c>
      <c r="K1538" s="1" t="str">
        <f>VLOOKUP(Tabla110[[#This Row],[COD MATERIAL]],Tabla1345[#All],3,0)</f>
        <v>05 - COLISION</v>
      </c>
      <c r="L1538" s="2" t="str">
        <f>VLOOKUP(MONTH(Tabla110[[#This Row],[FECHA PICKING]]),Tabla2[],2,0)</f>
        <v>Dic</v>
      </c>
      <c r="M1538" s="1">
        <f>YEAR(Tabla110[[#This Row],[FECHA PICKING]])</f>
        <v>2018</v>
      </c>
    </row>
    <row r="1539" spans="1:13" x14ac:dyDescent="0.2">
      <c r="A1539" s="2">
        <v>43191</v>
      </c>
      <c r="B1539" s="1">
        <v>348009</v>
      </c>
      <c r="C1539" s="1" t="s">
        <v>45</v>
      </c>
      <c r="D1539" s="1" t="s">
        <v>890</v>
      </c>
      <c r="E1539" s="1" t="s">
        <v>866</v>
      </c>
      <c r="F1539" s="1">
        <v>43</v>
      </c>
      <c r="G1539" s="16" t="s">
        <v>872</v>
      </c>
      <c r="H1539" s="23">
        <v>0.62847222222222221</v>
      </c>
      <c r="I1539" s="23">
        <v>0.66875000000000007</v>
      </c>
      <c r="J1539" s="1">
        <f>HOUR(Tabla110[[#This Row],[HORA FIN PICKING]]-Tabla110[[#This Row],[HORA INICIO PICKING]])*60+MINUTE(Tabla110[[#This Row],[HORA FIN PICKING]]-Tabla110[[#This Row],[HORA INICIO PICKING]])</f>
        <v>58</v>
      </c>
      <c r="K1539" s="1" t="str">
        <f>VLOOKUP(Tabla110[[#This Row],[COD MATERIAL]],Tabla1345[#All],3,0)</f>
        <v>08 - ELECTRICO</v>
      </c>
      <c r="L1539" s="2" t="str">
        <f>VLOOKUP(MONTH(Tabla110[[#This Row],[FECHA PICKING]]),Tabla2[],2,0)</f>
        <v>Abr</v>
      </c>
      <c r="M1539" s="1">
        <f>YEAR(Tabla110[[#This Row],[FECHA PICKING]])</f>
        <v>2018</v>
      </c>
    </row>
    <row r="1540" spans="1:13" x14ac:dyDescent="0.2">
      <c r="A1540" s="2">
        <v>43378</v>
      </c>
      <c r="B1540" s="1">
        <v>348500</v>
      </c>
      <c r="C1540" s="1" t="s">
        <v>486</v>
      </c>
      <c r="D1540" s="1" t="s">
        <v>893</v>
      </c>
      <c r="E1540" s="1" t="s">
        <v>865</v>
      </c>
      <c r="F1540" s="1">
        <v>57</v>
      </c>
      <c r="G1540" s="16" t="s">
        <v>873</v>
      </c>
      <c r="H1540" s="23">
        <v>0.5708333333333333</v>
      </c>
      <c r="I1540" s="23">
        <v>0.59027777777777779</v>
      </c>
      <c r="J1540" s="1">
        <f>HOUR(Tabla110[[#This Row],[HORA FIN PICKING]]-Tabla110[[#This Row],[HORA INICIO PICKING]])*60+MINUTE(Tabla110[[#This Row],[HORA FIN PICKING]]-Tabla110[[#This Row],[HORA INICIO PICKING]])</f>
        <v>28</v>
      </c>
      <c r="K1540" s="1" t="str">
        <f>VLOOKUP(Tabla110[[#This Row],[COD MATERIAL]],Tabla1345[#All],3,0)</f>
        <v>09 - PARTES DE MOTOR</v>
      </c>
      <c r="L1540" s="2" t="str">
        <f>VLOOKUP(MONTH(Tabla110[[#This Row],[FECHA PICKING]]),Tabla2[],2,0)</f>
        <v>Oct</v>
      </c>
      <c r="M1540" s="1">
        <f>YEAR(Tabla110[[#This Row],[FECHA PICKING]])</f>
        <v>2018</v>
      </c>
    </row>
    <row r="1541" spans="1:13" x14ac:dyDescent="0.2">
      <c r="A1541" s="2">
        <v>43612</v>
      </c>
      <c r="B1541" s="1">
        <v>348394</v>
      </c>
      <c r="C1541" s="1" t="s">
        <v>77</v>
      </c>
      <c r="D1541" s="1" t="s">
        <v>892</v>
      </c>
      <c r="E1541" s="1" t="s">
        <v>858</v>
      </c>
      <c r="F1541" s="1">
        <v>79</v>
      </c>
      <c r="G1541" s="16" t="s">
        <v>872</v>
      </c>
      <c r="H1541" s="23">
        <v>0.6777777777777777</v>
      </c>
      <c r="I1541" s="23">
        <v>0.74583333333333324</v>
      </c>
      <c r="J1541" s="1">
        <f>HOUR(Tabla110[[#This Row],[HORA FIN PICKING]]-Tabla110[[#This Row],[HORA INICIO PICKING]])*60+MINUTE(Tabla110[[#This Row],[HORA FIN PICKING]]-Tabla110[[#This Row],[HORA INICIO PICKING]])</f>
        <v>98</v>
      </c>
      <c r="K1541" s="1" t="str">
        <f>VLOOKUP(Tabla110[[#This Row],[COD MATERIAL]],Tabla1345[#All],3,0)</f>
        <v>05 - COLISION</v>
      </c>
      <c r="L1541" s="2" t="str">
        <f>VLOOKUP(MONTH(Tabla110[[#This Row],[FECHA PICKING]]),Tabla2[],2,0)</f>
        <v>May</v>
      </c>
      <c r="M1541" s="1">
        <f>YEAR(Tabla110[[#This Row],[FECHA PICKING]])</f>
        <v>2019</v>
      </c>
    </row>
    <row r="1542" spans="1:13" x14ac:dyDescent="0.2">
      <c r="A1542" s="2">
        <v>43299</v>
      </c>
      <c r="B1542" s="1">
        <v>348643</v>
      </c>
      <c r="C1542" s="1" t="s">
        <v>371</v>
      </c>
      <c r="D1542" s="1" t="s">
        <v>888</v>
      </c>
      <c r="E1542" s="1" t="s">
        <v>871</v>
      </c>
      <c r="F1542" s="1">
        <v>73</v>
      </c>
      <c r="G1542" s="16" t="s">
        <v>872</v>
      </c>
      <c r="H1542" s="23">
        <v>0.51874999999999993</v>
      </c>
      <c r="I1542" s="23">
        <v>0.54999999999999993</v>
      </c>
      <c r="J1542" s="1">
        <f>HOUR(Tabla110[[#This Row],[HORA FIN PICKING]]-Tabla110[[#This Row],[HORA INICIO PICKING]])*60+MINUTE(Tabla110[[#This Row],[HORA FIN PICKING]]-Tabla110[[#This Row],[HORA INICIO PICKING]])</f>
        <v>45</v>
      </c>
      <c r="K1542" s="1" t="str">
        <f>VLOOKUP(Tabla110[[#This Row],[COD MATERIAL]],Tabla1345[#All],3,0)</f>
        <v>09 - PARTES DE MOTOR</v>
      </c>
      <c r="L1542" s="2" t="str">
        <f>VLOOKUP(MONTH(Tabla110[[#This Row],[FECHA PICKING]]),Tabla2[],2,0)</f>
        <v>Jul</v>
      </c>
      <c r="M1542" s="1">
        <f>YEAR(Tabla110[[#This Row],[FECHA PICKING]])</f>
        <v>2018</v>
      </c>
    </row>
    <row r="1543" spans="1:13" x14ac:dyDescent="0.2">
      <c r="A1543" s="2">
        <v>43261</v>
      </c>
      <c r="B1543" s="1">
        <v>348345</v>
      </c>
      <c r="C1543" s="1" t="s">
        <v>215</v>
      </c>
      <c r="D1543" s="1" t="s">
        <v>891</v>
      </c>
      <c r="E1543" s="1" t="s">
        <v>865</v>
      </c>
      <c r="F1543" s="1">
        <v>49</v>
      </c>
      <c r="G1543" s="16" t="s">
        <v>873</v>
      </c>
      <c r="H1543" s="23">
        <v>0.51527777777777783</v>
      </c>
      <c r="I1543" s="23">
        <v>0.5840277777777777</v>
      </c>
      <c r="J1543" s="1">
        <f>HOUR(Tabla110[[#This Row],[HORA FIN PICKING]]-Tabla110[[#This Row],[HORA INICIO PICKING]])*60+MINUTE(Tabla110[[#This Row],[HORA FIN PICKING]]-Tabla110[[#This Row],[HORA INICIO PICKING]])</f>
        <v>99</v>
      </c>
      <c r="K1543" s="1" t="str">
        <f>VLOOKUP(Tabla110[[#This Row],[COD MATERIAL]],Tabla1345[#All],3,0)</f>
        <v>15 - MISCELANEOS</v>
      </c>
      <c r="L1543" s="2" t="str">
        <f>VLOOKUP(MONTH(Tabla110[[#This Row],[FECHA PICKING]]),Tabla2[],2,0)</f>
        <v>Jun</v>
      </c>
      <c r="M1543" s="1">
        <f>YEAR(Tabla110[[#This Row],[FECHA PICKING]])</f>
        <v>2018</v>
      </c>
    </row>
    <row r="1544" spans="1:13" x14ac:dyDescent="0.2">
      <c r="A1544" s="2">
        <v>43471</v>
      </c>
      <c r="B1544" s="1">
        <v>348387</v>
      </c>
      <c r="C1544" s="1" t="s">
        <v>156</v>
      </c>
      <c r="D1544" s="1" t="s">
        <v>888</v>
      </c>
      <c r="E1544" s="1" t="s">
        <v>858</v>
      </c>
      <c r="F1544" s="1">
        <v>45</v>
      </c>
      <c r="G1544" s="16" t="s">
        <v>873</v>
      </c>
      <c r="H1544" s="23">
        <v>0.7416666666666667</v>
      </c>
      <c r="I1544" s="23">
        <v>0.77569444444444446</v>
      </c>
      <c r="J1544" s="1">
        <f>HOUR(Tabla110[[#This Row],[HORA FIN PICKING]]-Tabla110[[#This Row],[HORA INICIO PICKING]])*60+MINUTE(Tabla110[[#This Row],[HORA FIN PICKING]]-Tabla110[[#This Row],[HORA INICIO PICKING]])</f>
        <v>49</v>
      </c>
      <c r="K1544" s="1" t="str">
        <f>VLOOKUP(Tabla110[[#This Row],[COD MATERIAL]],Tabla1345[#All],3,0)</f>
        <v>05 - COLISION</v>
      </c>
      <c r="L1544" s="2" t="str">
        <f>VLOOKUP(MONTH(Tabla110[[#This Row],[FECHA PICKING]]),Tabla2[],2,0)</f>
        <v>Ene</v>
      </c>
      <c r="M1544" s="1">
        <f>YEAR(Tabla110[[#This Row],[FECHA PICKING]])</f>
        <v>2019</v>
      </c>
    </row>
    <row r="1545" spans="1:13" x14ac:dyDescent="0.2">
      <c r="A1545" s="2">
        <v>43557</v>
      </c>
      <c r="B1545" s="1">
        <v>362184</v>
      </c>
      <c r="C1545" s="1" t="s">
        <v>106</v>
      </c>
      <c r="D1545" s="1" t="s">
        <v>887</v>
      </c>
      <c r="E1545" s="1" t="s">
        <v>857</v>
      </c>
      <c r="F1545" s="1">
        <v>60</v>
      </c>
      <c r="G1545" s="16" t="s">
        <v>872</v>
      </c>
      <c r="H1545" s="23">
        <v>0.73402777777777783</v>
      </c>
      <c r="I1545" s="23">
        <v>0.8256944444444444</v>
      </c>
      <c r="J1545" s="1">
        <f>HOUR(Tabla110[[#This Row],[HORA FIN PICKING]]-Tabla110[[#This Row],[HORA INICIO PICKING]])*60+MINUTE(Tabla110[[#This Row],[HORA FIN PICKING]]-Tabla110[[#This Row],[HORA INICIO PICKING]])</f>
        <v>132</v>
      </c>
      <c r="K1545" s="1" t="str">
        <f>VLOOKUP(Tabla110[[#This Row],[COD MATERIAL]],Tabla1345[#All],3,0)</f>
        <v>05 - COLISION</v>
      </c>
      <c r="L1545" s="2" t="str">
        <f>VLOOKUP(MONTH(Tabla110[[#This Row],[FECHA PICKING]]),Tabla2[],2,0)</f>
        <v>Abr</v>
      </c>
      <c r="M1545" s="1">
        <f>YEAR(Tabla110[[#This Row],[FECHA PICKING]])</f>
        <v>2019</v>
      </c>
    </row>
    <row r="1546" spans="1:13" x14ac:dyDescent="0.2">
      <c r="A1546" s="2">
        <v>43306</v>
      </c>
      <c r="B1546" s="1">
        <v>347930</v>
      </c>
      <c r="C1546" s="1" t="s">
        <v>138</v>
      </c>
      <c r="D1546" s="1" t="s">
        <v>886</v>
      </c>
      <c r="E1546" s="1" t="s">
        <v>862</v>
      </c>
      <c r="F1546" s="1">
        <v>87</v>
      </c>
      <c r="G1546" s="16" t="s">
        <v>872</v>
      </c>
      <c r="H1546" s="23">
        <v>0.40277777777777773</v>
      </c>
      <c r="I1546" s="23">
        <v>0.43541666666666662</v>
      </c>
      <c r="J1546" s="1">
        <f>HOUR(Tabla110[[#This Row],[HORA FIN PICKING]]-Tabla110[[#This Row],[HORA INICIO PICKING]])*60+MINUTE(Tabla110[[#This Row],[HORA FIN PICKING]]-Tabla110[[#This Row],[HORA INICIO PICKING]])</f>
        <v>47</v>
      </c>
      <c r="K1546" s="1" t="str">
        <f>VLOOKUP(Tabla110[[#This Row],[COD MATERIAL]],Tabla1345[#All],3,0)</f>
        <v>14 - LUCES</v>
      </c>
      <c r="L1546" s="2" t="str">
        <f>VLOOKUP(MONTH(Tabla110[[#This Row],[FECHA PICKING]]),Tabla2[],2,0)</f>
        <v>Jul</v>
      </c>
      <c r="M1546" s="1">
        <f>YEAR(Tabla110[[#This Row],[FECHA PICKING]])</f>
        <v>2018</v>
      </c>
    </row>
    <row r="1547" spans="1:13" x14ac:dyDescent="0.2">
      <c r="A1547" s="2">
        <v>43297</v>
      </c>
      <c r="B1547" s="1">
        <v>348159</v>
      </c>
      <c r="C1547" s="1" t="s">
        <v>751</v>
      </c>
      <c r="D1547" s="1" t="s">
        <v>885</v>
      </c>
      <c r="E1547" s="1" t="s">
        <v>857</v>
      </c>
      <c r="F1547" s="1">
        <v>62</v>
      </c>
      <c r="G1547" s="16" t="s">
        <v>873</v>
      </c>
      <c r="H1547" s="23">
        <v>0.51458333333333328</v>
      </c>
      <c r="I1547" s="23">
        <v>0.59652777777777777</v>
      </c>
      <c r="J1547" s="1">
        <f>HOUR(Tabla110[[#This Row],[HORA FIN PICKING]]-Tabla110[[#This Row],[HORA INICIO PICKING]])*60+MINUTE(Tabla110[[#This Row],[HORA FIN PICKING]]-Tabla110[[#This Row],[HORA INICIO PICKING]])</f>
        <v>118</v>
      </c>
      <c r="K1547" s="1" t="str">
        <f>VLOOKUP(Tabla110[[#This Row],[COD MATERIAL]],Tabla1345[#All],3,0)</f>
        <v>15 - MISCELANEOS</v>
      </c>
      <c r="L1547" s="2" t="str">
        <f>VLOOKUP(MONTH(Tabla110[[#This Row],[FECHA PICKING]]),Tabla2[],2,0)</f>
        <v>Jul</v>
      </c>
      <c r="M1547" s="1">
        <f>YEAR(Tabla110[[#This Row],[FECHA PICKING]])</f>
        <v>2018</v>
      </c>
    </row>
    <row r="1548" spans="1:13" x14ac:dyDescent="0.2">
      <c r="A1548" s="2">
        <v>43452</v>
      </c>
      <c r="B1548" s="1">
        <v>348235</v>
      </c>
      <c r="C1548" s="1" t="s">
        <v>342</v>
      </c>
      <c r="D1548" s="1" t="s">
        <v>891</v>
      </c>
      <c r="E1548" s="1" t="s">
        <v>867</v>
      </c>
      <c r="F1548" s="1">
        <v>54</v>
      </c>
      <c r="G1548" s="16" t="s">
        <v>872</v>
      </c>
      <c r="H1548" s="23">
        <v>0.70000000000000007</v>
      </c>
      <c r="I1548" s="23">
        <v>0.74236111111111114</v>
      </c>
      <c r="J1548" s="1">
        <f>HOUR(Tabla110[[#This Row],[HORA FIN PICKING]]-Tabla110[[#This Row],[HORA INICIO PICKING]])*60+MINUTE(Tabla110[[#This Row],[HORA FIN PICKING]]-Tabla110[[#This Row],[HORA INICIO PICKING]])</f>
        <v>61</v>
      </c>
      <c r="K1548" s="1" t="str">
        <f>VLOOKUP(Tabla110[[#This Row],[COD MATERIAL]],Tabla1345[#All],3,0)</f>
        <v>07 - PEDALES Y POSAPIES</v>
      </c>
      <c r="L1548" s="2" t="str">
        <f>VLOOKUP(MONTH(Tabla110[[#This Row],[FECHA PICKING]]),Tabla2[],2,0)</f>
        <v>Dic</v>
      </c>
      <c r="M1548" s="1">
        <f>YEAR(Tabla110[[#This Row],[FECHA PICKING]])</f>
        <v>2018</v>
      </c>
    </row>
    <row r="1549" spans="1:13" x14ac:dyDescent="0.2">
      <c r="A1549" s="2">
        <v>43145</v>
      </c>
      <c r="B1549" s="1">
        <v>347899</v>
      </c>
      <c r="C1549" s="1" t="s">
        <v>169</v>
      </c>
      <c r="D1549" s="1" t="s">
        <v>884</v>
      </c>
      <c r="E1549" s="1" t="s">
        <v>857</v>
      </c>
      <c r="F1549" s="1">
        <v>91</v>
      </c>
      <c r="G1549" s="16" t="s">
        <v>872</v>
      </c>
      <c r="H1549" s="23">
        <v>0.51388888888888895</v>
      </c>
      <c r="I1549" s="23">
        <v>0.60138888888888886</v>
      </c>
      <c r="J1549" s="1">
        <f>HOUR(Tabla110[[#This Row],[HORA FIN PICKING]]-Tabla110[[#This Row],[HORA INICIO PICKING]])*60+MINUTE(Tabla110[[#This Row],[HORA FIN PICKING]]-Tabla110[[#This Row],[HORA INICIO PICKING]])</f>
        <v>126</v>
      </c>
      <c r="K1549" s="1" t="str">
        <f>VLOOKUP(Tabla110[[#This Row],[COD MATERIAL]],Tabla1345[#All],3,0)</f>
        <v>14 - LUCES</v>
      </c>
      <c r="L1549" s="2" t="str">
        <f>VLOOKUP(MONTH(Tabla110[[#This Row],[FECHA PICKING]]),Tabla2[],2,0)</f>
        <v>Feb</v>
      </c>
      <c r="M1549" s="1">
        <f>YEAR(Tabla110[[#This Row],[FECHA PICKING]])</f>
        <v>2018</v>
      </c>
    </row>
    <row r="1550" spans="1:13" x14ac:dyDescent="0.2">
      <c r="A1550" s="2">
        <v>43605</v>
      </c>
      <c r="B1550" s="1">
        <v>348158</v>
      </c>
      <c r="C1550" s="1" t="s">
        <v>726</v>
      </c>
      <c r="D1550" s="1" t="s">
        <v>892</v>
      </c>
      <c r="E1550" s="1" t="s">
        <v>860</v>
      </c>
      <c r="F1550" s="1">
        <v>32</v>
      </c>
      <c r="G1550" s="16" t="s">
        <v>872</v>
      </c>
      <c r="H1550" s="23">
        <v>0.58958333333333335</v>
      </c>
      <c r="I1550" s="23">
        <v>0.60138888888888886</v>
      </c>
      <c r="J1550" s="1">
        <f>HOUR(Tabla110[[#This Row],[HORA FIN PICKING]]-Tabla110[[#This Row],[HORA INICIO PICKING]])*60+MINUTE(Tabla110[[#This Row],[HORA FIN PICKING]]-Tabla110[[#This Row],[HORA INICIO PICKING]])</f>
        <v>17</v>
      </c>
      <c r="K1550" s="1" t="str">
        <f>VLOOKUP(Tabla110[[#This Row],[COD MATERIAL]],Tabla1345[#All],3,0)</f>
        <v>15 - MISCELANEOS</v>
      </c>
      <c r="L1550" s="2" t="str">
        <f>VLOOKUP(MONTH(Tabla110[[#This Row],[FECHA PICKING]]),Tabla2[],2,0)</f>
        <v>May</v>
      </c>
      <c r="M1550" s="1">
        <f>YEAR(Tabla110[[#This Row],[FECHA PICKING]])</f>
        <v>2019</v>
      </c>
    </row>
    <row r="1551" spans="1:13" x14ac:dyDescent="0.2">
      <c r="A1551" s="2">
        <v>43577</v>
      </c>
      <c r="B1551" s="1">
        <v>364299</v>
      </c>
      <c r="C1551" s="1" t="s">
        <v>537</v>
      </c>
      <c r="D1551" s="1" t="s">
        <v>887</v>
      </c>
      <c r="E1551" s="1" t="s">
        <v>865</v>
      </c>
      <c r="F1551" s="1">
        <v>62</v>
      </c>
      <c r="G1551" s="16" t="s">
        <v>872</v>
      </c>
      <c r="H1551" s="23">
        <v>0.54999999999999993</v>
      </c>
      <c r="I1551" s="23">
        <v>0.5708333333333333</v>
      </c>
      <c r="J1551" s="1">
        <f>HOUR(Tabla110[[#This Row],[HORA FIN PICKING]]-Tabla110[[#This Row],[HORA INICIO PICKING]])*60+MINUTE(Tabla110[[#This Row],[HORA FIN PICKING]]-Tabla110[[#This Row],[HORA INICIO PICKING]])</f>
        <v>30</v>
      </c>
      <c r="K1551" s="1" t="str">
        <f>VLOOKUP(Tabla110[[#This Row],[COD MATERIAL]],Tabla1345[#All],3,0)</f>
        <v>11 - LLANTAS Y HULES</v>
      </c>
      <c r="L1551" s="2" t="str">
        <f>VLOOKUP(MONTH(Tabla110[[#This Row],[FECHA PICKING]]),Tabla2[],2,0)</f>
        <v>Abr</v>
      </c>
      <c r="M1551" s="1">
        <f>YEAR(Tabla110[[#This Row],[FECHA PICKING]])</f>
        <v>2019</v>
      </c>
    </row>
    <row r="1552" spans="1:13" x14ac:dyDescent="0.2">
      <c r="A1552" s="2">
        <v>43531</v>
      </c>
      <c r="B1552" s="1">
        <v>347646</v>
      </c>
      <c r="C1552" s="1" t="s">
        <v>707</v>
      </c>
      <c r="D1552" s="1" t="s">
        <v>892</v>
      </c>
      <c r="E1552" s="1" t="s">
        <v>863</v>
      </c>
      <c r="F1552" s="1">
        <v>54</v>
      </c>
      <c r="G1552" s="16" t="s">
        <v>872</v>
      </c>
      <c r="H1552" s="23">
        <v>0.68125000000000002</v>
      </c>
      <c r="I1552" s="23">
        <v>0.75902777777777786</v>
      </c>
      <c r="J1552" s="1">
        <f>HOUR(Tabla110[[#This Row],[HORA FIN PICKING]]-Tabla110[[#This Row],[HORA INICIO PICKING]])*60+MINUTE(Tabla110[[#This Row],[HORA FIN PICKING]]-Tabla110[[#This Row],[HORA INICIO PICKING]])</f>
        <v>112</v>
      </c>
      <c r="K1552" s="1" t="str">
        <f>VLOOKUP(Tabla110[[#This Row],[COD MATERIAL]],Tabla1345[#All],3,0)</f>
        <v>09 - PARTES DE MOTOR</v>
      </c>
      <c r="L1552" s="2" t="str">
        <f>VLOOKUP(MONTH(Tabla110[[#This Row],[FECHA PICKING]]),Tabla2[],2,0)</f>
        <v>Mar</v>
      </c>
      <c r="M1552" s="1">
        <f>YEAR(Tabla110[[#This Row],[FECHA PICKING]])</f>
        <v>2019</v>
      </c>
    </row>
    <row r="1553" spans="1:13" x14ac:dyDescent="0.2">
      <c r="A1553" s="2">
        <v>43547</v>
      </c>
      <c r="B1553" s="1">
        <v>347872</v>
      </c>
      <c r="C1553" s="1" t="s">
        <v>167</v>
      </c>
      <c r="D1553" s="1" t="s">
        <v>887</v>
      </c>
      <c r="E1553" s="1" t="s">
        <v>856</v>
      </c>
      <c r="F1553" s="1">
        <v>24</v>
      </c>
      <c r="G1553" s="16" t="s">
        <v>872</v>
      </c>
      <c r="H1553" s="23">
        <v>0.63888888888888895</v>
      </c>
      <c r="I1553" s="23">
        <v>0.72222222222222221</v>
      </c>
      <c r="J1553" s="1">
        <f>HOUR(Tabla110[[#This Row],[HORA FIN PICKING]]-Tabla110[[#This Row],[HORA INICIO PICKING]])*60+MINUTE(Tabla110[[#This Row],[HORA FIN PICKING]]-Tabla110[[#This Row],[HORA INICIO PICKING]])</f>
        <v>120</v>
      </c>
      <c r="K1553" s="1" t="str">
        <f>VLOOKUP(Tabla110[[#This Row],[COD MATERIAL]],Tabla1345[#All],3,0)</f>
        <v>02 - BUJIAS</v>
      </c>
      <c r="L1553" s="2" t="str">
        <f>VLOOKUP(MONTH(Tabla110[[#This Row],[FECHA PICKING]]),Tabla2[],2,0)</f>
        <v>Mar</v>
      </c>
      <c r="M1553" s="1">
        <f>YEAR(Tabla110[[#This Row],[FECHA PICKING]])</f>
        <v>2019</v>
      </c>
    </row>
    <row r="1554" spans="1:13" x14ac:dyDescent="0.2">
      <c r="A1554" s="2">
        <v>43236</v>
      </c>
      <c r="B1554" s="1">
        <v>348234</v>
      </c>
      <c r="C1554" s="1" t="s">
        <v>580</v>
      </c>
      <c r="D1554" s="1" t="s">
        <v>888</v>
      </c>
      <c r="E1554" s="1" t="s">
        <v>857</v>
      </c>
      <c r="F1554" s="1">
        <v>37</v>
      </c>
      <c r="G1554" s="16" t="s">
        <v>872</v>
      </c>
      <c r="H1554" s="23">
        <v>0.63750000000000007</v>
      </c>
      <c r="I1554" s="23">
        <v>0.74097222222222214</v>
      </c>
      <c r="J1554" s="1">
        <f>HOUR(Tabla110[[#This Row],[HORA FIN PICKING]]-Tabla110[[#This Row],[HORA INICIO PICKING]])*60+MINUTE(Tabla110[[#This Row],[HORA FIN PICKING]]-Tabla110[[#This Row],[HORA INICIO PICKING]])</f>
        <v>149</v>
      </c>
      <c r="K1554" s="1" t="str">
        <f>VLOOKUP(Tabla110[[#This Row],[COD MATERIAL]],Tabla1345[#All],3,0)</f>
        <v>13 - TRACCION</v>
      </c>
      <c r="L1554" s="2" t="str">
        <f>VLOOKUP(MONTH(Tabla110[[#This Row],[FECHA PICKING]]),Tabla2[],2,0)</f>
        <v>May</v>
      </c>
      <c r="M1554" s="1">
        <f>YEAR(Tabla110[[#This Row],[FECHA PICKING]])</f>
        <v>2018</v>
      </c>
    </row>
    <row r="1555" spans="1:13" x14ac:dyDescent="0.2">
      <c r="A1555" s="2">
        <v>43224</v>
      </c>
      <c r="B1555" s="1">
        <v>348466</v>
      </c>
      <c r="C1555" s="1" t="s">
        <v>439</v>
      </c>
      <c r="D1555" s="1" t="s">
        <v>885</v>
      </c>
      <c r="E1555" s="1" t="s">
        <v>858</v>
      </c>
      <c r="F1555" s="1">
        <v>74</v>
      </c>
      <c r="G1555" s="16" t="s">
        <v>872</v>
      </c>
      <c r="H1555" s="23">
        <v>0.68263888888888891</v>
      </c>
      <c r="I1555" s="23">
        <v>0.77847222222222223</v>
      </c>
      <c r="J1555" s="1">
        <f>HOUR(Tabla110[[#This Row],[HORA FIN PICKING]]-Tabla110[[#This Row],[HORA INICIO PICKING]])*60+MINUTE(Tabla110[[#This Row],[HORA FIN PICKING]]-Tabla110[[#This Row],[HORA INICIO PICKING]])</f>
        <v>138</v>
      </c>
      <c r="K1555" s="1" t="str">
        <f>VLOOKUP(Tabla110[[#This Row],[COD MATERIAL]],Tabla1345[#All],3,0)</f>
        <v>15 - MISCELANEOS</v>
      </c>
      <c r="L1555" s="2" t="str">
        <f>VLOOKUP(MONTH(Tabla110[[#This Row],[FECHA PICKING]]),Tabla2[],2,0)</f>
        <v>May</v>
      </c>
      <c r="M1555" s="1">
        <f>YEAR(Tabla110[[#This Row],[FECHA PICKING]])</f>
        <v>2018</v>
      </c>
    </row>
    <row r="1556" spans="1:13" x14ac:dyDescent="0.2">
      <c r="A1556" s="2">
        <v>43336</v>
      </c>
      <c r="B1556" s="1">
        <v>348536</v>
      </c>
      <c r="C1556" s="1" t="s">
        <v>73</v>
      </c>
      <c r="D1556" s="1" t="s">
        <v>890</v>
      </c>
      <c r="E1556" s="1" t="s">
        <v>859</v>
      </c>
      <c r="F1556" s="1">
        <v>23</v>
      </c>
      <c r="G1556" s="16" t="s">
        <v>872</v>
      </c>
      <c r="H1556" s="23">
        <v>0.37986111111111115</v>
      </c>
      <c r="I1556" s="23">
        <v>0.39444444444444443</v>
      </c>
      <c r="J1556" s="1">
        <f>HOUR(Tabla110[[#This Row],[HORA FIN PICKING]]-Tabla110[[#This Row],[HORA INICIO PICKING]])*60+MINUTE(Tabla110[[#This Row],[HORA FIN PICKING]]-Tabla110[[#This Row],[HORA INICIO PICKING]])</f>
        <v>21</v>
      </c>
      <c r="K1556" s="1" t="str">
        <f>VLOOKUP(Tabla110[[#This Row],[COD MATERIAL]],Tabla1345[#All],3,0)</f>
        <v>09 - PARTES DE MOTOR</v>
      </c>
      <c r="L1556" s="2" t="str">
        <f>VLOOKUP(MONTH(Tabla110[[#This Row],[FECHA PICKING]]),Tabla2[],2,0)</f>
        <v>Ago</v>
      </c>
      <c r="M1556" s="1">
        <f>YEAR(Tabla110[[#This Row],[FECHA PICKING]])</f>
        <v>2018</v>
      </c>
    </row>
    <row r="1557" spans="1:13" x14ac:dyDescent="0.2">
      <c r="A1557" s="2">
        <v>43273</v>
      </c>
      <c r="B1557" s="1">
        <v>348301</v>
      </c>
      <c r="C1557" s="1" t="s">
        <v>331</v>
      </c>
      <c r="D1557" s="1" t="s">
        <v>890</v>
      </c>
      <c r="E1557" s="1" t="s">
        <v>860</v>
      </c>
      <c r="F1557" s="1">
        <v>59</v>
      </c>
      <c r="G1557" s="16" t="s">
        <v>872</v>
      </c>
      <c r="H1557" s="23">
        <v>0.46736111111111112</v>
      </c>
      <c r="I1557" s="23">
        <v>0.49861111111111112</v>
      </c>
      <c r="J1557" s="1">
        <f>HOUR(Tabla110[[#This Row],[HORA FIN PICKING]]-Tabla110[[#This Row],[HORA INICIO PICKING]])*60+MINUTE(Tabla110[[#This Row],[HORA FIN PICKING]]-Tabla110[[#This Row],[HORA INICIO PICKING]])</f>
        <v>45</v>
      </c>
      <c r="K1557" s="1" t="str">
        <f>VLOOKUP(Tabla110[[#This Row],[COD MATERIAL]],Tabla1345[#All],3,0)</f>
        <v>10 - PALANCAS Y CHICOTES</v>
      </c>
      <c r="L1557" s="2" t="str">
        <f>VLOOKUP(MONTH(Tabla110[[#This Row],[FECHA PICKING]]),Tabla2[],2,0)</f>
        <v>Jun</v>
      </c>
      <c r="M1557" s="1">
        <f>YEAR(Tabla110[[#This Row],[FECHA PICKING]])</f>
        <v>2018</v>
      </c>
    </row>
    <row r="1558" spans="1:13" x14ac:dyDescent="0.2">
      <c r="A1558" s="2">
        <v>43287</v>
      </c>
      <c r="B1558" s="1">
        <v>347678</v>
      </c>
      <c r="C1558" s="1" t="s">
        <v>74</v>
      </c>
      <c r="D1558" s="1" t="s">
        <v>892</v>
      </c>
      <c r="E1558" s="1" t="s">
        <v>861</v>
      </c>
      <c r="F1558" s="1">
        <v>92</v>
      </c>
      <c r="G1558" s="16" t="s">
        <v>872</v>
      </c>
      <c r="H1558" s="23">
        <v>0.64166666666666672</v>
      </c>
      <c r="I1558" s="23">
        <v>0.65694444444444444</v>
      </c>
      <c r="J1558" s="1">
        <f>HOUR(Tabla110[[#This Row],[HORA FIN PICKING]]-Tabla110[[#This Row],[HORA INICIO PICKING]])*60+MINUTE(Tabla110[[#This Row],[HORA FIN PICKING]]-Tabla110[[#This Row],[HORA INICIO PICKING]])</f>
        <v>22</v>
      </c>
      <c r="K1558" s="1" t="str">
        <f>VLOOKUP(Tabla110[[#This Row],[COD MATERIAL]],Tabla1345[#All],3,0)</f>
        <v>09 - PARTES DE MOTOR</v>
      </c>
      <c r="L1558" s="2" t="str">
        <f>VLOOKUP(MONTH(Tabla110[[#This Row],[FECHA PICKING]]),Tabla2[],2,0)</f>
        <v>Jul</v>
      </c>
      <c r="M1558" s="1">
        <f>YEAR(Tabla110[[#This Row],[FECHA PICKING]])</f>
        <v>2018</v>
      </c>
    </row>
    <row r="1559" spans="1:13" x14ac:dyDescent="0.2">
      <c r="A1559" s="2">
        <v>43341</v>
      </c>
      <c r="B1559" s="1">
        <v>362732</v>
      </c>
      <c r="C1559" s="1" t="s">
        <v>139</v>
      </c>
      <c r="D1559" s="1" t="s">
        <v>886</v>
      </c>
      <c r="E1559" s="1" t="s">
        <v>862</v>
      </c>
      <c r="F1559" s="1">
        <v>40</v>
      </c>
      <c r="G1559" s="16" t="s">
        <v>872</v>
      </c>
      <c r="H1559" s="23">
        <v>0.73472222222222217</v>
      </c>
      <c r="I1559" s="23">
        <v>0.78541666666666676</v>
      </c>
      <c r="J1559" s="1">
        <f>HOUR(Tabla110[[#This Row],[HORA FIN PICKING]]-Tabla110[[#This Row],[HORA INICIO PICKING]])*60+MINUTE(Tabla110[[#This Row],[HORA FIN PICKING]]-Tabla110[[#This Row],[HORA INICIO PICKING]])</f>
        <v>73</v>
      </c>
      <c r="K1559" s="1" t="str">
        <f>VLOOKUP(Tabla110[[#This Row],[COD MATERIAL]],Tabla1345[#All],3,0)</f>
        <v>15 - MISCELANEOS</v>
      </c>
      <c r="L1559" s="2" t="str">
        <f>VLOOKUP(MONTH(Tabla110[[#This Row],[FECHA PICKING]]),Tabla2[],2,0)</f>
        <v>Ago</v>
      </c>
      <c r="M1559" s="1">
        <f>YEAR(Tabla110[[#This Row],[FECHA PICKING]])</f>
        <v>2018</v>
      </c>
    </row>
    <row r="1560" spans="1:13" x14ac:dyDescent="0.2">
      <c r="A1560" s="2">
        <v>43399</v>
      </c>
      <c r="B1560" s="1">
        <v>353541</v>
      </c>
      <c r="C1560" s="1" t="s">
        <v>163</v>
      </c>
      <c r="D1560" s="1" t="s">
        <v>888</v>
      </c>
      <c r="E1560" s="1" t="s">
        <v>863</v>
      </c>
      <c r="F1560" s="1">
        <v>19</v>
      </c>
      <c r="G1560" s="16" t="s">
        <v>872</v>
      </c>
      <c r="H1560" s="23">
        <v>0.57013888888888886</v>
      </c>
      <c r="I1560" s="23">
        <v>0.6479166666666667</v>
      </c>
      <c r="J1560" s="1">
        <f>HOUR(Tabla110[[#This Row],[HORA FIN PICKING]]-Tabla110[[#This Row],[HORA INICIO PICKING]])*60+MINUTE(Tabla110[[#This Row],[HORA FIN PICKING]]-Tabla110[[#This Row],[HORA INICIO PICKING]])</f>
        <v>112</v>
      </c>
      <c r="K1560" s="1" t="str">
        <f>VLOOKUP(Tabla110[[#This Row],[COD MATERIAL]],Tabla1345[#All],3,0)</f>
        <v>09 - PARTES DE MOTOR</v>
      </c>
      <c r="L1560" s="2" t="str">
        <f>VLOOKUP(MONTH(Tabla110[[#This Row],[FECHA PICKING]]),Tabla2[],2,0)</f>
        <v>Oct</v>
      </c>
      <c r="M1560" s="1">
        <f>YEAR(Tabla110[[#This Row],[FECHA PICKING]])</f>
        <v>2018</v>
      </c>
    </row>
    <row r="1561" spans="1:13" x14ac:dyDescent="0.2">
      <c r="A1561" s="2">
        <v>43203</v>
      </c>
      <c r="B1561" s="1">
        <v>362702</v>
      </c>
      <c r="C1561" s="1" t="s">
        <v>456</v>
      </c>
      <c r="D1561" s="1" t="s">
        <v>885</v>
      </c>
      <c r="E1561" s="1" t="s">
        <v>864</v>
      </c>
      <c r="F1561" s="1">
        <v>81</v>
      </c>
      <c r="G1561" s="16" t="s">
        <v>873</v>
      </c>
      <c r="H1561" s="23">
        <v>0.48333333333333334</v>
      </c>
      <c r="I1561" s="23">
        <v>0.5131944444444444</v>
      </c>
      <c r="J1561" s="1">
        <f>HOUR(Tabla110[[#This Row],[HORA FIN PICKING]]-Tabla110[[#This Row],[HORA INICIO PICKING]])*60+MINUTE(Tabla110[[#This Row],[HORA FIN PICKING]]-Tabla110[[#This Row],[HORA INICIO PICKING]])</f>
        <v>43</v>
      </c>
      <c r="K1561" s="1" t="str">
        <f>VLOOKUP(Tabla110[[#This Row],[COD MATERIAL]],Tabla1345[#All],3,0)</f>
        <v>06 - AMORTIGUADORES</v>
      </c>
      <c r="L1561" s="2" t="str">
        <f>VLOOKUP(MONTH(Tabla110[[#This Row],[FECHA PICKING]]),Tabla2[],2,0)</f>
        <v>Abr</v>
      </c>
      <c r="M1561" s="1">
        <f>YEAR(Tabla110[[#This Row],[FECHA PICKING]])</f>
        <v>2018</v>
      </c>
    </row>
    <row r="1562" spans="1:13" x14ac:dyDescent="0.2">
      <c r="A1562" s="2">
        <v>43447</v>
      </c>
      <c r="B1562" s="1">
        <v>364409</v>
      </c>
      <c r="C1562" s="1" t="s">
        <v>482</v>
      </c>
      <c r="D1562" s="1" t="s">
        <v>885</v>
      </c>
      <c r="E1562" s="1" t="s">
        <v>864</v>
      </c>
      <c r="F1562" s="1">
        <v>30</v>
      </c>
      <c r="G1562" s="16" t="s">
        <v>872</v>
      </c>
      <c r="H1562" s="23">
        <v>0.71388888888888891</v>
      </c>
      <c r="I1562" s="23">
        <v>0.75347222222222221</v>
      </c>
      <c r="J1562" s="1">
        <f>HOUR(Tabla110[[#This Row],[HORA FIN PICKING]]-Tabla110[[#This Row],[HORA INICIO PICKING]])*60+MINUTE(Tabla110[[#This Row],[HORA FIN PICKING]]-Tabla110[[#This Row],[HORA INICIO PICKING]])</f>
        <v>57</v>
      </c>
      <c r="K1562" s="1" t="str">
        <f>VLOOKUP(Tabla110[[#This Row],[COD MATERIAL]],Tabla1345[#All],3,0)</f>
        <v>08 - ELECTRICO</v>
      </c>
      <c r="L1562" s="2" t="str">
        <f>VLOOKUP(MONTH(Tabla110[[#This Row],[FECHA PICKING]]),Tabla2[],2,0)</f>
        <v>Dic</v>
      </c>
      <c r="M1562" s="1">
        <f>YEAR(Tabla110[[#This Row],[FECHA PICKING]])</f>
        <v>2018</v>
      </c>
    </row>
    <row r="1563" spans="1:13" x14ac:dyDescent="0.2">
      <c r="A1563" s="2">
        <v>43142</v>
      </c>
      <c r="B1563" s="1">
        <v>348558</v>
      </c>
      <c r="C1563" s="1" t="s">
        <v>401</v>
      </c>
      <c r="D1563" s="1" t="s">
        <v>886</v>
      </c>
      <c r="E1563" s="1" t="s">
        <v>857</v>
      </c>
      <c r="F1563" s="1">
        <v>81</v>
      </c>
      <c r="G1563" s="16" t="s">
        <v>873</v>
      </c>
      <c r="H1563" s="23">
        <v>0.36527777777777781</v>
      </c>
      <c r="I1563" s="23">
        <v>0.45347222222222222</v>
      </c>
      <c r="J1563" s="1">
        <f>HOUR(Tabla110[[#This Row],[HORA FIN PICKING]]-Tabla110[[#This Row],[HORA INICIO PICKING]])*60+MINUTE(Tabla110[[#This Row],[HORA FIN PICKING]]-Tabla110[[#This Row],[HORA INICIO PICKING]])</f>
        <v>127</v>
      </c>
      <c r="K1563" s="1" t="str">
        <f>VLOOKUP(Tabla110[[#This Row],[COD MATERIAL]],Tabla1345[#All],3,0)</f>
        <v>03 - FILTROS</v>
      </c>
      <c r="L1563" s="2" t="str">
        <f>VLOOKUP(MONTH(Tabla110[[#This Row],[FECHA PICKING]]),Tabla2[],2,0)</f>
        <v>Feb</v>
      </c>
      <c r="M1563" s="1">
        <f>YEAR(Tabla110[[#This Row],[FECHA PICKING]])</f>
        <v>2018</v>
      </c>
    </row>
    <row r="1564" spans="1:13" x14ac:dyDescent="0.2">
      <c r="A1564" s="2">
        <v>43126</v>
      </c>
      <c r="B1564" s="1">
        <v>348324</v>
      </c>
      <c r="C1564" s="1" t="s">
        <v>510</v>
      </c>
      <c r="D1564" s="1" t="s">
        <v>889</v>
      </c>
      <c r="E1564" s="1" t="s">
        <v>864</v>
      </c>
      <c r="F1564" s="1">
        <v>92</v>
      </c>
      <c r="G1564" s="16" t="s">
        <v>872</v>
      </c>
      <c r="H1564" s="23">
        <v>0.42222222222222222</v>
      </c>
      <c r="I1564" s="23">
        <v>0.48888888888888893</v>
      </c>
      <c r="J1564" s="1">
        <f>HOUR(Tabla110[[#This Row],[HORA FIN PICKING]]-Tabla110[[#This Row],[HORA INICIO PICKING]])*60+MINUTE(Tabla110[[#This Row],[HORA FIN PICKING]]-Tabla110[[#This Row],[HORA INICIO PICKING]])</f>
        <v>96</v>
      </c>
      <c r="K1564" s="1" t="str">
        <f>VLOOKUP(Tabla110[[#This Row],[COD MATERIAL]],Tabla1345[#All],3,0)</f>
        <v>06 - AMORTIGUADORES</v>
      </c>
      <c r="L1564" s="2" t="str">
        <f>VLOOKUP(MONTH(Tabla110[[#This Row],[FECHA PICKING]]),Tabla2[],2,0)</f>
        <v>Ene</v>
      </c>
      <c r="M1564" s="1">
        <f>YEAR(Tabla110[[#This Row],[FECHA PICKING]])</f>
        <v>2018</v>
      </c>
    </row>
    <row r="1565" spans="1:13" x14ac:dyDescent="0.2">
      <c r="A1565" s="2">
        <v>43434</v>
      </c>
      <c r="B1565" s="1">
        <v>348003</v>
      </c>
      <c r="C1565" s="1" t="s">
        <v>461</v>
      </c>
      <c r="D1565" s="1" t="s">
        <v>893</v>
      </c>
      <c r="E1565" s="1" t="s">
        <v>865</v>
      </c>
      <c r="F1565" s="1">
        <v>89</v>
      </c>
      <c r="G1565" s="16" t="s">
        <v>872</v>
      </c>
      <c r="H1565" s="23">
        <v>0.4916666666666667</v>
      </c>
      <c r="I1565" s="23">
        <v>0.54652777777777783</v>
      </c>
      <c r="J1565" s="1">
        <f>HOUR(Tabla110[[#This Row],[HORA FIN PICKING]]-Tabla110[[#This Row],[HORA INICIO PICKING]])*60+MINUTE(Tabla110[[#This Row],[HORA FIN PICKING]]-Tabla110[[#This Row],[HORA INICIO PICKING]])</f>
        <v>79</v>
      </c>
      <c r="K1565" s="1" t="str">
        <f>VLOOKUP(Tabla110[[#This Row],[COD MATERIAL]],Tabla1345[#All],3,0)</f>
        <v>08 - ELECTRICO</v>
      </c>
      <c r="L1565" s="2" t="str">
        <f>VLOOKUP(MONTH(Tabla110[[#This Row],[FECHA PICKING]]),Tabla2[],2,0)</f>
        <v>Nov</v>
      </c>
      <c r="M1565" s="1">
        <f>YEAR(Tabla110[[#This Row],[FECHA PICKING]])</f>
        <v>2018</v>
      </c>
    </row>
    <row r="1566" spans="1:13" x14ac:dyDescent="0.2">
      <c r="A1566" s="2">
        <v>43615</v>
      </c>
      <c r="B1566" s="1">
        <v>348563</v>
      </c>
      <c r="C1566" s="1" t="s">
        <v>380</v>
      </c>
      <c r="D1566" s="1" t="s">
        <v>884</v>
      </c>
      <c r="E1566" s="1" t="s">
        <v>857</v>
      </c>
      <c r="F1566" s="1">
        <v>36</v>
      </c>
      <c r="G1566" s="16" t="s">
        <v>872</v>
      </c>
      <c r="H1566" s="23">
        <v>0.43194444444444446</v>
      </c>
      <c r="I1566" s="23">
        <v>0.53125</v>
      </c>
      <c r="J1566" s="1">
        <f>HOUR(Tabla110[[#This Row],[HORA FIN PICKING]]-Tabla110[[#This Row],[HORA INICIO PICKING]])*60+MINUTE(Tabla110[[#This Row],[HORA FIN PICKING]]-Tabla110[[#This Row],[HORA INICIO PICKING]])</f>
        <v>143</v>
      </c>
      <c r="K1566" s="1" t="str">
        <f>VLOOKUP(Tabla110[[#This Row],[COD MATERIAL]],Tabla1345[#All],3,0)</f>
        <v>09 - PARTES DE MOTOR</v>
      </c>
      <c r="L1566" s="2" t="str">
        <f>VLOOKUP(MONTH(Tabla110[[#This Row],[FECHA PICKING]]),Tabla2[],2,0)</f>
        <v>May</v>
      </c>
      <c r="M1566" s="1">
        <f>YEAR(Tabla110[[#This Row],[FECHA PICKING]])</f>
        <v>2019</v>
      </c>
    </row>
    <row r="1567" spans="1:13" x14ac:dyDescent="0.2">
      <c r="A1567" s="2">
        <v>43236</v>
      </c>
      <c r="B1567" s="1">
        <v>347744</v>
      </c>
      <c r="C1567" s="1" t="s">
        <v>353</v>
      </c>
      <c r="D1567" s="1" t="s">
        <v>893</v>
      </c>
      <c r="E1567" s="1" t="s">
        <v>859</v>
      </c>
      <c r="F1567" s="1">
        <v>52</v>
      </c>
      <c r="G1567" s="16" t="s">
        <v>872</v>
      </c>
      <c r="H1567" s="23">
        <v>0.47083333333333338</v>
      </c>
      <c r="I1567" s="23">
        <v>0.5229166666666667</v>
      </c>
      <c r="J1567" s="1">
        <f>HOUR(Tabla110[[#This Row],[HORA FIN PICKING]]-Tabla110[[#This Row],[HORA INICIO PICKING]])*60+MINUTE(Tabla110[[#This Row],[HORA FIN PICKING]]-Tabla110[[#This Row],[HORA INICIO PICKING]])</f>
        <v>75</v>
      </c>
      <c r="K1567" s="1" t="str">
        <f>VLOOKUP(Tabla110[[#This Row],[COD MATERIAL]],Tabla1345[#All],3,0)</f>
        <v>09 - PARTES DE MOTOR</v>
      </c>
      <c r="L1567" s="2" t="str">
        <f>VLOOKUP(MONTH(Tabla110[[#This Row],[FECHA PICKING]]),Tabla2[],2,0)</f>
        <v>May</v>
      </c>
      <c r="M1567" s="1">
        <f>YEAR(Tabla110[[#This Row],[FECHA PICKING]])</f>
        <v>2018</v>
      </c>
    </row>
    <row r="1568" spans="1:13" x14ac:dyDescent="0.2">
      <c r="A1568" s="2">
        <v>43461</v>
      </c>
      <c r="B1568" s="1">
        <v>347644</v>
      </c>
      <c r="C1568" s="1" t="s">
        <v>202</v>
      </c>
      <c r="D1568" s="1" t="s">
        <v>893</v>
      </c>
      <c r="E1568" s="1" t="s">
        <v>862</v>
      </c>
      <c r="F1568" s="1">
        <v>19</v>
      </c>
      <c r="G1568" s="16" t="s">
        <v>872</v>
      </c>
      <c r="H1568" s="23">
        <v>0.65416666666666667</v>
      </c>
      <c r="I1568" s="23">
        <v>0.75416666666666676</v>
      </c>
      <c r="J1568" s="1">
        <f>HOUR(Tabla110[[#This Row],[HORA FIN PICKING]]-Tabla110[[#This Row],[HORA INICIO PICKING]])*60+MINUTE(Tabla110[[#This Row],[HORA FIN PICKING]]-Tabla110[[#This Row],[HORA INICIO PICKING]])</f>
        <v>144</v>
      </c>
      <c r="K1568" s="1" t="str">
        <f>VLOOKUP(Tabla110[[#This Row],[COD MATERIAL]],Tabla1345[#All],3,0)</f>
        <v>09 - PARTES DE MOTOR</v>
      </c>
      <c r="L1568" s="2" t="str">
        <f>VLOOKUP(MONTH(Tabla110[[#This Row],[FECHA PICKING]]),Tabla2[],2,0)</f>
        <v>Dic</v>
      </c>
      <c r="M1568" s="1">
        <f>YEAR(Tabla110[[#This Row],[FECHA PICKING]])</f>
        <v>2018</v>
      </c>
    </row>
    <row r="1569" spans="1:13" x14ac:dyDescent="0.2">
      <c r="A1569" s="2">
        <v>43486</v>
      </c>
      <c r="B1569" s="1">
        <v>348596</v>
      </c>
      <c r="C1569" s="1" t="s">
        <v>414</v>
      </c>
      <c r="D1569" s="1" t="s">
        <v>884</v>
      </c>
      <c r="E1569" s="1" t="s">
        <v>866</v>
      </c>
      <c r="F1569" s="1">
        <v>22</v>
      </c>
      <c r="G1569" s="16" t="s">
        <v>873</v>
      </c>
      <c r="H1569" s="23">
        <v>0.73611111111111116</v>
      </c>
      <c r="I1569" s="23">
        <v>0.76180555555555562</v>
      </c>
      <c r="J1569" s="1">
        <f>HOUR(Tabla110[[#This Row],[HORA FIN PICKING]]-Tabla110[[#This Row],[HORA INICIO PICKING]])*60+MINUTE(Tabla110[[#This Row],[HORA FIN PICKING]]-Tabla110[[#This Row],[HORA INICIO PICKING]])</f>
        <v>37</v>
      </c>
      <c r="K1569" s="1" t="str">
        <f>VLOOKUP(Tabla110[[#This Row],[COD MATERIAL]],Tabla1345[#All],3,0)</f>
        <v>15 - MISCELANEOS</v>
      </c>
      <c r="L1569" s="2" t="str">
        <f>VLOOKUP(MONTH(Tabla110[[#This Row],[FECHA PICKING]]),Tabla2[],2,0)</f>
        <v>Ene</v>
      </c>
      <c r="M1569" s="1">
        <f>YEAR(Tabla110[[#This Row],[FECHA PICKING]])</f>
        <v>2019</v>
      </c>
    </row>
    <row r="1570" spans="1:13" x14ac:dyDescent="0.2">
      <c r="A1570" s="2">
        <v>43103</v>
      </c>
      <c r="B1570" s="1">
        <v>348601</v>
      </c>
      <c r="C1570" s="1" t="s">
        <v>671</v>
      </c>
      <c r="D1570" s="1" t="s">
        <v>884</v>
      </c>
      <c r="E1570" s="1" t="s">
        <v>863</v>
      </c>
      <c r="F1570" s="1">
        <v>50</v>
      </c>
      <c r="G1570" s="16" t="s">
        <v>873</v>
      </c>
      <c r="H1570" s="23">
        <v>0.7270833333333333</v>
      </c>
      <c r="I1570" s="23">
        <v>0.79583333333333339</v>
      </c>
      <c r="J1570" s="1">
        <f>HOUR(Tabla110[[#This Row],[HORA FIN PICKING]]-Tabla110[[#This Row],[HORA INICIO PICKING]])*60+MINUTE(Tabla110[[#This Row],[HORA FIN PICKING]]-Tabla110[[#This Row],[HORA INICIO PICKING]])</f>
        <v>99</v>
      </c>
      <c r="K1570" s="1" t="str">
        <f>VLOOKUP(Tabla110[[#This Row],[COD MATERIAL]],Tabla1345[#All],3,0)</f>
        <v>15 - MISCELANEOS</v>
      </c>
      <c r="L1570" s="2" t="str">
        <f>VLOOKUP(MONTH(Tabla110[[#This Row],[FECHA PICKING]]),Tabla2[],2,0)</f>
        <v>Ene</v>
      </c>
      <c r="M1570" s="1">
        <f>YEAR(Tabla110[[#This Row],[FECHA PICKING]])</f>
        <v>2018</v>
      </c>
    </row>
    <row r="1571" spans="1:13" x14ac:dyDescent="0.2">
      <c r="A1571" s="2">
        <v>43375</v>
      </c>
      <c r="B1571" s="1">
        <v>347801</v>
      </c>
      <c r="C1571" s="1" t="s">
        <v>704</v>
      </c>
      <c r="D1571" s="1" t="s">
        <v>890</v>
      </c>
      <c r="E1571" s="1" t="s">
        <v>863</v>
      </c>
      <c r="F1571" s="1">
        <v>75</v>
      </c>
      <c r="G1571" s="16" t="s">
        <v>872</v>
      </c>
      <c r="H1571" s="23">
        <v>0.51944444444444449</v>
      </c>
      <c r="I1571" s="23">
        <v>0.56736111111111109</v>
      </c>
      <c r="J1571" s="1">
        <f>HOUR(Tabla110[[#This Row],[HORA FIN PICKING]]-Tabla110[[#This Row],[HORA INICIO PICKING]])*60+MINUTE(Tabla110[[#This Row],[HORA FIN PICKING]]-Tabla110[[#This Row],[HORA INICIO PICKING]])</f>
        <v>69</v>
      </c>
      <c r="K1571" s="1" t="str">
        <f>VLOOKUP(Tabla110[[#This Row],[COD MATERIAL]],Tabla1345[#All],3,0)</f>
        <v>15 - MISCELANEOS</v>
      </c>
      <c r="L1571" s="2" t="str">
        <f>VLOOKUP(MONTH(Tabla110[[#This Row],[FECHA PICKING]]),Tabla2[],2,0)</f>
        <v>Oct</v>
      </c>
      <c r="M1571" s="1">
        <f>YEAR(Tabla110[[#This Row],[FECHA PICKING]])</f>
        <v>2018</v>
      </c>
    </row>
    <row r="1572" spans="1:13" x14ac:dyDescent="0.2">
      <c r="A1572" s="2">
        <v>43336</v>
      </c>
      <c r="B1572" s="1">
        <v>348343</v>
      </c>
      <c r="C1572" s="1" t="s">
        <v>53</v>
      </c>
      <c r="D1572" s="1" t="s">
        <v>886</v>
      </c>
      <c r="E1572" s="1" t="s">
        <v>860</v>
      </c>
      <c r="F1572" s="1">
        <v>33</v>
      </c>
      <c r="G1572" s="16" t="s">
        <v>872</v>
      </c>
      <c r="H1572" s="23">
        <v>0.7319444444444444</v>
      </c>
      <c r="I1572" s="23">
        <v>0.74375000000000002</v>
      </c>
      <c r="J1572" s="1">
        <f>HOUR(Tabla110[[#This Row],[HORA FIN PICKING]]-Tabla110[[#This Row],[HORA INICIO PICKING]])*60+MINUTE(Tabla110[[#This Row],[HORA FIN PICKING]]-Tabla110[[#This Row],[HORA INICIO PICKING]])</f>
        <v>17</v>
      </c>
      <c r="K1572" s="1" t="str">
        <f>VLOOKUP(Tabla110[[#This Row],[COD MATERIAL]],Tabla1345[#All],3,0)</f>
        <v>10 - PALANCAS Y CHICOTES</v>
      </c>
      <c r="L1572" s="2" t="str">
        <f>VLOOKUP(MONTH(Tabla110[[#This Row],[FECHA PICKING]]),Tabla2[],2,0)</f>
        <v>Ago</v>
      </c>
      <c r="M1572" s="1">
        <f>YEAR(Tabla110[[#This Row],[FECHA PICKING]])</f>
        <v>2018</v>
      </c>
    </row>
    <row r="1573" spans="1:13" x14ac:dyDescent="0.2">
      <c r="A1573" s="2">
        <v>43215</v>
      </c>
      <c r="B1573" s="1">
        <v>364435</v>
      </c>
      <c r="C1573" s="1" t="s">
        <v>564</v>
      </c>
      <c r="D1573" s="1" t="s">
        <v>886</v>
      </c>
      <c r="E1573" s="1" t="s">
        <v>867</v>
      </c>
      <c r="F1573" s="1">
        <v>100</v>
      </c>
      <c r="G1573" s="16" t="s">
        <v>872</v>
      </c>
      <c r="H1573" s="23">
        <v>0.69166666666666676</v>
      </c>
      <c r="I1573" s="23">
        <v>0.76250000000000007</v>
      </c>
      <c r="J1573" s="1">
        <f>HOUR(Tabla110[[#This Row],[HORA FIN PICKING]]-Tabla110[[#This Row],[HORA INICIO PICKING]])*60+MINUTE(Tabla110[[#This Row],[HORA FIN PICKING]]-Tabla110[[#This Row],[HORA INICIO PICKING]])</f>
        <v>102</v>
      </c>
      <c r="K1573" s="1" t="str">
        <f>VLOOKUP(Tabla110[[#This Row],[COD MATERIAL]],Tabla1345[#All],3,0)</f>
        <v>05 - COLISION</v>
      </c>
      <c r="L1573" s="2" t="str">
        <f>VLOOKUP(MONTH(Tabla110[[#This Row],[FECHA PICKING]]),Tabla2[],2,0)</f>
        <v>Abr</v>
      </c>
      <c r="M1573" s="1">
        <f>YEAR(Tabla110[[#This Row],[FECHA PICKING]])</f>
        <v>2018</v>
      </c>
    </row>
    <row r="1574" spans="1:13" x14ac:dyDescent="0.2">
      <c r="A1574" s="2">
        <v>43521</v>
      </c>
      <c r="B1574" s="1">
        <v>348100</v>
      </c>
      <c r="C1574" s="1" t="s">
        <v>558</v>
      </c>
      <c r="D1574" s="1" t="s">
        <v>887</v>
      </c>
      <c r="E1574" s="1" t="s">
        <v>867</v>
      </c>
      <c r="F1574" s="1">
        <v>56</v>
      </c>
      <c r="G1574" s="16" t="s">
        <v>872</v>
      </c>
      <c r="H1574" s="23">
        <v>0.63263888888888886</v>
      </c>
      <c r="I1574" s="23">
        <v>0.67986111111111114</v>
      </c>
      <c r="J1574" s="1">
        <f>HOUR(Tabla110[[#This Row],[HORA FIN PICKING]]-Tabla110[[#This Row],[HORA INICIO PICKING]])*60+MINUTE(Tabla110[[#This Row],[HORA FIN PICKING]]-Tabla110[[#This Row],[HORA INICIO PICKING]])</f>
        <v>68</v>
      </c>
      <c r="K1574" s="1" t="str">
        <f>VLOOKUP(Tabla110[[#This Row],[COD MATERIAL]],Tabla1345[#All],3,0)</f>
        <v>04 - FRENOS Y EMBRAGUES</v>
      </c>
      <c r="L1574" s="2" t="str">
        <f>VLOOKUP(MONTH(Tabla110[[#This Row],[FECHA PICKING]]),Tabla2[],2,0)</f>
        <v>Feb</v>
      </c>
      <c r="M1574" s="1">
        <f>YEAR(Tabla110[[#This Row],[FECHA PICKING]])</f>
        <v>2019</v>
      </c>
    </row>
    <row r="1575" spans="1:13" x14ac:dyDescent="0.2">
      <c r="A1575" s="2">
        <v>43469</v>
      </c>
      <c r="B1575" s="1">
        <v>347613</v>
      </c>
      <c r="C1575" s="1" t="s">
        <v>163</v>
      </c>
      <c r="D1575" s="1" t="s">
        <v>893</v>
      </c>
      <c r="E1575" s="1" t="s">
        <v>866</v>
      </c>
      <c r="F1575" s="1">
        <v>72</v>
      </c>
      <c r="G1575" s="16" t="s">
        <v>872</v>
      </c>
      <c r="H1575" s="23">
        <v>0.53194444444444444</v>
      </c>
      <c r="I1575" s="23">
        <v>0.54305555555555551</v>
      </c>
      <c r="J1575" s="1">
        <f>HOUR(Tabla110[[#This Row],[HORA FIN PICKING]]-Tabla110[[#This Row],[HORA INICIO PICKING]])*60+MINUTE(Tabla110[[#This Row],[HORA FIN PICKING]]-Tabla110[[#This Row],[HORA INICIO PICKING]])</f>
        <v>16</v>
      </c>
      <c r="K1575" s="1" t="str">
        <f>VLOOKUP(Tabla110[[#This Row],[COD MATERIAL]],Tabla1345[#All],3,0)</f>
        <v>09 - PARTES DE MOTOR</v>
      </c>
      <c r="L1575" s="2" t="str">
        <f>VLOOKUP(MONTH(Tabla110[[#This Row],[FECHA PICKING]]),Tabla2[],2,0)</f>
        <v>Ene</v>
      </c>
      <c r="M1575" s="1">
        <f>YEAR(Tabla110[[#This Row],[FECHA PICKING]])</f>
        <v>2019</v>
      </c>
    </row>
    <row r="1576" spans="1:13" x14ac:dyDescent="0.2">
      <c r="A1576" s="2">
        <v>43329</v>
      </c>
      <c r="B1576" s="1">
        <v>362658</v>
      </c>
      <c r="C1576" s="1" t="s">
        <v>692</v>
      </c>
      <c r="D1576" s="1" t="s">
        <v>887</v>
      </c>
      <c r="E1576" s="1" t="s">
        <v>868</v>
      </c>
      <c r="F1576" s="1">
        <v>49</v>
      </c>
      <c r="G1576" s="16" t="s">
        <v>873</v>
      </c>
      <c r="H1576" s="23">
        <v>0.55138888888888882</v>
      </c>
      <c r="I1576" s="23">
        <v>0.58611111111111114</v>
      </c>
      <c r="J1576" s="1">
        <f>HOUR(Tabla110[[#This Row],[HORA FIN PICKING]]-Tabla110[[#This Row],[HORA INICIO PICKING]])*60+MINUTE(Tabla110[[#This Row],[HORA FIN PICKING]]-Tabla110[[#This Row],[HORA INICIO PICKING]])</f>
        <v>50</v>
      </c>
      <c r="K1576" s="1" t="str">
        <f>VLOOKUP(Tabla110[[#This Row],[COD MATERIAL]],Tabla1345[#All],3,0)</f>
        <v>15 - MISCELANEOS</v>
      </c>
      <c r="L1576" s="2" t="str">
        <f>VLOOKUP(MONTH(Tabla110[[#This Row],[FECHA PICKING]]),Tabla2[],2,0)</f>
        <v>Ago</v>
      </c>
      <c r="M1576" s="1">
        <f>YEAR(Tabla110[[#This Row],[FECHA PICKING]])</f>
        <v>2018</v>
      </c>
    </row>
    <row r="1577" spans="1:13" x14ac:dyDescent="0.2">
      <c r="A1577" s="2">
        <v>43326</v>
      </c>
      <c r="B1577" s="1">
        <v>348280</v>
      </c>
      <c r="C1577" s="1" t="s">
        <v>152</v>
      </c>
      <c r="D1577" s="1" t="s">
        <v>886</v>
      </c>
      <c r="E1577" s="1" t="s">
        <v>859</v>
      </c>
      <c r="F1577" s="1">
        <v>25</v>
      </c>
      <c r="G1577" s="16" t="s">
        <v>873</v>
      </c>
      <c r="H1577" s="23">
        <v>0.46666666666666662</v>
      </c>
      <c r="I1577" s="23">
        <v>0.53333333333333333</v>
      </c>
      <c r="J1577" s="1">
        <f>HOUR(Tabla110[[#This Row],[HORA FIN PICKING]]-Tabla110[[#This Row],[HORA INICIO PICKING]])*60+MINUTE(Tabla110[[#This Row],[HORA FIN PICKING]]-Tabla110[[#This Row],[HORA INICIO PICKING]])</f>
        <v>96</v>
      </c>
      <c r="K1577" s="1" t="str">
        <f>VLOOKUP(Tabla110[[#This Row],[COD MATERIAL]],Tabla1345[#All],3,0)</f>
        <v>11 - LLANTAS Y HULES</v>
      </c>
      <c r="L1577" s="2" t="str">
        <f>VLOOKUP(MONTH(Tabla110[[#This Row],[FECHA PICKING]]),Tabla2[],2,0)</f>
        <v>Ago</v>
      </c>
      <c r="M1577" s="1">
        <f>YEAR(Tabla110[[#This Row],[FECHA PICKING]])</f>
        <v>2018</v>
      </c>
    </row>
    <row r="1578" spans="1:13" x14ac:dyDescent="0.2">
      <c r="A1578" s="2">
        <v>43226</v>
      </c>
      <c r="B1578" s="1">
        <v>362726</v>
      </c>
      <c r="C1578" s="1" t="s">
        <v>292</v>
      </c>
      <c r="D1578" s="1" t="s">
        <v>884</v>
      </c>
      <c r="E1578" s="1" t="s">
        <v>865</v>
      </c>
      <c r="F1578" s="1">
        <v>68</v>
      </c>
      <c r="G1578" s="16" t="s">
        <v>873</v>
      </c>
      <c r="H1578" s="23">
        <v>0.55833333333333335</v>
      </c>
      <c r="I1578" s="23">
        <v>0.62152777777777779</v>
      </c>
      <c r="J1578" s="1">
        <f>HOUR(Tabla110[[#This Row],[HORA FIN PICKING]]-Tabla110[[#This Row],[HORA INICIO PICKING]])*60+MINUTE(Tabla110[[#This Row],[HORA FIN PICKING]]-Tabla110[[#This Row],[HORA INICIO PICKING]])</f>
        <v>91</v>
      </c>
      <c r="K1578" s="1" t="str">
        <f>VLOOKUP(Tabla110[[#This Row],[COD MATERIAL]],Tabla1345[#All],3,0)</f>
        <v>05 - COLISION</v>
      </c>
      <c r="L1578" s="2" t="str">
        <f>VLOOKUP(MONTH(Tabla110[[#This Row],[FECHA PICKING]]),Tabla2[],2,0)</f>
        <v>May</v>
      </c>
      <c r="M1578" s="1">
        <f>YEAR(Tabla110[[#This Row],[FECHA PICKING]])</f>
        <v>2018</v>
      </c>
    </row>
    <row r="1579" spans="1:13" x14ac:dyDescent="0.2">
      <c r="A1579" s="2">
        <v>43599</v>
      </c>
      <c r="B1579" s="1">
        <v>368038</v>
      </c>
      <c r="C1579" s="1" t="s">
        <v>82</v>
      </c>
      <c r="D1579" s="1" t="s">
        <v>885</v>
      </c>
      <c r="E1579" s="1" t="s">
        <v>860</v>
      </c>
      <c r="F1579" s="1">
        <v>40</v>
      </c>
      <c r="G1579" s="16" t="s">
        <v>872</v>
      </c>
      <c r="H1579" s="23">
        <v>0.60972222222222217</v>
      </c>
      <c r="I1579" s="23">
        <v>0.6743055555555556</v>
      </c>
      <c r="J1579" s="1">
        <f>HOUR(Tabla110[[#This Row],[HORA FIN PICKING]]-Tabla110[[#This Row],[HORA INICIO PICKING]])*60+MINUTE(Tabla110[[#This Row],[HORA FIN PICKING]]-Tabla110[[#This Row],[HORA INICIO PICKING]])</f>
        <v>93</v>
      </c>
      <c r="K1579" s="1" t="str">
        <f>VLOOKUP(Tabla110[[#This Row],[COD MATERIAL]],Tabla1345[#All],3,0)</f>
        <v>08 - ELECTRICO</v>
      </c>
      <c r="L1579" s="2" t="str">
        <f>VLOOKUP(MONTH(Tabla110[[#This Row],[FECHA PICKING]]),Tabla2[],2,0)</f>
        <v>May</v>
      </c>
      <c r="M1579" s="1">
        <f>YEAR(Tabla110[[#This Row],[FECHA PICKING]])</f>
        <v>2019</v>
      </c>
    </row>
    <row r="1580" spans="1:13" x14ac:dyDescent="0.2">
      <c r="A1580" s="2">
        <v>43583</v>
      </c>
      <c r="B1580" s="1">
        <v>348398</v>
      </c>
      <c r="C1580" s="1" t="s">
        <v>233</v>
      </c>
      <c r="D1580" s="1" t="s">
        <v>892</v>
      </c>
      <c r="E1580" s="1" t="s">
        <v>869</v>
      </c>
      <c r="F1580" s="1">
        <v>76</v>
      </c>
      <c r="G1580" s="16" t="s">
        <v>872</v>
      </c>
      <c r="H1580" s="23">
        <v>0.3659722222222222</v>
      </c>
      <c r="I1580" s="23">
        <v>0.45694444444444443</v>
      </c>
      <c r="J1580" s="1">
        <f>HOUR(Tabla110[[#This Row],[HORA FIN PICKING]]-Tabla110[[#This Row],[HORA INICIO PICKING]])*60+MINUTE(Tabla110[[#This Row],[HORA FIN PICKING]]-Tabla110[[#This Row],[HORA INICIO PICKING]])</f>
        <v>131</v>
      </c>
      <c r="K1580" s="1" t="str">
        <f>VLOOKUP(Tabla110[[#This Row],[COD MATERIAL]],Tabla1345[#All],3,0)</f>
        <v>05 - COLISION</v>
      </c>
      <c r="L1580" s="2" t="str">
        <f>VLOOKUP(MONTH(Tabla110[[#This Row],[FECHA PICKING]]),Tabla2[],2,0)</f>
        <v>Abr</v>
      </c>
      <c r="M1580" s="1">
        <f>YEAR(Tabla110[[#This Row],[FECHA PICKING]])</f>
        <v>2019</v>
      </c>
    </row>
    <row r="1581" spans="1:13" x14ac:dyDescent="0.2">
      <c r="A1581" s="2">
        <v>43225</v>
      </c>
      <c r="B1581" s="1">
        <v>348867</v>
      </c>
      <c r="C1581" s="1" t="s">
        <v>578</v>
      </c>
      <c r="D1581" s="1" t="s">
        <v>889</v>
      </c>
      <c r="E1581" s="1" t="s">
        <v>868</v>
      </c>
      <c r="F1581" s="1">
        <v>34</v>
      </c>
      <c r="G1581" s="16" t="s">
        <v>873</v>
      </c>
      <c r="H1581" s="23">
        <v>0.60833333333333328</v>
      </c>
      <c r="I1581" s="23">
        <v>0.6465277777777777</v>
      </c>
      <c r="J1581" s="1">
        <f>HOUR(Tabla110[[#This Row],[HORA FIN PICKING]]-Tabla110[[#This Row],[HORA INICIO PICKING]])*60+MINUTE(Tabla110[[#This Row],[HORA FIN PICKING]]-Tabla110[[#This Row],[HORA INICIO PICKING]])</f>
        <v>55</v>
      </c>
      <c r="K1581" s="1" t="str">
        <f>VLOOKUP(Tabla110[[#This Row],[COD MATERIAL]],Tabla1345[#All],3,0)</f>
        <v>05 - COLISION</v>
      </c>
      <c r="L1581" s="2" t="str">
        <f>VLOOKUP(MONTH(Tabla110[[#This Row],[FECHA PICKING]]),Tabla2[],2,0)</f>
        <v>May</v>
      </c>
      <c r="M1581" s="1">
        <f>YEAR(Tabla110[[#This Row],[FECHA PICKING]])</f>
        <v>2018</v>
      </c>
    </row>
    <row r="1582" spans="1:13" x14ac:dyDescent="0.2">
      <c r="A1582" s="2">
        <v>43574</v>
      </c>
      <c r="B1582" s="1">
        <v>348512</v>
      </c>
      <c r="C1582" s="1" t="s">
        <v>359</v>
      </c>
      <c r="D1582" s="1" t="s">
        <v>886</v>
      </c>
      <c r="E1582" s="1" t="s">
        <v>864</v>
      </c>
      <c r="F1582" s="1">
        <v>72</v>
      </c>
      <c r="G1582" s="16" t="s">
        <v>873</v>
      </c>
      <c r="H1582" s="23">
        <v>0.59930555555555554</v>
      </c>
      <c r="I1582" s="23">
        <v>0.70347222222222217</v>
      </c>
      <c r="J1582" s="1">
        <f>HOUR(Tabla110[[#This Row],[HORA FIN PICKING]]-Tabla110[[#This Row],[HORA INICIO PICKING]])*60+MINUTE(Tabla110[[#This Row],[HORA FIN PICKING]]-Tabla110[[#This Row],[HORA INICIO PICKING]])</f>
        <v>150</v>
      </c>
      <c r="K1582" s="1" t="str">
        <f>VLOOKUP(Tabla110[[#This Row],[COD MATERIAL]],Tabla1345[#All],3,0)</f>
        <v>09 - PARTES DE MOTOR</v>
      </c>
      <c r="L1582" s="2" t="str">
        <f>VLOOKUP(MONTH(Tabla110[[#This Row],[FECHA PICKING]]),Tabla2[],2,0)</f>
        <v>Abr</v>
      </c>
      <c r="M1582" s="1">
        <f>YEAR(Tabla110[[#This Row],[FECHA PICKING]])</f>
        <v>2019</v>
      </c>
    </row>
    <row r="1583" spans="1:13" x14ac:dyDescent="0.2">
      <c r="A1583" s="2">
        <v>43124</v>
      </c>
      <c r="B1583" s="1">
        <v>348324</v>
      </c>
      <c r="C1583" s="1" t="s">
        <v>510</v>
      </c>
      <c r="D1583" s="1" t="s">
        <v>889</v>
      </c>
      <c r="E1583" s="1" t="s">
        <v>859</v>
      </c>
      <c r="F1583" s="1">
        <v>59</v>
      </c>
      <c r="G1583" s="16" t="s">
        <v>873</v>
      </c>
      <c r="H1583" s="23">
        <v>0.64861111111111114</v>
      </c>
      <c r="I1583" s="23">
        <v>0.68958333333333333</v>
      </c>
      <c r="J1583" s="1">
        <f>HOUR(Tabla110[[#This Row],[HORA FIN PICKING]]-Tabla110[[#This Row],[HORA INICIO PICKING]])*60+MINUTE(Tabla110[[#This Row],[HORA FIN PICKING]]-Tabla110[[#This Row],[HORA INICIO PICKING]])</f>
        <v>59</v>
      </c>
      <c r="K1583" s="1" t="str">
        <f>VLOOKUP(Tabla110[[#This Row],[COD MATERIAL]],Tabla1345[#All],3,0)</f>
        <v>06 - AMORTIGUADORES</v>
      </c>
      <c r="L1583" s="2" t="str">
        <f>VLOOKUP(MONTH(Tabla110[[#This Row],[FECHA PICKING]]),Tabla2[],2,0)</f>
        <v>Ene</v>
      </c>
      <c r="M1583" s="1">
        <f>YEAR(Tabla110[[#This Row],[FECHA PICKING]])</f>
        <v>2018</v>
      </c>
    </row>
    <row r="1584" spans="1:13" x14ac:dyDescent="0.2">
      <c r="A1584" s="2">
        <v>43371</v>
      </c>
      <c r="B1584" s="1">
        <v>348003</v>
      </c>
      <c r="C1584" s="1" t="s">
        <v>461</v>
      </c>
      <c r="D1584" s="1" t="s">
        <v>892</v>
      </c>
      <c r="E1584" s="1" t="s">
        <v>870</v>
      </c>
      <c r="F1584" s="1">
        <v>60</v>
      </c>
      <c r="G1584" s="16" t="s">
        <v>872</v>
      </c>
      <c r="H1584" s="23">
        <v>0.37847222222222227</v>
      </c>
      <c r="I1584" s="23">
        <v>0.40277777777777773</v>
      </c>
      <c r="J1584" s="1">
        <f>HOUR(Tabla110[[#This Row],[HORA FIN PICKING]]-Tabla110[[#This Row],[HORA INICIO PICKING]])*60+MINUTE(Tabla110[[#This Row],[HORA FIN PICKING]]-Tabla110[[#This Row],[HORA INICIO PICKING]])</f>
        <v>35</v>
      </c>
      <c r="K1584" s="1" t="str">
        <f>VLOOKUP(Tabla110[[#This Row],[COD MATERIAL]],Tabla1345[#All],3,0)</f>
        <v>08 - ELECTRICO</v>
      </c>
      <c r="L1584" s="2" t="str">
        <f>VLOOKUP(MONTH(Tabla110[[#This Row],[FECHA PICKING]]),Tabla2[],2,0)</f>
        <v>Set</v>
      </c>
      <c r="M1584" s="1">
        <f>YEAR(Tabla110[[#This Row],[FECHA PICKING]])</f>
        <v>2018</v>
      </c>
    </row>
    <row r="1585" spans="1:13" x14ac:dyDescent="0.2">
      <c r="A1585" s="2">
        <v>43204</v>
      </c>
      <c r="B1585" s="1">
        <v>353723</v>
      </c>
      <c r="C1585" s="1" t="s">
        <v>179</v>
      </c>
      <c r="D1585" s="1" t="s">
        <v>886</v>
      </c>
      <c r="E1585" s="1" t="s">
        <v>865</v>
      </c>
      <c r="F1585" s="1">
        <v>72</v>
      </c>
      <c r="G1585" s="16" t="s">
        <v>872</v>
      </c>
      <c r="H1585" s="23">
        <v>0.39583333333333331</v>
      </c>
      <c r="I1585" s="23">
        <v>0.45833333333333331</v>
      </c>
      <c r="J1585" s="1">
        <f>HOUR(Tabla110[[#This Row],[HORA FIN PICKING]]-Tabla110[[#This Row],[HORA INICIO PICKING]])*60+MINUTE(Tabla110[[#This Row],[HORA FIN PICKING]]-Tabla110[[#This Row],[HORA INICIO PICKING]])</f>
        <v>90</v>
      </c>
      <c r="K1585" s="1" t="str">
        <f>VLOOKUP(Tabla110[[#This Row],[COD MATERIAL]],Tabla1345[#All],3,0)</f>
        <v>15 - MISCELANEOS</v>
      </c>
      <c r="L1585" s="2" t="str">
        <f>VLOOKUP(MONTH(Tabla110[[#This Row],[FECHA PICKING]]),Tabla2[],2,0)</f>
        <v>Abr</v>
      </c>
      <c r="M1585" s="1">
        <f>YEAR(Tabla110[[#This Row],[FECHA PICKING]])</f>
        <v>2018</v>
      </c>
    </row>
    <row r="1586" spans="1:13" x14ac:dyDescent="0.2">
      <c r="A1586" s="2">
        <v>43136</v>
      </c>
      <c r="B1586" s="1">
        <v>348555</v>
      </c>
      <c r="C1586" s="1" t="s">
        <v>379</v>
      </c>
      <c r="D1586" s="1" t="s">
        <v>889</v>
      </c>
      <c r="E1586" s="1" t="s">
        <v>866</v>
      </c>
      <c r="F1586" s="1">
        <v>79</v>
      </c>
      <c r="G1586" s="16" t="s">
        <v>873</v>
      </c>
      <c r="H1586" s="23">
        <v>0.62847222222222221</v>
      </c>
      <c r="I1586" s="23">
        <v>0.66875000000000007</v>
      </c>
      <c r="J1586" s="1">
        <f>HOUR(Tabla110[[#This Row],[HORA FIN PICKING]]-Tabla110[[#This Row],[HORA INICIO PICKING]])*60+MINUTE(Tabla110[[#This Row],[HORA FIN PICKING]]-Tabla110[[#This Row],[HORA INICIO PICKING]])</f>
        <v>58</v>
      </c>
      <c r="K1586" s="1" t="str">
        <f>VLOOKUP(Tabla110[[#This Row],[COD MATERIAL]],Tabla1345[#All],3,0)</f>
        <v>15 - MISCELANEOS</v>
      </c>
      <c r="L1586" s="2" t="str">
        <f>VLOOKUP(MONTH(Tabla110[[#This Row],[FECHA PICKING]]),Tabla2[],2,0)</f>
        <v>Feb</v>
      </c>
      <c r="M1586" s="1">
        <f>YEAR(Tabla110[[#This Row],[FECHA PICKING]])</f>
        <v>2018</v>
      </c>
    </row>
    <row r="1587" spans="1:13" x14ac:dyDescent="0.2">
      <c r="A1587" s="2">
        <v>43358</v>
      </c>
      <c r="B1587" s="1">
        <v>366681</v>
      </c>
      <c r="C1587" s="1" t="s">
        <v>786</v>
      </c>
      <c r="D1587" s="1" t="s">
        <v>884</v>
      </c>
      <c r="E1587" s="1" t="s">
        <v>865</v>
      </c>
      <c r="F1587" s="1">
        <v>98</v>
      </c>
      <c r="G1587" s="16" t="s">
        <v>872</v>
      </c>
      <c r="H1587" s="23">
        <v>0.5708333333333333</v>
      </c>
      <c r="I1587" s="23">
        <v>0.59027777777777779</v>
      </c>
      <c r="J1587" s="1">
        <f>HOUR(Tabla110[[#This Row],[HORA FIN PICKING]]-Tabla110[[#This Row],[HORA INICIO PICKING]])*60+MINUTE(Tabla110[[#This Row],[HORA FIN PICKING]]-Tabla110[[#This Row],[HORA INICIO PICKING]])</f>
        <v>28</v>
      </c>
      <c r="K1587" s="1" t="str">
        <f>VLOOKUP(Tabla110[[#This Row],[COD MATERIAL]],Tabla1345[#All],3,0)</f>
        <v>13 - TRACCION</v>
      </c>
      <c r="L1587" s="2" t="str">
        <f>VLOOKUP(MONTH(Tabla110[[#This Row],[FECHA PICKING]]),Tabla2[],2,0)</f>
        <v>Set</v>
      </c>
      <c r="M1587" s="1">
        <f>YEAR(Tabla110[[#This Row],[FECHA PICKING]])</f>
        <v>2018</v>
      </c>
    </row>
    <row r="1588" spans="1:13" x14ac:dyDescent="0.2">
      <c r="A1588" s="2">
        <v>43205</v>
      </c>
      <c r="B1588" s="1">
        <v>362660</v>
      </c>
      <c r="C1588" s="1" t="s">
        <v>128</v>
      </c>
      <c r="D1588" s="1" t="s">
        <v>890</v>
      </c>
      <c r="E1588" s="1" t="s">
        <v>858</v>
      </c>
      <c r="F1588" s="1">
        <v>84</v>
      </c>
      <c r="G1588" s="16" t="s">
        <v>872</v>
      </c>
      <c r="H1588" s="23">
        <v>0.6777777777777777</v>
      </c>
      <c r="I1588" s="23">
        <v>0.74583333333333324</v>
      </c>
      <c r="J1588" s="1">
        <f>HOUR(Tabla110[[#This Row],[HORA FIN PICKING]]-Tabla110[[#This Row],[HORA INICIO PICKING]])*60+MINUTE(Tabla110[[#This Row],[HORA FIN PICKING]]-Tabla110[[#This Row],[HORA INICIO PICKING]])</f>
        <v>98</v>
      </c>
      <c r="K1588" s="1" t="str">
        <f>VLOOKUP(Tabla110[[#This Row],[COD MATERIAL]],Tabla1345[#All],3,0)</f>
        <v>05 - COLISION</v>
      </c>
      <c r="L1588" s="2" t="str">
        <f>VLOOKUP(MONTH(Tabla110[[#This Row],[FECHA PICKING]]),Tabla2[],2,0)</f>
        <v>Abr</v>
      </c>
      <c r="M1588" s="1">
        <f>YEAR(Tabla110[[#This Row],[FECHA PICKING]])</f>
        <v>2018</v>
      </c>
    </row>
    <row r="1589" spans="1:13" x14ac:dyDescent="0.2">
      <c r="A1589" s="2">
        <v>43273</v>
      </c>
      <c r="B1589" s="1">
        <v>367840</v>
      </c>
      <c r="C1589" s="1" t="s">
        <v>699</v>
      </c>
      <c r="D1589" s="1" t="s">
        <v>885</v>
      </c>
      <c r="E1589" s="1" t="s">
        <v>871</v>
      </c>
      <c r="F1589" s="1">
        <v>49</v>
      </c>
      <c r="G1589" s="16" t="s">
        <v>872</v>
      </c>
      <c r="H1589" s="23">
        <v>0.51874999999999993</v>
      </c>
      <c r="I1589" s="23">
        <v>0.54999999999999993</v>
      </c>
      <c r="J1589" s="1">
        <f>HOUR(Tabla110[[#This Row],[HORA FIN PICKING]]-Tabla110[[#This Row],[HORA INICIO PICKING]])*60+MINUTE(Tabla110[[#This Row],[HORA FIN PICKING]]-Tabla110[[#This Row],[HORA INICIO PICKING]])</f>
        <v>45</v>
      </c>
      <c r="K1589" s="1" t="str">
        <f>VLOOKUP(Tabla110[[#This Row],[COD MATERIAL]],Tabla1345[#All],3,0)</f>
        <v>05 - COLISION</v>
      </c>
      <c r="L1589" s="2" t="str">
        <f>VLOOKUP(MONTH(Tabla110[[#This Row],[FECHA PICKING]]),Tabla2[],2,0)</f>
        <v>Jun</v>
      </c>
      <c r="M1589" s="1">
        <f>YEAR(Tabla110[[#This Row],[FECHA PICKING]])</f>
        <v>2018</v>
      </c>
    </row>
    <row r="1590" spans="1:13" x14ac:dyDescent="0.2">
      <c r="A1590" s="2">
        <v>43587</v>
      </c>
      <c r="B1590" s="1">
        <v>348373</v>
      </c>
      <c r="C1590" s="1" t="s">
        <v>531</v>
      </c>
      <c r="D1590" s="1" t="s">
        <v>890</v>
      </c>
      <c r="E1590" s="1" t="s">
        <v>865</v>
      </c>
      <c r="F1590" s="1">
        <v>77</v>
      </c>
      <c r="G1590" s="16" t="s">
        <v>873</v>
      </c>
      <c r="H1590" s="23">
        <v>0.51527777777777783</v>
      </c>
      <c r="I1590" s="23">
        <v>0.5840277777777777</v>
      </c>
      <c r="J1590" s="1">
        <f>HOUR(Tabla110[[#This Row],[HORA FIN PICKING]]-Tabla110[[#This Row],[HORA INICIO PICKING]])*60+MINUTE(Tabla110[[#This Row],[HORA FIN PICKING]]-Tabla110[[#This Row],[HORA INICIO PICKING]])</f>
        <v>99</v>
      </c>
      <c r="K1590" s="1" t="str">
        <f>VLOOKUP(Tabla110[[#This Row],[COD MATERIAL]],Tabla1345[#All],3,0)</f>
        <v>05 - COLISION</v>
      </c>
      <c r="L1590" s="2" t="str">
        <f>VLOOKUP(MONTH(Tabla110[[#This Row],[FECHA PICKING]]),Tabla2[],2,0)</f>
        <v>May</v>
      </c>
      <c r="M1590" s="1">
        <f>YEAR(Tabla110[[#This Row],[FECHA PICKING]])</f>
        <v>2019</v>
      </c>
    </row>
    <row r="1591" spans="1:13" x14ac:dyDescent="0.2">
      <c r="A1591" s="2">
        <v>43309</v>
      </c>
      <c r="B1591" s="1">
        <v>347914</v>
      </c>
      <c r="C1591" s="1" t="s">
        <v>762</v>
      </c>
      <c r="D1591" s="1" t="s">
        <v>889</v>
      </c>
      <c r="E1591" s="1" t="s">
        <v>858</v>
      </c>
      <c r="F1591" s="1">
        <v>98</v>
      </c>
      <c r="G1591" s="16" t="s">
        <v>872</v>
      </c>
      <c r="H1591" s="23">
        <v>0.7416666666666667</v>
      </c>
      <c r="I1591" s="23">
        <v>0.77569444444444446</v>
      </c>
      <c r="J1591" s="1">
        <f>HOUR(Tabla110[[#This Row],[HORA FIN PICKING]]-Tabla110[[#This Row],[HORA INICIO PICKING]])*60+MINUTE(Tabla110[[#This Row],[HORA FIN PICKING]]-Tabla110[[#This Row],[HORA INICIO PICKING]])</f>
        <v>49</v>
      </c>
      <c r="K1591" s="1" t="str">
        <f>VLOOKUP(Tabla110[[#This Row],[COD MATERIAL]],Tabla1345[#All],3,0)</f>
        <v>14 - LUCES</v>
      </c>
      <c r="L1591" s="2" t="str">
        <f>VLOOKUP(MONTH(Tabla110[[#This Row],[FECHA PICKING]]),Tabla2[],2,0)</f>
        <v>Jul</v>
      </c>
      <c r="M1591" s="1">
        <f>YEAR(Tabla110[[#This Row],[FECHA PICKING]])</f>
        <v>2018</v>
      </c>
    </row>
    <row r="1592" spans="1:13" x14ac:dyDescent="0.2">
      <c r="A1592" s="2">
        <v>43576</v>
      </c>
      <c r="B1592" s="1">
        <v>348634</v>
      </c>
      <c r="C1592" s="1" t="s">
        <v>373</v>
      </c>
      <c r="D1592" s="1" t="s">
        <v>884</v>
      </c>
      <c r="E1592" s="1" t="s">
        <v>857</v>
      </c>
      <c r="F1592" s="1">
        <v>84</v>
      </c>
      <c r="G1592" s="16" t="s">
        <v>872</v>
      </c>
      <c r="H1592" s="23">
        <v>0.73402777777777783</v>
      </c>
      <c r="I1592" s="23">
        <v>0.8256944444444444</v>
      </c>
      <c r="J1592" s="1">
        <f>HOUR(Tabla110[[#This Row],[HORA FIN PICKING]]-Tabla110[[#This Row],[HORA INICIO PICKING]])*60+MINUTE(Tabla110[[#This Row],[HORA FIN PICKING]]-Tabla110[[#This Row],[HORA INICIO PICKING]])</f>
        <v>132</v>
      </c>
      <c r="K1592" s="1" t="str">
        <f>VLOOKUP(Tabla110[[#This Row],[COD MATERIAL]],Tabla1345[#All],3,0)</f>
        <v>09 - PARTES DE MOTOR</v>
      </c>
      <c r="L1592" s="2" t="str">
        <f>VLOOKUP(MONTH(Tabla110[[#This Row],[FECHA PICKING]]),Tabla2[],2,0)</f>
        <v>Abr</v>
      </c>
      <c r="M1592" s="1">
        <f>YEAR(Tabla110[[#This Row],[FECHA PICKING]])</f>
        <v>2019</v>
      </c>
    </row>
    <row r="1593" spans="1:13" x14ac:dyDescent="0.2">
      <c r="A1593" s="2">
        <v>43180</v>
      </c>
      <c r="B1593" s="1">
        <v>348349</v>
      </c>
      <c r="C1593" s="1" t="s">
        <v>217</v>
      </c>
      <c r="D1593" s="1" t="s">
        <v>888</v>
      </c>
      <c r="E1593" s="1" t="s">
        <v>862</v>
      </c>
      <c r="F1593" s="1">
        <v>50</v>
      </c>
      <c r="G1593" s="16" t="s">
        <v>872</v>
      </c>
      <c r="H1593" s="23">
        <v>0.40277777777777773</v>
      </c>
      <c r="I1593" s="23">
        <v>0.43541666666666662</v>
      </c>
      <c r="J1593" s="1">
        <f>HOUR(Tabla110[[#This Row],[HORA FIN PICKING]]-Tabla110[[#This Row],[HORA INICIO PICKING]])*60+MINUTE(Tabla110[[#This Row],[HORA FIN PICKING]]-Tabla110[[#This Row],[HORA INICIO PICKING]])</f>
        <v>47</v>
      </c>
      <c r="K1593" s="1" t="str">
        <f>VLOOKUP(Tabla110[[#This Row],[COD MATERIAL]],Tabla1345[#All],3,0)</f>
        <v>15 - MISCELANEOS</v>
      </c>
      <c r="L1593" s="2" t="str">
        <f>VLOOKUP(MONTH(Tabla110[[#This Row],[FECHA PICKING]]),Tabla2[],2,0)</f>
        <v>Mar</v>
      </c>
      <c r="M1593" s="1">
        <f>YEAR(Tabla110[[#This Row],[FECHA PICKING]])</f>
        <v>2018</v>
      </c>
    </row>
    <row r="1594" spans="1:13" x14ac:dyDescent="0.2">
      <c r="A1594" s="2">
        <v>43144</v>
      </c>
      <c r="B1594" s="1">
        <v>368004</v>
      </c>
      <c r="C1594" s="1" t="s">
        <v>750</v>
      </c>
      <c r="D1594" s="1" t="s">
        <v>886</v>
      </c>
      <c r="E1594" s="1" t="s">
        <v>857</v>
      </c>
      <c r="F1594" s="1">
        <v>63</v>
      </c>
      <c r="G1594" s="16" t="s">
        <v>872</v>
      </c>
      <c r="H1594" s="23">
        <v>0.51458333333333328</v>
      </c>
      <c r="I1594" s="23">
        <v>0.59652777777777777</v>
      </c>
      <c r="J1594" s="1">
        <f>HOUR(Tabla110[[#This Row],[HORA FIN PICKING]]-Tabla110[[#This Row],[HORA INICIO PICKING]])*60+MINUTE(Tabla110[[#This Row],[HORA FIN PICKING]]-Tabla110[[#This Row],[HORA INICIO PICKING]])</f>
        <v>118</v>
      </c>
      <c r="K1594" s="1" t="str">
        <f>VLOOKUP(Tabla110[[#This Row],[COD MATERIAL]],Tabla1345[#All],3,0)</f>
        <v>15 - MISCELANEOS</v>
      </c>
      <c r="L1594" s="2" t="str">
        <f>VLOOKUP(MONTH(Tabla110[[#This Row],[FECHA PICKING]]),Tabla2[],2,0)</f>
        <v>Feb</v>
      </c>
      <c r="M1594" s="1">
        <f>YEAR(Tabla110[[#This Row],[FECHA PICKING]])</f>
        <v>2018</v>
      </c>
    </row>
    <row r="1595" spans="1:13" x14ac:dyDescent="0.2">
      <c r="A1595" s="2">
        <v>43344</v>
      </c>
      <c r="B1595" s="1">
        <v>364247</v>
      </c>
      <c r="C1595" s="1" t="s">
        <v>701</v>
      </c>
      <c r="D1595" s="1" t="s">
        <v>893</v>
      </c>
      <c r="E1595" s="1" t="s">
        <v>867</v>
      </c>
      <c r="F1595" s="1">
        <v>18</v>
      </c>
      <c r="G1595" s="16" t="s">
        <v>872</v>
      </c>
      <c r="H1595" s="23">
        <v>0.70000000000000007</v>
      </c>
      <c r="I1595" s="23">
        <v>0.74236111111111114</v>
      </c>
      <c r="J1595" s="1">
        <f>HOUR(Tabla110[[#This Row],[HORA FIN PICKING]]-Tabla110[[#This Row],[HORA INICIO PICKING]])*60+MINUTE(Tabla110[[#This Row],[HORA FIN PICKING]]-Tabla110[[#This Row],[HORA INICIO PICKING]])</f>
        <v>61</v>
      </c>
      <c r="K1595" s="1" t="str">
        <f>VLOOKUP(Tabla110[[#This Row],[COD MATERIAL]],Tabla1345[#All],3,0)</f>
        <v>09 - PARTES DE MOTOR</v>
      </c>
      <c r="L1595" s="2" t="str">
        <f>VLOOKUP(MONTH(Tabla110[[#This Row],[FECHA PICKING]]),Tabla2[],2,0)</f>
        <v>Set</v>
      </c>
      <c r="M1595" s="1">
        <f>YEAR(Tabla110[[#This Row],[FECHA PICKING]])</f>
        <v>2018</v>
      </c>
    </row>
    <row r="1596" spans="1:13" x14ac:dyDescent="0.2">
      <c r="A1596" s="2">
        <v>43407</v>
      </c>
      <c r="B1596" s="1">
        <v>347694</v>
      </c>
      <c r="C1596" s="1" t="s">
        <v>200</v>
      </c>
      <c r="D1596" s="1" t="s">
        <v>886</v>
      </c>
      <c r="E1596" s="1" t="s">
        <v>857</v>
      </c>
      <c r="F1596" s="1">
        <v>11</v>
      </c>
      <c r="G1596" s="16" t="s">
        <v>872</v>
      </c>
      <c r="H1596" s="23">
        <v>0.51388888888888895</v>
      </c>
      <c r="I1596" s="23">
        <v>0.60138888888888886</v>
      </c>
      <c r="J1596" s="1">
        <f>HOUR(Tabla110[[#This Row],[HORA FIN PICKING]]-Tabla110[[#This Row],[HORA INICIO PICKING]])*60+MINUTE(Tabla110[[#This Row],[HORA FIN PICKING]]-Tabla110[[#This Row],[HORA INICIO PICKING]])</f>
        <v>126</v>
      </c>
      <c r="K1596" s="1" t="str">
        <f>VLOOKUP(Tabla110[[#This Row],[COD MATERIAL]],Tabla1345[#All],3,0)</f>
        <v>09 - PARTES DE MOTOR</v>
      </c>
      <c r="L1596" s="2" t="str">
        <f>VLOOKUP(MONTH(Tabla110[[#This Row],[FECHA PICKING]]),Tabla2[],2,0)</f>
        <v>Nov</v>
      </c>
      <c r="M1596" s="1">
        <f>YEAR(Tabla110[[#This Row],[FECHA PICKING]])</f>
        <v>2018</v>
      </c>
    </row>
    <row r="1597" spans="1:13" x14ac:dyDescent="0.2">
      <c r="A1597" s="2">
        <v>43544</v>
      </c>
      <c r="B1597" s="1">
        <v>348780</v>
      </c>
      <c r="C1597" s="1" t="s">
        <v>144</v>
      </c>
      <c r="D1597" s="1" t="s">
        <v>886</v>
      </c>
      <c r="E1597" s="1" t="s">
        <v>860</v>
      </c>
      <c r="F1597" s="1">
        <v>20</v>
      </c>
      <c r="G1597" s="16" t="s">
        <v>872</v>
      </c>
      <c r="H1597" s="23">
        <v>0.58958333333333335</v>
      </c>
      <c r="I1597" s="23">
        <v>0.60138888888888886</v>
      </c>
      <c r="J1597" s="1">
        <f>HOUR(Tabla110[[#This Row],[HORA FIN PICKING]]-Tabla110[[#This Row],[HORA INICIO PICKING]])*60+MINUTE(Tabla110[[#This Row],[HORA FIN PICKING]]-Tabla110[[#This Row],[HORA INICIO PICKING]])</f>
        <v>17</v>
      </c>
      <c r="K1597" s="1" t="str">
        <f>VLOOKUP(Tabla110[[#This Row],[COD MATERIAL]],Tabla1345[#All],3,0)</f>
        <v>05 - COLISION</v>
      </c>
      <c r="L1597" s="2" t="str">
        <f>VLOOKUP(MONTH(Tabla110[[#This Row],[FECHA PICKING]]),Tabla2[],2,0)</f>
        <v>Mar</v>
      </c>
      <c r="M1597" s="1">
        <f>YEAR(Tabla110[[#This Row],[FECHA PICKING]])</f>
        <v>2019</v>
      </c>
    </row>
    <row r="1598" spans="1:13" x14ac:dyDescent="0.2">
      <c r="A1598" s="2">
        <v>43423</v>
      </c>
      <c r="B1598" s="1">
        <v>347613</v>
      </c>
      <c r="C1598" s="1" t="s">
        <v>163</v>
      </c>
      <c r="D1598" s="1" t="s">
        <v>885</v>
      </c>
      <c r="E1598" s="1" t="s">
        <v>865</v>
      </c>
      <c r="F1598" s="1">
        <v>82</v>
      </c>
      <c r="G1598" s="16" t="s">
        <v>872</v>
      </c>
      <c r="H1598" s="23">
        <v>0.54999999999999993</v>
      </c>
      <c r="I1598" s="23">
        <v>0.5708333333333333</v>
      </c>
      <c r="J1598" s="1">
        <f>HOUR(Tabla110[[#This Row],[HORA FIN PICKING]]-Tabla110[[#This Row],[HORA INICIO PICKING]])*60+MINUTE(Tabla110[[#This Row],[HORA FIN PICKING]]-Tabla110[[#This Row],[HORA INICIO PICKING]])</f>
        <v>30</v>
      </c>
      <c r="K1598" s="1" t="str">
        <f>VLOOKUP(Tabla110[[#This Row],[COD MATERIAL]],Tabla1345[#All],3,0)</f>
        <v>09 - PARTES DE MOTOR</v>
      </c>
      <c r="L1598" s="2" t="str">
        <f>VLOOKUP(MONTH(Tabla110[[#This Row],[FECHA PICKING]]),Tabla2[],2,0)</f>
        <v>Nov</v>
      </c>
      <c r="M1598" s="1">
        <f>YEAR(Tabla110[[#This Row],[FECHA PICKING]])</f>
        <v>2018</v>
      </c>
    </row>
    <row r="1599" spans="1:13" x14ac:dyDescent="0.2">
      <c r="A1599" s="2">
        <v>43179</v>
      </c>
      <c r="B1599" s="1">
        <v>353750</v>
      </c>
      <c r="C1599" s="1" t="s">
        <v>302</v>
      </c>
      <c r="D1599" s="1" t="s">
        <v>893</v>
      </c>
      <c r="E1599" s="1" t="s">
        <v>863</v>
      </c>
      <c r="F1599" s="1">
        <v>54</v>
      </c>
      <c r="G1599" s="16" t="s">
        <v>873</v>
      </c>
      <c r="H1599" s="23">
        <v>0.68125000000000002</v>
      </c>
      <c r="I1599" s="23">
        <v>0.75902777777777786</v>
      </c>
      <c r="J1599" s="1">
        <f>HOUR(Tabla110[[#This Row],[HORA FIN PICKING]]-Tabla110[[#This Row],[HORA INICIO PICKING]])*60+MINUTE(Tabla110[[#This Row],[HORA FIN PICKING]]-Tabla110[[#This Row],[HORA INICIO PICKING]])</f>
        <v>112</v>
      </c>
      <c r="K1599" s="1" t="str">
        <f>VLOOKUP(Tabla110[[#This Row],[COD MATERIAL]],Tabla1345[#All],3,0)</f>
        <v>05 - COLISION</v>
      </c>
      <c r="L1599" s="2" t="str">
        <f>VLOOKUP(MONTH(Tabla110[[#This Row],[FECHA PICKING]]),Tabla2[],2,0)</f>
        <v>Mar</v>
      </c>
      <c r="M1599" s="1">
        <f>YEAR(Tabla110[[#This Row],[FECHA PICKING]])</f>
        <v>2018</v>
      </c>
    </row>
    <row r="1600" spans="1:13" x14ac:dyDescent="0.2">
      <c r="A1600" s="2">
        <v>43148</v>
      </c>
      <c r="B1600" s="1">
        <v>347848</v>
      </c>
      <c r="C1600" s="1" t="s">
        <v>199</v>
      </c>
      <c r="D1600" s="1" t="s">
        <v>892</v>
      </c>
      <c r="E1600" s="1" t="s">
        <v>856</v>
      </c>
      <c r="F1600" s="1">
        <v>14</v>
      </c>
      <c r="G1600" s="16" t="s">
        <v>872</v>
      </c>
      <c r="H1600" s="23">
        <v>0.63888888888888895</v>
      </c>
      <c r="I1600" s="23">
        <v>0.72222222222222221</v>
      </c>
      <c r="J1600" s="1">
        <f>HOUR(Tabla110[[#This Row],[HORA FIN PICKING]]-Tabla110[[#This Row],[HORA INICIO PICKING]])*60+MINUTE(Tabla110[[#This Row],[HORA FIN PICKING]]-Tabla110[[#This Row],[HORA INICIO PICKING]])</f>
        <v>120</v>
      </c>
      <c r="K1600" s="1" t="str">
        <f>VLOOKUP(Tabla110[[#This Row],[COD MATERIAL]],Tabla1345[#All],3,0)</f>
        <v>07 - PEDALES Y POSAPIES</v>
      </c>
      <c r="L1600" s="2" t="str">
        <f>VLOOKUP(MONTH(Tabla110[[#This Row],[FECHA PICKING]]),Tabla2[],2,0)</f>
        <v>Feb</v>
      </c>
      <c r="M1600" s="1">
        <f>YEAR(Tabla110[[#This Row],[FECHA PICKING]])</f>
        <v>2018</v>
      </c>
    </row>
    <row r="1601" spans="1:13" x14ac:dyDescent="0.2">
      <c r="A1601" s="2">
        <v>43573</v>
      </c>
      <c r="B1601" s="1">
        <v>364334</v>
      </c>
      <c r="C1601" s="1" t="s">
        <v>674</v>
      </c>
      <c r="D1601" s="1" t="s">
        <v>891</v>
      </c>
      <c r="E1601" s="1" t="s">
        <v>857</v>
      </c>
      <c r="F1601" s="1">
        <v>80</v>
      </c>
      <c r="G1601" s="16" t="s">
        <v>872</v>
      </c>
      <c r="H1601" s="23">
        <v>0.63750000000000007</v>
      </c>
      <c r="I1601" s="23">
        <v>0.74097222222222214</v>
      </c>
      <c r="J1601" s="1">
        <f>HOUR(Tabla110[[#This Row],[HORA FIN PICKING]]-Tabla110[[#This Row],[HORA INICIO PICKING]])*60+MINUTE(Tabla110[[#This Row],[HORA FIN PICKING]]-Tabla110[[#This Row],[HORA INICIO PICKING]])</f>
        <v>149</v>
      </c>
      <c r="K1601" s="1" t="str">
        <f>VLOOKUP(Tabla110[[#This Row],[COD MATERIAL]],Tabla1345[#All],3,0)</f>
        <v>07 - PEDALES Y POSAPIES</v>
      </c>
      <c r="L1601" s="2" t="str">
        <f>VLOOKUP(MONTH(Tabla110[[#This Row],[FECHA PICKING]]),Tabla2[],2,0)</f>
        <v>Abr</v>
      </c>
      <c r="M1601" s="1">
        <f>YEAR(Tabla110[[#This Row],[FECHA PICKING]])</f>
        <v>2019</v>
      </c>
    </row>
    <row r="1602" spans="1:13" x14ac:dyDescent="0.2">
      <c r="A1602" s="2">
        <v>43166</v>
      </c>
      <c r="B1602" s="1">
        <v>367857</v>
      </c>
      <c r="C1602" s="1" t="s">
        <v>698</v>
      </c>
      <c r="D1602" s="1" t="s">
        <v>887</v>
      </c>
      <c r="E1602" s="1" t="s">
        <v>858</v>
      </c>
      <c r="F1602" s="1">
        <v>70</v>
      </c>
      <c r="G1602" s="16" t="s">
        <v>872</v>
      </c>
      <c r="H1602" s="23">
        <v>0.68263888888888891</v>
      </c>
      <c r="I1602" s="23">
        <v>0.77847222222222223</v>
      </c>
      <c r="J1602" s="1">
        <f>HOUR(Tabla110[[#This Row],[HORA FIN PICKING]]-Tabla110[[#This Row],[HORA INICIO PICKING]])*60+MINUTE(Tabla110[[#This Row],[HORA FIN PICKING]]-Tabla110[[#This Row],[HORA INICIO PICKING]])</f>
        <v>138</v>
      </c>
      <c r="K1602" s="1" t="str">
        <f>VLOOKUP(Tabla110[[#This Row],[COD MATERIAL]],Tabla1345[#All],3,0)</f>
        <v>05 - COLISION</v>
      </c>
      <c r="L1602" s="2" t="str">
        <f>VLOOKUP(MONTH(Tabla110[[#This Row],[FECHA PICKING]]),Tabla2[],2,0)</f>
        <v>Mar</v>
      </c>
      <c r="M1602" s="1">
        <f>YEAR(Tabla110[[#This Row],[FECHA PICKING]])</f>
        <v>2018</v>
      </c>
    </row>
    <row r="1603" spans="1:13" x14ac:dyDescent="0.2">
      <c r="A1603" s="2">
        <v>43517</v>
      </c>
      <c r="B1603" s="1">
        <v>348077</v>
      </c>
      <c r="C1603" s="1" t="s">
        <v>111</v>
      </c>
      <c r="D1603" s="1" t="s">
        <v>888</v>
      </c>
      <c r="E1603" s="1" t="s">
        <v>859</v>
      </c>
      <c r="F1603" s="1">
        <v>97</v>
      </c>
      <c r="G1603" s="16" t="s">
        <v>872</v>
      </c>
      <c r="H1603" s="23">
        <v>0.37986111111111115</v>
      </c>
      <c r="I1603" s="23">
        <v>0.39444444444444443</v>
      </c>
      <c r="J1603" s="1">
        <f>HOUR(Tabla110[[#This Row],[HORA FIN PICKING]]-Tabla110[[#This Row],[HORA INICIO PICKING]])*60+MINUTE(Tabla110[[#This Row],[HORA FIN PICKING]]-Tabla110[[#This Row],[HORA INICIO PICKING]])</f>
        <v>21</v>
      </c>
      <c r="K1603" s="1" t="str">
        <f>VLOOKUP(Tabla110[[#This Row],[COD MATERIAL]],Tabla1345[#All],3,0)</f>
        <v>11 - LLANTAS Y HULES</v>
      </c>
      <c r="L1603" s="2" t="str">
        <f>VLOOKUP(MONTH(Tabla110[[#This Row],[FECHA PICKING]]),Tabla2[],2,0)</f>
        <v>Feb</v>
      </c>
      <c r="M1603" s="1">
        <f>YEAR(Tabla110[[#This Row],[FECHA PICKING]])</f>
        <v>2019</v>
      </c>
    </row>
    <row r="1604" spans="1:13" x14ac:dyDescent="0.2">
      <c r="A1604" s="2">
        <v>43400</v>
      </c>
      <c r="B1604" s="1">
        <v>347985</v>
      </c>
      <c r="C1604" s="1" t="s">
        <v>141</v>
      </c>
      <c r="D1604" s="1" t="s">
        <v>884</v>
      </c>
      <c r="E1604" s="1" t="s">
        <v>860</v>
      </c>
      <c r="F1604" s="1">
        <v>19</v>
      </c>
      <c r="G1604" s="16" t="s">
        <v>872</v>
      </c>
      <c r="H1604" s="23">
        <v>0.46736111111111112</v>
      </c>
      <c r="I1604" s="23">
        <v>0.49861111111111112</v>
      </c>
      <c r="J1604" s="1">
        <f>HOUR(Tabla110[[#This Row],[HORA FIN PICKING]]-Tabla110[[#This Row],[HORA INICIO PICKING]])*60+MINUTE(Tabla110[[#This Row],[HORA FIN PICKING]]-Tabla110[[#This Row],[HORA INICIO PICKING]])</f>
        <v>45</v>
      </c>
      <c r="K1604" s="1" t="str">
        <f>VLOOKUP(Tabla110[[#This Row],[COD MATERIAL]],Tabla1345[#All],3,0)</f>
        <v>10 - PALANCAS Y CHICOTES</v>
      </c>
      <c r="L1604" s="2" t="str">
        <f>VLOOKUP(MONTH(Tabla110[[#This Row],[FECHA PICKING]]),Tabla2[],2,0)</f>
        <v>Oct</v>
      </c>
      <c r="M1604" s="1">
        <f>YEAR(Tabla110[[#This Row],[FECHA PICKING]])</f>
        <v>2018</v>
      </c>
    </row>
    <row r="1605" spans="1:13" x14ac:dyDescent="0.2">
      <c r="A1605" s="2">
        <v>43314</v>
      </c>
      <c r="B1605" s="1">
        <v>347586</v>
      </c>
      <c r="C1605" s="1" t="s">
        <v>403</v>
      </c>
      <c r="D1605" s="1" t="s">
        <v>890</v>
      </c>
      <c r="E1605" s="1" t="s">
        <v>861</v>
      </c>
      <c r="F1605" s="1">
        <v>63</v>
      </c>
      <c r="G1605" s="16" t="s">
        <v>873</v>
      </c>
      <c r="H1605" s="23">
        <v>0.64166666666666672</v>
      </c>
      <c r="I1605" s="23">
        <v>0.65694444444444444</v>
      </c>
      <c r="J1605" s="1">
        <f>HOUR(Tabla110[[#This Row],[HORA FIN PICKING]]-Tabla110[[#This Row],[HORA INICIO PICKING]])*60+MINUTE(Tabla110[[#This Row],[HORA FIN PICKING]]-Tabla110[[#This Row],[HORA INICIO PICKING]])</f>
        <v>22</v>
      </c>
      <c r="K1605" s="1" t="str">
        <f>VLOOKUP(Tabla110[[#This Row],[COD MATERIAL]],Tabla1345[#All],3,0)</f>
        <v>09 - PARTES DE MOTOR</v>
      </c>
      <c r="L1605" s="2" t="str">
        <f>VLOOKUP(MONTH(Tabla110[[#This Row],[FECHA PICKING]]),Tabla2[],2,0)</f>
        <v>Ago</v>
      </c>
      <c r="M1605" s="1">
        <f>YEAR(Tabla110[[#This Row],[FECHA PICKING]])</f>
        <v>2018</v>
      </c>
    </row>
    <row r="1606" spans="1:13" x14ac:dyDescent="0.2">
      <c r="A1606" s="2">
        <v>43538</v>
      </c>
      <c r="B1606" s="1">
        <v>347801</v>
      </c>
      <c r="C1606" s="1" t="s">
        <v>704</v>
      </c>
      <c r="D1606" s="1" t="s">
        <v>889</v>
      </c>
      <c r="E1606" s="1" t="s">
        <v>862</v>
      </c>
      <c r="F1606" s="1">
        <v>46</v>
      </c>
      <c r="G1606" s="16" t="s">
        <v>873</v>
      </c>
      <c r="H1606" s="23">
        <v>0.73472222222222217</v>
      </c>
      <c r="I1606" s="23">
        <v>0.78541666666666676</v>
      </c>
      <c r="J1606" s="1">
        <f>HOUR(Tabla110[[#This Row],[HORA FIN PICKING]]-Tabla110[[#This Row],[HORA INICIO PICKING]])*60+MINUTE(Tabla110[[#This Row],[HORA FIN PICKING]]-Tabla110[[#This Row],[HORA INICIO PICKING]])</f>
        <v>73</v>
      </c>
      <c r="K1606" s="1" t="str">
        <f>VLOOKUP(Tabla110[[#This Row],[COD MATERIAL]],Tabla1345[#All],3,0)</f>
        <v>15 - MISCELANEOS</v>
      </c>
      <c r="L1606" s="2" t="str">
        <f>VLOOKUP(MONTH(Tabla110[[#This Row],[FECHA PICKING]]),Tabla2[],2,0)</f>
        <v>Mar</v>
      </c>
      <c r="M1606" s="1">
        <f>YEAR(Tabla110[[#This Row],[FECHA PICKING]])</f>
        <v>2019</v>
      </c>
    </row>
    <row r="1607" spans="1:13" x14ac:dyDescent="0.2">
      <c r="A1607" s="2">
        <v>43553</v>
      </c>
      <c r="B1607" s="1">
        <v>347909</v>
      </c>
      <c r="C1607" s="1" t="s">
        <v>691</v>
      </c>
      <c r="D1607" s="1" t="s">
        <v>891</v>
      </c>
      <c r="E1607" s="1" t="s">
        <v>863</v>
      </c>
      <c r="F1607" s="1">
        <v>46</v>
      </c>
      <c r="G1607" s="16" t="s">
        <v>872</v>
      </c>
      <c r="H1607" s="23">
        <v>0.57013888888888886</v>
      </c>
      <c r="I1607" s="23">
        <v>0.6479166666666667</v>
      </c>
      <c r="J1607" s="1">
        <f>HOUR(Tabla110[[#This Row],[HORA FIN PICKING]]-Tabla110[[#This Row],[HORA INICIO PICKING]])*60+MINUTE(Tabla110[[#This Row],[HORA FIN PICKING]]-Tabla110[[#This Row],[HORA INICIO PICKING]])</f>
        <v>112</v>
      </c>
      <c r="K1607" s="1" t="str">
        <f>VLOOKUP(Tabla110[[#This Row],[COD MATERIAL]],Tabla1345[#All],3,0)</f>
        <v>14 - LUCES</v>
      </c>
      <c r="L1607" s="2" t="str">
        <f>VLOOKUP(MONTH(Tabla110[[#This Row],[FECHA PICKING]]),Tabla2[],2,0)</f>
        <v>Mar</v>
      </c>
      <c r="M1607" s="1">
        <f>YEAR(Tabla110[[#This Row],[FECHA PICKING]])</f>
        <v>2019</v>
      </c>
    </row>
    <row r="1608" spans="1:13" x14ac:dyDescent="0.2">
      <c r="A1608" s="2">
        <v>43387</v>
      </c>
      <c r="B1608" s="1">
        <v>348178</v>
      </c>
      <c r="C1608" s="1" t="s">
        <v>714</v>
      </c>
      <c r="D1608" s="1" t="s">
        <v>887</v>
      </c>
      <c r="E1608" s="1" t="s">
        <v>864</v>
      </c>
      <c r="F1608" s="1">
        <v>51</v>
      </c>
      <c r="G1608" s="16" t="s">
        <v>872</v>
      </c>
      <c r="H1608" s="23">
        <v>0.48333333333333334</v>
      </c>
      <c r="I1608" s="23">
        <v>0.5131944444444444</v>
      </c>
      <c r="J1608" s="1">
        <f>HOUR(Tabla110[[#This Row],[HORA FIN PICKING]]-Tabla110[[#This Row],[HORA INICIO PICKING]])*60+MINUTE(Tabla110[[#This Row],[HORA FIN PICKING]]-Tabla110[[#This Row],[HORA INICIO PICKING]])</f>
        <v>43</v>
      </c>
      <c r="K1608" s="1" t="str">
        <f>VLOOKUP(Tabla110[[#This Row],[COD MATERIAL]],Tabla1345[#All],3,0)</f>
        <v>06 - AMORTIGUADORES</v>
      </c>
      <c r="L1608" s="2" t="str">
        <f>VLOOKUP(MONTH(Tabla110[[#This Row],[FECHA PICKING]]),Tabla2[],2,0)</f>
        <v>Oct</v>
      </c>
      <c r="M1608" s="1">
        <f>YEAR(Tabla110[[#This Row],[FECHA PICKING]])</f>
        <v>2018</v>
      </c>
    </row>
    <row r="1609" spans="1:13" x14ac:dyDescent="0.2">
      <c r="A1609" s="2">
        <v>43181</v>
      </c>
      <c r="B1609" s="1">
        <v>348289</v>
      </c>
      <c r="C1609" s="1" t="s">
        <v>187</v>
      </c>
      <c r="D1609" s="1" t="s">
        <v>891</v>
      </c>
      <c r="E1609" s="1" t="s">
        <v>864</v>
      </c>
      <c r="F1609" s="1">
        <v>42</v>
      </c>
      <c r="G1609" s="16" t="s">
        <v>872</v>
      </c>
      <c r="H1609" s="23">
        <v>0.71388888888888891</v>
      </c>
      <c r="I1609" s="23">
        <v>0.75347222222222221</v>
      </c>
      <c r="J1609" s="1">
        <f>HOUR(Tabla110[[#This Row],[HORA FIN PICKING]]-Tabla110[[#This Row],[HORA INICIO PICKING]])*60+MINUTE(Tabla110[[#This Row],[HORA FIN PICKING]]-Tabla110[[#This Row],[HORA INICIO PICKING]])</f>
        <v>57</v>
      </c>
      <c r="K1609" s="1" t="str">
        <f>VLOOKUP(Tabla110[[#This Row],[COD MATERIAL]],Tabla1345[#All],3,0)</f>
        <v>10 - PALANCAS Y CHICOTES</v>
      </c>
      <c r="L1609" s="2" t="str">
        <f>VLOOKUP(MONTH(Tabla110[[#This Row],[FECHA PICKING]]),Tabla2[],2,0)</f>
        <v>Mar</v>
      </c>
      <c r="M1609" s="1">
        <f>YEAR(Tabla110[[#This Row],[FECHA PICKING]])</f>
        <v>2018</v>
      </c>
    </row>
    <row r="1610" spans="1:13" x14ac:dyDescent="0.2">
      <c r="A1610" s="2">
        <v>43111</v>
      </c>
      <c r="B1610" s="1">
        <v>347820</v>
      </c>
      <c r="C1610" s="1" t="s">
        <v>166</v>
      </c>
      <c r="D1610" s="1" t="s">
        <v>890</v>
      </c>
      <c r="E1610" s="1" t="s">
        <v>857</v>
      </c>
      <c r="F1610" s="1">
        <v>66</v>
      </c>
      <c r="G1610" s="16" t="s">
        <v>872</v>
      </c>
      <c r="H1610" s="23">
        <v>0.36527777777777781</v>
      </c>
      <c r="I1610" s="23">
        <v>0.45347222222222222</v>
      </c>
      <c r="J1610" s="1">
        <f>HOUR(Tabla110[[#This Row],[HORA FIN PICKING]]-Tabla110[[#This Row],[HORA INICIO PICKING]])*60+MINUTE(Tabla110[[#This Row],[HORA FIN PICKING]]-Tabla110[[#This Row],[HORA INICIO PICKING]])</f>
        <v>127</v>
      </c>
      <c r="K1610" s="1" t="str">
        <f>VLOOKUP(Tabla110[[#This Row],[COD MATERIAL]],Tabla1345[#All],3,0)</f>
        <v>09 - PARTES DE MOTOR</v>
      </c>
      <c r="L1610" s="2" t="str">
        <f>VLOOKUP(MONTH(Tabla110[[#This Row],[FECHA PICKING]]),Tabla2[],2,0)</f>
        <v>Ene</v>
      </c>
      <c r="M1610" s="1">
        <f>YEAR(Tabla110[[#This Row],[FECHA PICKING]])</f>
        <v>2018</v>
      </c>
    </row>
    <row r="1611" spans="1:13" x14ac:dyDescent="0.2">
      <c r="A1611" s="2">
        <v>43273</v>
      </c>
      <c r="B1611" s="1">
        <v>348586</v>
      </c>
      <c r="C1611" s="1" t="s">
        <v>368</v>
      </c>
      <c r="D1611" s="1" t="s">
        <v>892</v>
      </c>
      <c r="E1611" s="1" t="s">
        <v>864</v>
      </c>
      <c r="F1611" s="1">
        <v>59</v>
      </c>
      <c r="G1611" s="16" t="s">
        <v>873</v>
      </c>
      <c r="H1611" s="23">
        <v>0.42222222222222222</v>
      </c>
      <c r="I1611" s="23">
        <v>0.48888888888888893</v>
      </c>
      <c r="J1611" s="1">
        <f>HOUR(Tabla110[[#This Row],[HORA FIN PICKING]]-Tabla110[[#This Row],[HORA INICIO PICKING]])*60+MINUTE(Tabla110[[#This Row],[HORA FIN PICKING]]-Tabla110[[#This Row],[HORA INICIO PICKING]])</f>
        <v>96</v>
      </c>
      <c r="K1611" s="1" t="str">
        <f>VLOOKUP(Tabla110[[#This Row],[COD MATERIAL]],Tabla1345[#All],3,0)</f>
        <v>09 - PARTES DE MOTOR</v>
      </c>
      <c r="L1611" s="2" t="str">
        <f>VLOOKUP(MONTH(Tabla110[[#This Row],[FECHA PICKING]]),Tabla2[],2,0)</f>
        <v>Jun</v>
      </c>
      <c r="M1611" s="1">
        <f>YEAR(Tabla110[[#This Row],[FECHA PICKING]])</f>
        <v>2018</v>
      </c>
    </row>
    <row r="1612" spans="1:13" x14ac:dyDescent="0.2">
      <c r="A1612" s="2">
        <v>43436</v>
      </c>
      <c r="B1612" s="1">
        <v>347831</v>
      </c>
      <c r="C1612" s="1" t="s">
        <v>177</v>
      </c>
      <c r="D1612" s="1" t="s">
        <v>889</v>
      </c>
      <c r="E1612" s="1" t="s">
        <v>865</v>
      </c>
      <c r="F1612" s="1">
        <v>80</v>
      </c>
      <c r="G1612" s="16" t="s">
        <v>873</v>
      </c>
      <c r="H1612" s="23">
        <v>0.4916666666666667</v>
      </c>
      <c r="I1612" s="23">
        <v>0.54652777777777783</v>
      </c>
      <c r="J1612" s="1">
        <f>HOUR(Tabla110[[#This Row],[HORA FIN PICKING]]-Tabla110[[#This Row],[HORA INICIO PICKING]])*60+MINUTE(Tabla110[[#This Row],[HORA FIN PICKING]]-Tabla110[[#This Row],[HORA INICIO PICKING]])</f>
        <v>79</v>
      </c>
      <c r="K1612" s="1" t="str">
        <f>VLOOKUP(Tabla110[[#This Row],[COD MATERIAL]],Tabla1345[#All],3,0)</f>
        <v>03 - FILTROS</v>
      </c>
      <c r="L1612" s="2" t="str">
        <f>VLOOKUP(MONTH(Tabla110[[#This Row],[FECHA PICKING]]),Tabla2[],2,0)</f>
        <v>Dic</v>
      </c>
      <c r="M1612" s="1">
        <f>YEAR(Tabla110[[#This Row],[FECHA PICKING]])</f>
        <v>2018</v>
      </c>
    </row>
    <row r="1613" spans="1:13" x14ac:dyDescent="0.2">
      <c r="A1613" s="2">
        <v>43212</v>
      </c>
      <c r="B1613" s="1">
        <v>348086</v>
      </c>
      <c r="C1613" s="1" t="s">
        <v>36</v>
      </c>
      <c r="D1613" s="1" t="s">
        <v>886</v>
      </c>
      <c r="E1613" s="1" t="s">
        <v>857</v>
      </c>
      <c r="F1613" s="1">
        <v>55</v>
      </c>
      <c r="G1613" s="16" t="s">
        <v>872</v>
      </c>
      <c r="H1613" s="23">
        <v>0.43194444444444446</v>
      </c>
      <c r="I1613" s="23">
        <v>0.53125</v>
      </c>
      <c r="J1613" s="1">
        <f>HOUR(Tabla110[[#This Row],[HORA FIN PICKING]]-Tabla110[[#This Row],[HORA INICIO PICKING]])*60+MINUTE(Tabla110[[#This Row],[HORA FIN PICKING]]-Tabla110[[#This Row],[HORA INICIO PICKING]])</f>
        <v>143</v>
      </c>
      <c r="K1613" s="1" t="str">
        <f>VLOOKUP(Tabla110[[#This Row],[COD MATERIAL]],Tabla1345[#All],3,0)</f>
        <v>13 - TRACCION</v>
      </c>
      <c r="L1613" s="2" t="str">
        <f>VLOOKUP(MONTH(Tabla110[[#This Row],[FECHA PICKING]]),Tabla2[],2,0)</f>
        <v>Abr</v>
      </c>
      <c r="M1613" s="1">
        <f>YEAR(Tabla110[[#This Row],[FECHA PICKING]])</f>
        <v>2018</v>
      </c>
    </row>
    <row r="1614" spans="1:13" x14ac:dyDescent="0.2">
      <c r="A1614" s="2">
        <v>43522</v>
      </c>
      <c r="B1614" s="1">
        <v>347966</v>
      </c>
      <c r="C1614" s="1" t="s">
        <v>391</v>
      </c>
      <c r="D1614" s="1" t="s">
        <v>887</v>
      </c>
      <c r="E1614" s="1" t="s">
        <v>859</v>
      </c>
      <c r="F1614" s="1">
        <v>41</v>
      </c>
      <c r="G1614" s="16" t="s">
        <v>872</v>
      </c>
      <c r="H1614" s="23">
        <v>0.47083333333333338</v>
      </c>
      <c r="I1614" s="23">
        <v>0.5229166666666667</v>
      </c>
      <c r="J1614" s="1">
        <f>HOUR(Tabla110[[#This Row],[HORA FIN PICKING]]-Tabla110[[#This Row],[HORA INICIO PICKING]])*60+MINUTE(Tabla110[[#This Row],[HORA FIN PICKING]]-Tabla110[[#This Row],[HORA INICIO PICKING]])</f>
        <v>75</v>
      </c>
      <c r="K1614" s="1" t="str">
        <f>VLOOKUP(Tabla110[[#This Row],[COD MATERIAL]],Tabla1345[#All],3,0)</f>
        <v>08 - ELECTRICO</v>
      </c>
      <c r="L1614" s="2" t="str">
        <f>VLOOKUP(MONTH(Tabla110[[#This Row],[FECHA PICKING]]),Tabla2[],2,0)</f>
        <v>Feb</v>
      </c>
      <c r="M1614" s="1">
        <f>YEAR(Tabla110[[#This Row],[FECHA PICKING]])</f>
        <v>2019</v>
      </c>
    </row>
    <row r="1615" spans="1:13" x14ac:dyDescent="0.2">
      <c r="A1615" s="2">
        <v>43436</v>
      </c>
      <c r="B1615" s="1">
        <v>348205</v>
      </c>
      <c r="C1615" s="1" t="s">
        <v>313</v>
      </c>
      <c r="D1615" s="1" t="s">
        <v>886</v>
      </c>
      <c r="E1615" s="1" t="s">
        <v>862</v>
      </c>
      <c r="F1615" s="1">
        <v>24</v>
      </c>
      <c r="G1615" s="16" t="s">
        <v>872</v>
      </c>
      <c r="H1615" s="23">
        <v>0.65416666666666667</v>
      </c>
      <c r="I1615" s="23">
        <v>0.75416666666666676</v>
      </c>
      <c r="J1615" s="1">
        <f>HOUR(Tabla110[[#This Row],[HORA FIN PICKING]]-Tabla110[[#This Row],[HORA INICIO PICKING]])*60+MINUTE(Tabla110[[#This Row],[HORA FIN PICKING]]-Tabla110[[#This Row],[HORA INICIO PICKING]])</f>
        <v>144</v>
      </c>
      <c r="K1615" s="1" t="str">
        <f>VLOOKUP(Tabla110[[#This Row],[COD MATERIAL]],Tabla1345[#All],3,0)</f>
        <v>06 - AMORTIGUADORES</v>
      </c>
      <c r="L1615" s="2" t="str">
        <f>VLOOKUP(MONTH(Tabla110[[#This Row],[FECHA PICKING]]),Tabla2[],2,0)</f>
        <v>Dic</v>
      </c>
      <c r="M1615" s="1">
        <f>YEAR(Tabla110[[#This Row],[FECHA PICKING]])</f>
        <v>2018</v>
      </c>
    </row>
    <row r="1616" spans="1:13" x14ac:dyDescent="0.2">
      <c r="A1616" s="2">
        <v>43554</v>
      </c>
      <c r="B1616" s="1">
        <v>348250</v>
      </c>
      <c r="C1616" s="1" t="s">
        <v>239</v>
      </c>
      <c r="D1616" s="1" t="s">
        <v>885</v>
      </c>
      <c r="E1616" s="1" t="s">
        <v>866</v>
      </c>
      <c r="F1616" s="1">
        <v>79</v>
      </c>
      <c r="G1616" s="16" t="s">
        <v>872</v>
      </c>
      <c r="H1616" s="23">
        <v>0.73611111111111116</v>
      </c>
      <c r="I1616" s="23">
        <v>0.76180555555555562</v>
      </c>
      <c r="J1616" s="1">
        <f>HOUR(Tabla110[[#This Row],[HORA FIN PICKING]]-Tabla110[[#This Row],[HORA INICIO PICKING]])*60+MINUTE(Tabla110[[#This Row],[HORA FIN PICKING]]-Tabla110[[#This Row],[HORA INICIO PICKING]])</f>
        <v>37</v>
      </c>
      <c r="K1616" s="1" t="str">
        <f>VLOOKUP(Tabla110[[#This Row],[COD MATERIAL]],Tabla1345[#All],3,0)</f>
        <v>07 - PEDALES Y POSAPIES</v>
      </c>
      <c r="L1616" s="2" t="str">
        <f>VLOOKUP(MONTH(Tabla110[[#This Row],[FECHA PICKING]]),Tabla2[],2,0)</f>
        <v>Mar</v>
      </c>
      <c r="M1616" s="1">
        <f>YEAR(Tabla110[[#This Row],[FECHA PICKING]])</f>
        <v>2019</v>
      </c>
    </row>
    <row r="1617" spans="1:13" x14ac:dyDescent="0.2">
      <c r="A1617" s="2">
        <v>43120</v>
      </c>
      <c r="B1617" s="1">
        <v>348494</v>
      </c>
      <c r="C1617" s="1" t="s">
        <v>483</v>
      </c>
      <c r="D1617" s="1" t="s">
        <v>890</v>
      </c>
      <c r="E1617" s="1" t="s">
        <v>863</v>
      </c>
      <c r="F1617" s="1">
        <v>69</v>
      </c>
      <c r="G1617" s="16" t="s">
        <v>872</v>
      </c>
      <c r="H1617" s="23">
        <v>0.7270833333333333</v>
      </c>
      <c r="I1617" s="23">
        <v>0.79583333333333339</v>
      </c>
      <c r="J1617" s="1">
        <f>HOUR(Tabla110[[#This Row],[HORA FIN PICKING]]-Tabla110[[#This Row],[HORA INICIO PICKING]])*60+MINUTE(Tabla110[[#This Row],[HORA FIN PICKING]]-Tabla110[[#This Row],[HORA INICIO PICKING]])</f>
        <v>99</v>
      </c>
      <c r="K1617" s="1" t="str">
        <f>VLOOKUP(Tabla110[[#This Row],[COD MATERIAL]],Tabla1345[#All],3,0)</f>
        <v>09 - PARTES DE MOTOR</v>
      </c>
      <c r="L1617" s="2" t="str">
        <f>VLOOKUP(MONTH(Tabla110[[#This Row],[FECHA PICKING]]),Tabla2[],2,0)</f>
        <v>Ene</v>
      </c>
      <c r="M1617" s="1">
        <f>YEAR(Tabla110[[#This Row],[FECHA PICKING]])</f>
        <v>2018</v>
      </c>
    </row>
    <row r="1618" spans="1:13" x14ac:dyDescent="0.2">
      <c r="A1618" s="2">
        <v>43264</v>
      </c>
      <c r="B1618" s="1">
        <v>348570</v>
      </c>
      <c r="C1618" s="1" t="s">
        <v>200</v>
      </c>
      <c r="D1618" s="1" t="s">
        <v>889</v>
      </c>
      <c r="E1618" s="1" t="s">
        <v>863</v>
      </c>
      <c r="F1618" s="1">
        <v>42</v>
      </c>
      <c r="G1618" s="16" t="s">
        <v>872</v>
      </c>
      <c r="H1618" s="23">
        <v>0.51944444444444449</v>
      </c>
      <c r="I1618" s="23">
        <v>0.56736111111111109</v>
      </c>
      <c r="J1618" s="1">
        <f>HOUR(Tabla110[[#This Row],[HORA FIN PICKING]]-Tabla110[[#This Row],[HORA INICIO PICKING]])*60+MINUTE(Tabla110[[#This Row],[HORA FIN PICKING]]-Tabla110[[#This Row],[HORA INICIO PICKING]])</f>
        <v>69</v>
      </c>
      <c r="K1618" s="1" t="str">
        <f>VLOOKUP(Tabla110[[#This Row],[COD MATERIAL]],Tabla1345[#All],3,0)</f>
        <v>09 - PARTES DE MOTOR</v>
      </c>
      <c r="L1618" s="2" t="str">
        <f>VLOOKUP(MONTH(Tabla110[[#This Row],[FECHA PICKING]]),Tabla2[],2,0)</f>
        <v>Jun</v>
      </c>
      <c r="M1618" s="1">
        <f>YEAR(Tabla110[[#This Row],[FECHA PICKING]])</f>
        <v>2018</v>
      </c>
    </row>
    <row r="1619" spans="1:13" x14ac:dyDescent="0.2">
      <c r="A1619" s="2">
        <v>43294</v>
      </c>
      <c r="B1619" s="1">
        <v>348025</v>
      </c>
      <c r="C1619" s="1" t="s">
        <v>709</v>
      </c>
      <c r="D1619" s="1" t="s">
        <v>886</v>
      </c>
      <c r="E1619" s="1" t="s">
        <v>860</v>
      </c>
      <c r="F1619" s="1">
        <v>88</v>
      </c>
      <c r="G1619" s="16" t="s">
        <v>872</v>
      </c>
      <c r="H1619" s="23">
        <v>0.7319444444444444</v>
      </c>
      <c r="I1619" s="23">
        <v>0.74375000000000002</v>
      </c>
      <c r="J1619" s="1">
        <f>HOUR(Tabla110[[#This Row],[HORA FIN PICKING]]-Tabla110[[#This Row],[HORA INICIO PICKING]])*60+MINUTE(Tabla110[[#This Row],[HORA FIN PICKING]]-Tabla110[[#This Row],[HORA INICIO PICKING]])</f>
        <v>17</v>
      </c>
      <c r="K1619" s="1" t="str">
        <f>VLOOKUP(Tabla110[[#This Row],[COD MATERIAL]],Tabla1345[#All],3,0)</f>
        <v>13 - TRACCION</v>
      </c>
      <c r="L1619" s="2" t="str">
        <f>VLOOKUP(MONTH(Tabla110[[#This Row],[FECHA PICKING]]),Tabla2[],2,0)</f>
        <v>Jul</v>
      </c>
      <c r="M1619" s="1">
        <f>YEAR(Tabla110[[#This Row],[FECHA PICKING]])</f>
        <v>2018</v>
      </c>
    </row>
    <row r="1620" spans="1:13" x14ac:dyDescent="0.2">
      <c r="A1620" s="2">
        <v>43124</v>
      </c>
      <c r="B1620" s="1">
        <v>348178</v>
      </c>
      <c r="C1620" s="1" t="s">
        <v>714</v>
      </c>
      <c r="D1620" s="1" t="s">
        <v>887</v>
      </c>
      <c r="E1620" s="1" t="s">
        <v>867</v>
      </c>
      <c r="F1620" s="1">
        <v>58</v>
      </c>
      <c r="G1620" s="16" t="s">
        <v>872</v>
      </c>
      <c r="H1620" s="23">
        <v>0.69166666666666676</v>
      </c>
      <c r="I1620" s="23">
        <v>0.76250000000000007</v>
      </c>
      <c r="J1620" s="1">
        <f>HOUR(Tabla110[[#This Row],[HORA FIN PICKING]]-Tabla110[[#This Row],[HORA INICIO PICKING]])*60+MINUTE(Tabla110[[#This Row],[HORA FIN PICKING]]-Tabla110[[#This Row],[HORA INICIO PICKING]])</f>
        <v>102</v>
      </c>
      <c r="K1620" s="1" t="str">
        <f>VLOOKUP(Tabla110[[#This Row],[COD MATERIAL]],Tabla1345[#All],3,0)</f>
        <v>06 - AMORTIGUADORES</v>
      </c>
      <c r="L1620" s="2" t="str">
        <f>VLOOKUP(MONTH(Tabla110[[#This Row],[FECHA PICKING]]),Tabla2[],2,0)</f>
        <v>Ene</v>
      </c>
      <c r="M1620" s="1">
        <f>YEAR(Tabla110[[#This Row],[FECHA PICKING]])</f>
        <v>2018</v>
      </c>
    </row>
    <row r="1621" spans="1:13" x14ac:dyDescent="0.2">
      <c r="A1621" s="2">
        <v>43192</v>
      </c>
      <c r="B1621" s="1">
        <v>353553</v>
      </c>
      <c r="C1621" s="1" t="s">
        <v>643</v>
      </c>
      <c r="D1621" s="1" t="s">
        <v>886</v>
      </c>
      <c r="E1621" s="1" t="s">
        <v>867</v>
      </c>
      <c r="F1621" s="1">
        <v>83</v>
      </c>
      <c r="G1621" s="16" t="s">
        <v>872</v>
      </c>
      <c r="H1621" s="23">
        <v>0.63263888888888886</v>
      </c>
      <c r="I1621" s="23">
        <v>0.67986111111111114</v>
      </c>
      <c r="J1621" s="1">
        <f>HOUR(Tabla110[[#This Row],[HORA FIN PICKING]]-Tabla110[[#This Row],[HORA INICIO PICKING]])*60+MINUTE(Tabla110[[#This Row],[HORA FIN PICKING]]-Tabla110[[#This Row],[HORA INICIO PICKING]])</f>
        <v>68</v>
      </c>
      <c r="K1621" s="1" t="str">
        <f>VLOOKUP(Tabla110[[#This Row],[COD MATERIAL]],Tabla1345[#All],3,0)</f>
        <v>09 - PARTES DE MOTOR</v>
      </c>
      <c r="L1621" s="2" t="str">
        <f>VLOOKUP(MONTH(Tabla110[[#This Row],[FECHA PICKING]]),Tabla2[],2,0)</f>
        <v>Abr</v>
      </c>
      <c r="M1621" s="1">
        <f>YEAR(Tabla110[[#This Row],[FECHA PICKING]])</f>
        <v>2018</v>
      </c>
    </row>
    <row r="1622" spans="1:13" x14ac:dyDescent="0.2">
      <c r="A1622" s="2">
        <v>43108</v>
      </c>
      <c r="B1622" s="1">
        <v>364373</v>
      </c>
      <c r="C1622" s="1" t="s">
        <v>516</v>
      </c>
      <c r="D1622" s="1" t="s">
        <v>884</v>
      </c>
      <c r="E1622" s="1" t="s">
        <v>866</v>
      </c>
      <c r="F1622" s="1">
        <v>68</v>
      </c>
      <c r="G1622" s="16" t="s">
        <v>873</v>
      </c>
      <c r="H1622" s="23">
        <v>0.53194444444444444</v>
      </c>
      <c r="I1622" s="23">
        <v>0.54305555555555551</v>
      </c>
      <c r="J1622" s="1">
        <f>HOUR(Tabla110[[#This Row],[HORA FIN PICKING]]-Tabla110[[#This Row],[HORA INICIO PICKING]])*60+MINUTE(Tabla110[[#This Row],[HORA FIN PICKING]]-Tabla110[[#This Row],[HORA INICIO PICKING]])</f>
        <v>16</v>
      </c>
      <c r="K1622" s="1" t="str">
        <f>VLOOKUP(Tabla110[[#This Row],[COD MATERIAL]],Tabla1345[#All],3,0)</f>
        <v>09 - PARTES DE MOTOR</v>
      </c>
      <c r="L1622" s="2" t="str">
        <f>VLOOKUP(MONTH(Tabla110[[#This Row],[FECHA PICKING]]),Tabla2[],2,0)</f>
        <v>Ene</v>
      </c>
      <c r="M1622" s="1">
        <f>YEAR(Tabla110[[#This Row],[FECHA PICKING]])</f>
        <v>2018</v>
      </c>
    </row>
    <row r="1623" spans="1:13" x14ac:dyDescent="0.2">
      <c r="A1623" s="2">
        <v>43540</v>
      </c>
      <c r="B1623" s="1">
        <v>348512</v>
      </c>
      <c r="C1623" s="1" t="s">
        <v>359</v>
      </c>
      <c r="D1623" s="1" t="s">
        <v>884</v>
      </c>
      <c r="E1623" s="1" t="s">
        <v>868</v>
      </c>
      <c r="F1623" s="1">
        <v>54</v>
      </c>
      <c r="G1623" s="16" t="s">
        <v>872</v>
      </c>
      <c r="H1623" s="23">
        <v>0.55138888888888882</v>
      </c>
      <c r="I1623" s="23">
        <v>0.58611111111111114</v>
      </c>
      <c r="J1623" s="1">
        <f>HOUR(Tabla110[[#This Row],[HORA FIN PICKING]]-Tabla110[[#This Row],[HORA INICIO PICKING]])*60+MINUTE(Tabla110[[#This Row],[HORA FIN PICKING]]-Tabla110[[#This Row],[HORA INICIO PICKING]])</f>
        <v>50</v>
      </c>
      <c r="K1623" s="1" t="str">
        <f>VLOOKUP(Tabla110[[#This Row],[COD MATERIAL]],Tabla1345[#All],3,0)</f>
        <v>09 - PARTES DE MOTOR</v>
      </c>
      <c r="L1623" s="2" t="str">
        <f>VLOOKUP(MONTH(Tabla110[[#This Row],[FECHA PICKING]]),Tabla2[],2,0)</f>
        <v>Mar</v>
      </c>
      <c r="M1623" s="1">
        <f>YEAR(Tabla110[[#This Row],[FECHA PICKING]])</f>
        <v>2019</v>
      </c>
    </row>
    <row r="1624" spans="1:13" x14ac:dyDescent="0.2">
      <c r="A1624" s="2">
        <v>43226</v>
      </c>
      <c r="B1624" s="1">
        <v>348622</v>
      </c>
      <c r="C1624" s="1" t="s">
        <v>473</v>
      </c>
      <c r="D1624" s="1" t="s">
        <v>892</v>
      </c>
      <c r="E1624" s="1" t="s">
        <v>859</v>
      </c>
      <c r="F1624" s="1">
        <v>60</v>
      </c>
      <c r="G1624" s="16" t="s">
        <v>873</v>
      </c>
      <c r="H1624" s="23">
        <v>0.46666666666666662</v>
      </c>
      <c r="I1624" s="23">
        <v>0.53333333333333333</v>
      </c>
      <c r="J1624" s="1">
        <f>HOUR(Tabla110[[#This Row],[HORA FIN PICKING]]-Tabla110[[#This Row],[HORA INICIO PICKING]])*60+MINUTE(Tabla110[[#This Row],[HORA FIN PICKING]]-Tabla110[[#This Row],[HORA INICIO PICKING]])</f>
        <v>96</v>
      </c>
      <c r="K1624" s="1" t="str">
        <f>VLOOKUP(Tabla110[[#This Row],[COD MATERIAL]],Tabla1345[#All],3,0)</f>
        <v>15 - MISCELANEOS</v>
      </c>
      <c r="L1624" s="2" t="str">
        <f>VLOOKUP(MONTH(Tabla110[[#This Row],[FECHA PICKING]]),Tabla2[],2,0)</f>
        <v>May</v>
      </c>
      <c r="M1624" s="1">
        <f>YEAR(Tabla110[[#This Row],[FECHA PICKING]])</f>
        <v>2018</v>
      </c>
    </row>
    <row r="1625" spans="1:13" x14ac:dyDescent="0.2">
      <c r="A1625" s="2">
        <v>43381</v>
      </c>
      <c r="B1625" s="1">
        <v>347700</v>
      </c>
      <c r="C1625" s="1" t="s">
        <v>211</v>
      </c>
      <c r="D1625" s="1" t="s">
        <v>886</v>
      </c>
      <c r="E1625" s="1" t="s">
        <v>865</v>
      </c>
      <c r="F1625" s="1">
        <v>94</v>
      </c>
      <c r="G1625" s="16" t="s">
        <v>873</v>
      </c>
      <c r="H1625" s="23">
        <v>0.55833333333333335</v>
      </c>
      <c r="I1625" s="23">
        <v>0.62152777777777779</v>
      </c>
      <c r="J1625" s="1">
        <f>HOUR(Tabla110[[#This Row],[HORA FIN PICKING]]-Tabla110[[#This Row],[HORA INICIO PICKING]])*60+MINUTE(Tabla110[[#This Row],[HORA FIN PICKING]]-Tabla110[[#This Row],[HORA INICIO PICKING]])</f>
        <v>91</v>
      </c>
      <c r="K1625" s="1" t="str">
        <f>VLOOKUP(Tabla110[[#This Row],[COD MATERIAL]],Tabla1345[#All],3,0)</f>
        <v>04 - FRENOS Y EMBRAGUES</v>
      </c>
      <c r="L1625" s="2" t="str">
        <f>VLOOKUP(MONTH(Tabla110[[#This Row],[FECHA PICKING]]),Tabla2[],2,0)</f>
        <v>Oct</v>
      </c>
      <c r="M1625" s="1">
        <f>YEAR(Tabla110[[#This Row],[FECHA PICKING]])</f>
        <v>2018</v>
      </c>
    </row>
    <row r="1626" spans="1:13" x14ac:dyDescent="0.2">
      <c r="A1626" s="2">
        <v>43328</v>
      </c>
      <c r="B1626" s="1">
        <v>348628</v>
      </c>
      <c r="C1626" s="1" t="s">
        <v>98</v>
      </c>
      <c r="D1626" s="1" t="s">
        <v>893</v>
      </c>
      <c r="E1626" s="1" t="s">
        <v>860</v>
      </c>
      <c r="F1626" s="1">
        <v>59</v>
      </c>
      <c r="G1626" s="16" t="s">
        <v>872</v>
      </c>
      <c r="H1626" s="23">
        <v>0.60972222222222217</v>
      </c>
      <c r="I1626" s="23">
        <v>0.6743055555555556</v>
      </c>
      <c r="J1626" s="1">
        <f>HOUR(Tabla110[[#This Row],[HORA FIN PICKING]]-Tabla110[[#This Row],[HORA INICIO PICKING]])*60+MINUTE(Tabla110[[#This Row],[HORA FIN PICKING]]-Tabla110[[#This Row],[HORA INICIO PICKING]])</f>
        <v>93</v>
      </c>
      <c r="K1626" s="1" t="str">
        <f>VLOOKUP(Tabla110[[#This Row],[COD MATERIAL]],Tabla1345[#All],3,0)</f>
        <v>15 - MISCELANEOS</v>
      </c>
      <c r="L1626" s="2" t="str">
        <f>VLOOKUP(MONTH(Tabla110[[#This Row],[FECHA PICKING]]),Tabla2[],2,0)</f>
        <v>Ago</v>
      </c>
      <c r="M1626" s="1">
        <f>YEAR(Tabla110[[#This Row],[FECHA PICKING]])</f>
        <v>2018</v>
      </c>
    </row>
    <row r="1627" spans="1:13" x14ac:dyDescent="0.2">
      <c r="A1627" s="2">
        <v>43214</v>
      </c>
      <c r="B1627" s="1">
        <v>348071</v>
      </c>
      <c r="C1627" s="1" t="s">
        <v>110</v>
      </c>
      <c r="D1627" s="1" t="s">
        <v>892</v>
      </c>
      <c r="E1627" s="1" t="s">
        <v>869</v>
      </c>
      <c r="F1627" s="1">
        <v>34</v>
      </c>
      <c r="G1627" s="16" t="s">
        <v>872</v>
      </c>
      <c r="H1627" s="23">
        <v>0.3659722222222222</v>
      </c>
      <c r="I1627" s="23">
        <v>0.45694444444444443</v>
      </c>
      <c r="J1627" s="1">
        <f>HOUR(Tabla110[[#This Row],[HORA FIN PICKING]]-Tabla110[[#This Row],[HORA INICIO PICKING]])*60+MINUTE(Tabla110[[#This Row],[HORA FIN PICKING]]-Tabla110[[#This Row],[HORA INICIO PICKING]])</f>
        <v>131</v>
      </c>
      <c r="K1627" s="1" t="str">
        <f>VLOOKUP(Tabla110[[#This Row],[COD MATERIAL]],Tabla1345[#All],3,0)</f>
        <v>11 - LLANTAS Y HULES</v>
      </c>
      <c r="L1627" s="2" t="str">
        <f>VLOOKUP(MONTH(Tabla110[[#This Row],[FECHA PICKING]]),Tabla2[],2,0)</f>
        <v>Abr</v>
      </c>
      <c r="M1627" s="1">
        <f>YEAR(Tabla110[[#This Row],[FECHA PICKING]])</f>
        <v>2018</v>
      </c>
    </row>
    <row r="1628" spans="1:13" x14ac:dyDescent="0.2">
      <c r="A1628" s="2">
        <v>43211</v>
      </c>
      <c r="B1628" s="1">
        <v>362797</v>
      </c>
      <c r="C1628" s="1" t="s">
        <v>427</v>
      </c>
      <c r="D1628" s="1" t="s">
        <v>886</v>
      </c>
      <c r="E1628" s="1" t="s">
        <v>868</v>
      </c>
      <c r="F1628" s="1">
        <v>10</v>
      </c>
      <c r="G1628" s="16" t="s">
        <v>872</v>
      </c>
      <c r="H1628" s="23">
        <v>0.60833333333333328</v>
      </c>
      <c r="I1628" s="23">
        <v>0.6465277777777777</v>
      </c>
      <c r="J1628" s="1">
        <f>HOUR(Tabla110[[#This Row],[HORA FIN PICKING]]-Tabla110[[#This Row],[HORA INICIO PICKING]])*60+MINUTE(Tabla110[[#This Row],[HORA FIN PICKING]]-Tabla110[[#This Row],[HORA INICIO PICKING]])</f>
        <v>55</v>
      </c>
      <c r="K1628" s="1" t="str">
        <f>VLOOKUP(Tabla110[[#This Row],[COD MATERIAL]],Tabla1345[#All],3,0)</f>
        <v>05 - COLISION</v>
      </c>
      <c r="L1628" s="2" t="str">
        <f>VLOOKUP(MONTH(Tabla110[[#This Row],[FECHA PICKING]]),Tabla2[],2,0)</f>
        <v>Abr</v>
      </c>
      <c r="M1628" s="1">
        <f>YEAR(Tabla110[[#This Row],[FECHA PICKING]])</f>
        <v>2018</v>
      </c>
    </row>
    <row r="1629" spans="1:13" x14ac:dyDescent="0.2">
      <c r="A1629" s="2">
        <v>43307</v>
      </c>
      <c r="B1629" s="1">
        <v>347977</v>
      </c>
      <c r="C1629" s="1" t="s">
        <v>133</v>
      </c>
      <c r="D1629" s="1" t="s">
        <v>885</v>
      </c>
      <c r="E1629" s="1" t="s">
        <v>864</v>
      </c>
      <c r="F1629" s="1">
        <v>86</v>
      </c>
      <c r="G1629" s="16" t="s">
        <v>872</v>
      </c>
      <c r="H1629" s="23">
        <v>0.59930555555555554</v>
      </c>
      <c r="I1629" s="23">
        <v>0.70347222222222217</v>
      </c>
      <c r="J1629" s="1">
        <f>HOUR(Tabla110[[#This Row],[HORA FIN PICKING]]-Tabla110[[#This Row],[HORA INICIO PICKING]])*60+MINUTE(Tabla110[[#This Row],[HORA FIN PICKING]]-Tabla110[[#This Row],[HORA INICIO PICKING]])</f>
        <v>150</v>
      </c>
      <c r="K1629" s="1" t="str">
        <f>VLOOKUP(Tabla110[[#This Row],[COD MATERIAL]],Tabla1345[#All],3,0)</f>
        <v>10 - PALANCAS Y CHICOTES</v>
      </c>
      <c r="L1629" s="2" t="str">
        <f>VLOOKUP(MONTH(Tabla110[[#This Row],[FECHA PICKING]]),Tabla2[],2,0)</f>
        <v>Jul</v>
      </c>
      <c r="M1629" s="1">
        <f>YEAR(Tabla110[[#This Row],[FECHA PICKING]])</f>
        <v>2018</v>
      </c>
    </row>
    <row r="1630" spans="1:13" x14ac:dyDescent="0.2">
      <c r="A1630" s="2">
        <v>43163</v>
      </c>
      <c r="B1630" s="1">
        <v>347589</v>
      </c>
      <c r="C1630" s="1" t="s">
        <v>518</v>
      </c>
      <c r="D1630" s="1" t="s">
        <v>890</v>
      </c>
      <c r="E1630" s="1" t="s">
        <v>859</v>
      </c>
      <c r="F1630" s="1">
        <v>32</v>
      </c>
      <c r="G1630" s="16" t="s">
        <v>872</v>
      </c>
      <c r="H1630" s="23">
        <v>0.64861111111111114</v>
      </c>
      <c r="I1630" s="23">
        <v>0.68958333333333333</v>
      </c>
      <c r="J1630" s="1">
        <f>HOUR(Tabla110[[#This Row],[HORA FIN PICKING]]-Tabla110[[#This Row],[HORA INICIO PICKING]])*60+MINUTE(Tabla110[[#This Row],[HORA FIN PICKING]]-Tabla110[[#This Row],[HORA INICIO PICKING]])</f>
        <v>59</v>
      </c>
      <c r="K1630" s="1" t="str">
        <f>VLOOKUP(Tabla110[[#This Row],[COD MATERIAL]],Tabla1345[#All],3,0)</f>
        <v>09 - PARTES DE MOTOR</v>
      </c>
      <c r="L1630" s="2" t="str">
        <f>VLOOKUP(MONTH(Tabla110[[#This Row],[FECHA PICKING]]),Tabla2[],2,0)</f>
        <v>Mar</v>
      </c>
      <c r="M1630" s="1">
        <f>YEAR(Tabla110[[#This Row],[FECHA PICKING]])</f>
        <v>2018</v>
      </c>
    </row>
    <row r="1631" spans="1:13" x14ac:dyDescent="0.2">
      <c r="A1631" s="2">
        <v>43306</v>
      </c>
      <c r="B1631" s="1">
        <v>348880</v>
      </c>
      <c r="C1631" s="1" t="s">
        <v>523</v>
      </c>
      <c r="D1631" s="1" t="s">
        <v>886</v>
      </c>
      <c r="E1631" s="1" t="s">
        <v>870</v>
      </c>
      <c r="F1631" s="1">
        <v>73</v>
      </c>
      <c r="G1631" s="16" t="s">
        <v>872</v>
      </c>
      <c r="H1631" s="23">
        <v>0.37847222222222227</v>
      </c>
      <c r="I1631" s="23">
        <v>0.40277777777777773</v>
      </c>
      <c r="J1631" s="1">
        <f>HOUR(Tabla110[[#This Row],[HORA FIN PICKING]]-Tabla110[[#This Row],[HORA INICIO PICKING]])*60+MINUTE(Tabla110[[#This Row],[HORA FIN PICKING]]-Tabla110[[#This Row],[HORA INICIO PICKING]])</f>
        <v>35</v>
      </c>
      <c r="K1631" s="1" t="str">
        <f>VLOOKUP(Tabla110[[#This Row],[COD MATERIAL]],Tabla1345[#All],3,0)</f>
        <v>05 - COLISION</v>
      </c>
      <c r="L1631" s="2" t="str">
        <f>VLOOKUP(MONTH(Tabla110[[#This Row],[FECHA PICKING]]),Tabla2[],2,0)</f>
        <v>Jul</v>
      </c>
      <c r="M1631" s="1">
        <f>YEAR(Tabla110[[#This Row],[FECHA PICKING]])</f>
        <v>2018</v>
      </c>
    </row>
    <row r="1632" spans="1:13" x14ac:dyDescent="0.2">
      <c r="A1632" s="2">
        <v>43448</v>
      </c>
      <c r="B1632" s="1">
        <v>347686</v>
      </c>
      <c r="C1632" s="1" t="s">
        <v>633</v>
      </c>
      <c r="D1632" s="1" t="s">
        <v>884</v>
      </c>
      <c r="E1632" s="1" t="s">
        <v>865</v>
      </c>
      <c r="F1632" s="1">
        <v>63</v>
      </c>
      <c r="G1632" s="16" t="s">
        <v>873</v>
      </c>
      <c r="H1632" s="23">
        <v>0.39583333333333331</v>
      </c>
      <c r="I1632" s="23">
        <v>0.45833333333333331</v>
      </c>
      <c r="J1632" s="1">
        <f>HOUR(Tabla110[[#This Row],[HORA FIN PICKING]]-Tabla110[[#This Row],[HORA INICIO PICKING]])*60+MINUTE(Tabla110[[#This Row],[HORA FIN PICKING]]-Tabla110[[#This Row],[HORA INICIO PICKING]])</f>
        <v>90</v>
      </c>
      <c r="K1632" s="1" t="str">
        <f>VLOOKUP(Tabla110[[#This Row],[COD MATERIAL]],Tabla1345[#All],3,0)</f>
        <v>03 - FILTROS</v>
      </c>
      <c r="L1632" s="2" t="str">
        <f>VLOOKUP(MONTH(Tabla110[[#This Row],[FECHA PICKING]]),Tabla2[],2,0)</f>
        <v>Dic</v>
      </c>
      <c r="M1632" s="1">
        <f>YEAR(Tabla110[[#This Row],[FECHA PICKING]])</f>
        <v>2018</v>
      </c>
    </row>
    <row r="1633" spans="1:13" x14ac:dyDescent="0.2">
      <c r="A1633" s="2">
        <v>43467</v>
      </c>
      <c r="B1633" s="1">
        <v>353542</v>
      </c>
      <c r="C1633" s="1" t="s">
        <v>190</v>
      </c>
      <c r="D1633" s="1" t="s">
        <v>884</v>
      </c>
      <c r="E1633" s="1" t="s">
        <v>866</v>
      </c>
      <c r="F1633" s="1">
        <v>27</v>
      </c>
      <c r="G1633" s="16" t="s">
        <v>872</v>
      </c>
      <c r="H1633" s="23">
        <v>0.62847222222222221</v>
      </c>
      <c r="I1633" s="23">
        <v>0.66875000000000007</v>
      </c>
      <c r="J1633" s="1">
        <f>HOUR(Tabla110[[#This Row],[HORA FIN PICKING]]-Tabla110[[#This Row],[HORA INICIO PICKING]])*60+MINUTE(Tabla110[[#This Row],[HORA FIN PICKING]]-Tabla110[[#This Row],[HORA INICIO PICKING]])</f>
        <v>58</v>
      </c>
      <c r="K1633" s="1" t="str">
        <f>VLOOKUP(Tabla110[[#This Row],[COD MATERIAL]],Tabla1345[#All],3,0)</f>
        <v>09 - PARTES DE MOTOR</v>
      </c>
      <c r="L1633" s="2" t="str">
        <f>VLOOKUP(MONTH(Tabla110[[#This Row],[FECHA PICKING]]),Tabla2[],2,0)</f>
        <v>Ene</v>
      </c>
      <c r="M1633" s="1">
        <f>YEAR(Tabla110[[#This Row],[FECHA PICKING]])</f>
        <v>2019</v>
      </c>
    </row>
    <row r="1634" spans="1:13" x14ac:dyDescent="0.2">
      <c r="A1634" s="2">
        <v>43154</v>
      </c>
      <c r="B1634" s="1">
        <v>347661</v>
      </c>
      <c r="C1634" s="1" t="s">
        <v>600</v>
      </c>
      <c r="D1634" s="1" t="s">
        <v>892</v>
      </c>
      <c r="E1634" s="1" t="s">
        <v>865</v>
      </c>
      <c r="F1634" s="1">
        <v>44</v>
      </c>
      <c r="G1634" s="16" t="s">
        <v>872</v>
      </c>
      <c r="H1634" s="23">
        <v>0.5708333333333333</v>
      </c>
      <c r="I1634" s="23">
        <v>0.59027777777777779</v>
      </c>
      <c r="J1634" s="1">
        <f>HOUR(Tabla110[[#This Row],[HORA FIN PICKING]]-Tabla110[[#This Row],[HORA INICIO PICKING]])*60+MINUTE(Tabla110[[#This Row],[HORA FIN PICKING]]-Tabla110[[#This Row],[HORA INICIO PICKING]])</f>
        <v>28</v>
      </c>
      <c r="K1634" s="1" t="str">
        <f>VLOOKUP(Tabla110[[#This Row],[COD MATERIAL]],Tabla1345[#All],3,0)</f>
        <v>15 - MISCELANEOS</v>
      </c>
      <c r="L1634" s="2" t="str">
        <f>VLOOKUP(MONTH(Tabla110[[#This Row],[FECHA PICKING]]),Tabla2[],2,0)</f>
        <v>Feb</v>
      </c>
      <c r="M1634" s="1">
        <f>YEAR(Tabla110[[#This Row],[FECHA PICKING]])</f>
        <v>2018</v>
      </c>
    </row>
    <row r="1635" spans="1:13" x14ac:dyDescent="0.2">
      <c r="A1635" s="2">
        <v>43142</v>
      </c>
      <c r="B1635" s="1">
        <v>348355</v>
      </c>
      <c r="C1635" s="1" t="s">
        <v>534</v>
      </c>
      <c r="D1635" s="1" t="s">
        <v>889</v>
      </c>
      <c r="E1635" s="1" t="s">
        <v>858</v>
      </c>
      <c r="F1635" s="1">
        <v>56</v>
      </c>
      <c r="G1635" s="16" t="s">
        <v>872</v>
      </c>
      <c r="H1635" s="23">
        <v>0.6777777777777777</v>
      </c>
      <c r="I1635" s="23">
        <v>0.74583333333333324</v>
      </c>
      <c r="J1635" s="1">
        <f>HOUR(Tabla110[[#This Row],[HORA FIN PICKING]]-Tabla110[[#This Row],[HORA INICIO PICKING]])*60+MINUTE(Tabla110[[#This Row],[HORA FIN PICKING]]-Tabla110[[#This Row],[HORA INICIO PICKING]])</f>
        <v>98</v>
      </c>
      <c r="K1635" s="1" t="str">
        <f>VLOOKUP(Tabla110[[#This Row],[COD MATERIAL]],Tabla1345[#All],3,0)</f>
        <v>05 - COLISION</v>
      </c>
      <c r="L1635" s="2" t="str">
        <f>VLOOKUP(MONTH(Tabla110[[#This Row],[FECHA PICKING]]),Tabla2[],2,0)</f>
        <v>Feb</v>
      </c>
      <c r="M1635" s="1">
        <f>YEAR(Tabla110[[#This Row],[FECHA PICKING]])</f>
        <v>2018</v>
      </c>
    </row>
    <row r="1636" spans="1:13" x14ac:dyDescent="0.2">
      <c r="A1636" s="2">
        <v>43357</v>
      </c>
      <c r="B1636" s="1">
        <v>362799</v>
      </c>
      <c r="C1636" s="1" t="s">
        <v>448</v>
      </c>
      <c r="D1636" s="1" t="s">
        <v>891</v>
      </c>
      <c r="E1636" s="1" t="s">
        <v>871</v>
      </c>
      <c r="F1636" s="1">
        <v>23</v>
      </c>
      <c r="G1636" s="16" t="s">
        <v>872</v>
      </c>
      <c r="H1636" s="23">
        <v>0.51874999999999993</v>
      </c>
      <c r="I1636" s="23">
        <v>0.54999999999999993</v>
      </c>
      <c r="J1636" s="1">
        <f>HOUR(Tabla110[[#This Row],[HORA FIN PICKING]]-Tabla110[[#This Row],[HORA INICIO PICKING]])*60+MINUTE(Tabla110[[#This Row],[HORA FIN PICKING]]-Tabla110[[#This Row],[HORA INICIO PICKING]])</f>
        <v>45</v>
      </c>
      <c r="K1636" s="1" t="str">
        <f>VLOOKUP(Tabla110[[#This Row],[COD MATERIAL]],Tabla1345[#All],3,0)</f>
        <v>05 - COLISION</v>
      </c>
      <c r="L1636" s="2" t="str">
        <f>VLOOKUP(MONTH(Tabla110[[#This Row],[FECHA PICKING]]),Tabla2[],2,0)</f>
        <v>Set</v>
      </c>
      <c r="M1636" s="1">
        <f>YEAR(Tabla110[[#This Row],[FECHA PICKING]])</f>
        <v>2018</v>
      </c>
    </row>
    <row r="1637" spans="1:13" x14ac:dyDescent="0.2">
      <c r="A1637" s="2">
        <v>43463</v>
      </c>
      <c r="B1637" s="1">
        <v>366813</v>
      </c>
      <c r="C1637" s="1" t="s">
        <v>766</v>
      </c>
      <c r="D1637" s="1" t="s">
        <v>885</v>
      </c>
      <c r="E1637" s="1" t="s">
        <v>865</v>
      </c>
      <c r="F1637" s="1">
        <v>33</v>
      </c>
      <c r="G1637" s="16" t="s">
        <v>873</v>
      </c>
      <c r="H1637" s="23">
        <v>0.51527777777777783</v>
      </c>
      <c r="I1637" s="23">
        <v>0.5840277777777777</v>
      </c>
      <c r="J1637" s="1">
        <f>HOUR(Tabla110[[#This Row],[HORA FIN PICKING]]-Tabla110[[#This Row],[HORA INICIO PICKING]])*60+MINUTE(Tabla110[[#This Row],[HORA FIN PICKING]]-Tabla110[[#This Row],[HORA INICIO PICKING]])</f>
        <v>99</v>
      </c>
      <c r="K1637" s="1" t="str">
        <f>VLOOKUP(Tabla110[[#This Row],[COD MATERIAL]],Tabla1345[#All],3,0)</f>
        <v>14 - LUCES</v>
      </c>
      <c r="L1637" s="2" t="str">
        <f>VLOOKUP(MONTH(Tabla110[[#This Row],[FECHA PICKING]]),Tabla2[],2,0)</f>
        <v>Dic</v>
      </c>
      <c r="M1637" s="1">
        <f>YEAR(Tabla110[[#This Row],[FECHA PICKING]])</f>
        <v>2018</v>
      </c>
    </row>
    <row r="1638" spans="1:13" x14ac:dyDescent="0.2">
      <c r="A1638" s="2">
        <v>43214</v>
      </c>
      <c r="B1638" s="1">
        <v>347835</v>
      </c>
      <c r="C1638" s="1" t="s">
        <v>86</v>
      </c>
      <c r="D1638" s="1" t="s">
        <v>890</v>
      </c>
      <c r="E1638" s="1" t="s">
        <v>858</v>
      </c>
      <c r="F1638" s="1">
        <v>23</v>
      </c>
      <c r="G1638" s="16" t="s">
        <v>872</v>
      </c>
      <c r="H1638" s="23">
        <v>0.7416666666666667</v>
      </c>
      <c r="I1638" s="23">
        <v>0.77569444444444446</v>
      </c>
      <c r="J1638" s="1">
        <f>HOUR(Tabla110[[#This Row],[HORA FIN PICKING]]-Tabla110[[#This Row],[HORA INICIO PICKING]])*60+MINUTE(Tabla110[[#This Row],[HORA FIN PICKING]]-Tabla110[[#This Row],[HORA INICIO PICKING]])</f>
        <v>49</v>
      </c>
      <c r="K1638" s="1" t="str">
        <f>VLOOKUP(Tabla110[[#This Row],[COD MATERIAL]],Tabla1345[#All],3,0)</f>
        <v>15 - MISCELANEOS</v>
      </c>
      <c r="L1638" s="2" t="str">
        <f>VLOOKUP(MONTH(Tabla110[[#This Row],[FECHA PICKING]]),Tabla2[],2,0)</f>
        <v>Abr</v>
      </c>
      <c r="M1638" s="1">
        <f>YEAR(Tabla110[[#This Row],[FECHA PICKING]])</f>
        <v>2018</v>
      </c>
    </row>
    <row r="1639" spans="1:13" x14ac:dyDescent="0.2">
      <c r="A1639" s="2">
        <v>43535</v>
      </c>
      <c r="B1639" s="1">
        <v>348562</v>
      </c>
      <c r="C1639" s="1" t="s">
        <v>476</v>
      </c>
      <c r="D1639" s="1" t="s">
        <v>889</v>
      </c>
      <c r="E1639" s="1" t="s">
        <v>857</v>
      </c>
      <c r="F1639" s="1">
        <v>54</v>
      </c>
      <c r="G1639" s="16" t="s">
        <v>872</v>
      </c>
      <c r="H1639" s="23">
        <v>0.73402777777777783</v>
      </c>
      <c r="I1639" s="23">
        <v>0.8256944444444444</v>
      </c>
      <c r="J1639" s="1">
        <f>HOUR(Tabla110[[#This Row],[HORA FIN PICKING]]-Tabla110[[#This Row],[HORA INICIO PICKING]])*60+MINUTE(Tabla110[[#This Row],[HORA FIN PICKING]]-Tabla110[[#This Row],[HORA INICIO PICKING]])</f>
        <v>132</v>
      </c>
      <c r="K1639" s="1" t="str">
        <f>VLOOKUP(Tabla110[[#This Row],[COD MATERIAL]],Tabla1345[#All],3,0)</f>
        <v>09 - PARTES DE MOTOR</v>
      </c>
      <c r="L1639" s="2" t="str">
        <f>VLOOKUP(MONTH(Tabla110[[#This Row],[FECHA PICKING]]),Tabla2[],2,0)</f>
        <v>Mar</v>
      </c>
      <c r="M1639" s="1">
        <f>YEAR(Tabla110[[#This Row],[FECHA PICKING]])</f>
        <v>2019</v>
      </c>
    </row>
    <row r="1640" spans="1:13" x14ac:dyDescent="0.2">
      <c r="A1640" s="2">
        <v>43242</v>
      </c>
      <c r="B1640" s="1">
        <v>348633</v>
      </c>
      <c r="C1640" s="1" t="s">
        <v>159</v>
      </c>
      <c r="D1640" s="1" t="s">
        <v>892</v>
      </c>
      <c r="E1640" s="1" t="s">
        <v>862</v>
      </c>
      <c r="F1640" s="1">
        <v>54</v>
      </c>
      <c r="G1640" s="16" t="s">
        <v>872</v>
      </c>
      <c r="H1640" s="23">
        <v>0.40277777777777773</v>
      </c>
      <c r="I1640" s="23">
        <v>0.43541666666666662</v>
      </c>
      <c r="J1640" s="1">
        <f>HOUR(Tabla110[[#This Row],[HORA FIN PICKING]]-Tabla110[[#This Row],[HORA INICIO PICKING]])*60+MINUTE(Tabla110[[#This Row],[HORA FIN PICKING]]-Tabla110[[#This Row],[HORA INICIO PICKING]])</f>
        <v>47</v>
      </c>
      <c r="K1640" s="1" t="str">
        <f>VLOOKUP(Tabla110[[#This Row],[COD MATERIAL]],Tabla1345[#All],3,0)</f>
        <v>09 - PARTES DE MOTOR</v>
      </c>
      <c r="L1640" s="2" t="str">
        <f>VLOOKUP(MONTH(Tabla110[[#This Row],[FECHA PICKING]]),Tabla2[],2,0)</f>
        <v>May</v>
      </c>
      <c r="M1640" s="1">
        <f>YEAR(Tabla110[[#This Row],[FECHA PICKING]])</f>
        <v>2018</v>
      </c>
    </row>
    <row r="1641" spans="1:13" x14ac:dyDescent="0.2">
      <c r="A1641" s="2">
        <v>43258</v>
      </c>
      <c r="B1641" s="1">
        <v>348177</v>
      </c>
      <c r="C1641" s="1" t="s">
        <v>126</v>
      </c>
      <c r="D1641" s="1" t="s">
        <v>884</v>
      </c>
      <c r="E1641" s="1" t="s">
        <v>857</v>
      </c>
      <c r="F1641" s="1">
        <v>96</v>
      </c>
      <c r="G1641" s="16" t="s">
        <v>873</v>
      </c>
      <c r="H1641" s="23">
        <v>0.51458333333333328</v>
      </c>
      <c r="I1641" s="23">
        <v>0.59652777777777777</v>
      </c>
      <c r="J1641" s="1">
        <f>HOUR(Tabla110[[#This Row],[HORA FIN PICKING]]-Tabla110[[#This Row],[HORA INICIO PICKING]])*60+MINUTE(Tabla110[[#This Row],[HORA FIN PICKING]]-Tabla110[[#This Row],[HORA INICIO PICKING]])</f>
        <v>118</v>
      </c>
      <c r="K1641" s="1" t="str">
        <f>VLOOKUP(Tabla110[[#This Row],[COD MATERIAL]],Tabla1345[#All],3,0)</f>
        <v>06 - AMORTIGUADORES</v>
      </c>
      <c r="L1641" s="2" t="str">
        <f>VLOOKUP(MONTH(Tabla110[[#This Row],[FECHA PICKING]]),Tabla2[],2,0)</f>
        <v>Jun</v>
      </c>
      <c r="M1641" s="1">
        <f>YEAR(Tabla110[[#This Row],[FECHA PICKING]])</f>
        <v>2018</v>
      </c>
    </row>
    <row r="1642" spans="1:13" x14ac:dyDescent="0.2">
      <c r="A1642" s="2">
        <v>43524</v>
      </c>
      <c r="B1642" s="1">
        <v>348899</v>
      </c>
      <c r="C1642" s="1" t="s">
        <v>143</v>
      </c>
      <c r="D1642" s="1" t="s">
        <v>889</v>
      </c>
      <c r="E1642" s="1" t="s">
        <v>867</v>
      </c>
      <c r="F1642" s="1">
        <v>15</v>
      </c>
      <c r="G1642" s="16" t="s">
        <v>872</v>
      </c>
      <c r="H1642" s="23">
        <v>0.70000000000000007</v>
      </c>
      <c r="I1642" s="23">
        <v>0.74236111111111114</v>
      </c>
      <c r="J1642" s="1">
        <f>HOUR(Tabla110[[#This Row],[HORA FIN PICKING]]-Tabla110[[#This Row],[HORA INICIO PICKING]])*60+MINUTE(Tabla110[[#This Row],[HORA FIN PICKING]]-Tabla110[[#This Row],[HORA INICIO PICKING]])</f>
        <v>61</v>
      </c>
      <c r="K1642" s="1" t="str">
        <f>VLOOKUP(Tabla110[[#This Row],[COD MATERIAL]],Tabla1345[#All],3,0)</f>
        <v>05 - COLISION</v>
      </c>
      <c r="L1642" s="2" t="str">
        <f>VLOOKUP(MONTH(Tabla110[[#This Row],[FECHA PICKING]]),Tabla2[],2,0)</f>
        <v>Feb</v>
      </c>
      <c r="M1642" s="1">
        <f>YEAR(Tabla110[[#This Row],[FECHA PICKING]])</f>
        <v>2019</v>
      </c>
    </row>
    <row r="1643" spans="1:13" x14ac:dyDescent="0.2">
      <c r="A1643" s="2">
        <v>43396</v>
      </c>
      <c r="B1643" s="1">
        <v>348436</v>
      </c>
      <c r="C1643" s="1" t="s">
        <v>325</v>
      </c>
      <c r="D1643" s="1" t="s">
        <v>885</v>
      </c>
      <c r="E1643" s="1" t="s">
        <v>857</v>
      </c>
      <c r="F1643" s="1">
        <v>57</v>
      </c>
      <c r="G1643" s="16" t="s">
        <v>872</v>
      </c>
      <c r="H1643" s="23">
        <v>0.51388888888888895</v>
      </c>
      <c r="I1643" s="23">
        <v>0.60138888888888886</v>
      </c>
      <c r="J1643" s="1">
        <f>HOUR(Tabla110[[#This Row],[HORA FIN PICKING]]-Tabla110[[#This Row],[HORA INICIO PICKING]])*60+MINUTE(Tabla110[[#This Row],[HORA FIN PICKING]]-Tabla110[[#This Row],[HORA INICIO PICKING]])</f>
        <v>126</v>
      </c>
      <c r="K1643" s="1" t="str">
        <f>VLOOKUP(Tabla110[[#This Row],[COD MATERIAL]],Tabla1345[#All],3,0)</f>
        <v>05 - COLISION</v>
      </c>
      <c r="L1643" s="2" t="str">
        <f>VLOOKUP(MONTH(Tabla110[[#This Row],[FECHA PICKING]]),Tabla2[],2,0)</f>
        <v>Oct</v>
      </c>
      <c r="M1643" s="1">
        <f>YEAR(Tabla110[[#This Row],[FECHA PICKING]])</f>
        <v>2018</v>
      </c>
    </row>
    <row r="1644" spans="1:13" x14ac:dyDescent="0.2">
      <c r="A1644" s="2">
        <v>43388</v>
      </c>
      <c r="B1644" s="1">
        <v>348620</v>
      </c>
      <c r="C1644" s="1" t="s">
        <v>472</v>
      </c>
      <c r="D1644" s="1" t="s">
        <v>889</v>
      </c>
      <c r="E1644" s="1" t="s">
        <v>860</v>
      </c>
      <c r="F1644" s="1">
        <v>69</v>
      </c>
      <c r="G1644" s="16" t="s">
        <v>872</v>
      </c>
      <c r="H1644" s="23">
        <v>0.58958333333333335</v>
      </c>
      <c r="I1644" s="23">
        <v>0.60138888888888886</v>
      </c>
      <c r="J1644" s="1">
        <f>HOUR(Tabla110[[#This Row],[HORA FIN PICKING]]-Tabla110[[#This Row],[HORA INICIO PICKING]])*60+MINUTE(Tabla110[[#This Row],[HORA FIN PICKING]]-Tabla110[[#This Row],[HORA INICIO PICKING]])</f>
        <v>17</v>
      </c>
      <c r="K1644" s="1" t="str">
        <f>VLOOKUP(Tabla110[[#This Row],[COD MATERIAL]],Tabla1345[#All],3,0)</f>
        <v>15 - MISCELANEOS</v>
      </c>
      <c r="L1644" s="2" t="str">
        <f>VLOOKUP(MONTH(Tabla110[[#This Row],[FECHA PICKING]]),Tabla2[],2,0)</f>
        <v>Oct</v>
      </c>
      <c r="M1644" s="1">
        <f>YEAR(Tabla110[[#This Row],[FECHA PICKING]])</f>
        <v>2018</v>
      </c>
    </row>
    <row r="1645" spans="1:13" x14ac:dyDescent="0.2">
      <c r="A1645" s="2">
        <v>43157</v>
      </c>
      <c r="B1645" s="1">
        <v>348553</v>
      </c>
      <c r="C1645" s="1" t="s">
        <v>397</v>
      </c>
      <c r="D1645" s="1" t="s">
        <v>890</v>
      </c>
      <c r="E1645" s="1" t="s">
        <v>865</v>
      </c>
      <c r="F1645" s="1">
        <v>12</v>
      </c>
      <c r="G1645" s="16" t="s">
        <v>872</v>
      </c>
      <c r="H1645" s="23">
        <v>0.54999999999999993</v>
      </c>
      <c r="I1645" s="23">
        <v>0.5708333333333333</v>
      </c>
      <c r="J1645" s="1">
        <f>HOUR(Tabla110[[#This Row],[HORA FIN PICKING]]-Tabla110[[#This Row],[HORA INICIO PICKING]])*60+MINUTE(Tabla110[[#This Row],[HORA FIN PICKING]]-Tabla110[[#This Row],[HORA INICIO PICKING]])</f>
        <v>30</v>
      </c>
      <c r="K1645" s="1" t="str">
        <f>VLOOKUP(Tabla110[[#This Row],[COD MATERIAL]],Tabla1345[#All],3,0)</f>
        <v>15 - MISCELANEOS</v>
      </c>
      <c r="L1645" s="2" t="str">
        <f>VLOOKUP(MONTH(Tabla110[[#This Row],[FECHA PICKING]]),Tabla2[],2,0)</f>
        <v>Feb</v>
      </c>
      <c r="M1645" s="1">
        <f>YEAR(Tabla110[[#This Row],[FECHA PICKING]])</f>
        <v>2018</v>
      </c>
    </row>
    <row r="1646" spans="1:13" x14ac:dyDescent="0.2">
      <c r="A1646" s="2">
        <v>43539</v>
      </c>
      <c r="B1646" s="1">
        <v>348388</v>
      </c>
      <c r="C1646" s="1" t="s">
        <v>178</v>
      </c>
      <c r="D1646" s="1" t="s">
        <v>889</v>
      </c>
      <c r="E1646" s="1" t="s">
        <v>863</v>
      </c>
      <c r="F1646" s="1">
        <v>17</v>
      </c>
      <c r="G1646" s="16" t="s">
        <v>872</v>
      </c>
      <c r="H1646" s="23">
        <v>0.68125000000000002</v>
      </c>
      <c r="I1646" s="23">
        <v>0.75902777777777786</v>
      </c>
      <c r="J1646" s="1">
        <f>HOUR(Tabla110[[#This Row],[HORA FIN PICKING]]-Tabla110[[#This Row],[HORA INICIO PICKING]])*60+MINUTE(Tabla110[[#This Row],[HORA FIN PICKING]]-Tabla110[[#This Row],[HORA INICIO PICKING]])</f>
        <v>112</v>
      </c>
      <c r="K1646" s="1" t="str">
        <f>VLOOKUP(Tabla110[[#This Row],[COD MATERIAL]],Tabla1345[#All],3,0)</f>
        <v>05 - COLISION</v>
      </c>
      <c r="L1646" s="2" t="str">
        <f>VLOOKUP(MONTH(Tabla110[[#This Row],[FECHA PICKING]]),Tabla2[],2,0)</f>
        <v>Mar</v>
      </c>
      <c r="M1646" s="1">
        <f>YEAR(Tabla110[[#This Row],[FECHA PICKING]])</f>
        <v>2019</v>
      </c>
    </row>
    <row r="1647" spans="1:13" x14ac:dyDescent="0.2">
      <c r="A1647" s="2">
        <v>43573</v>
      </c>
      <c r="B1647" s="1">
        <v>348077</v>
      </c>
      <c r="C1647" s="1" t="s">
        <v>111</v>
      </c>
      <c r="D1647" s="1" t="s">
        <v>885</v>
      </c>
      <c r="E1647" s="1" t="s">
        <v>856</v>
      </c>
      <c r="F1647" s="1">
        <v>46</v>
      </c>
      <c r="G1647" s="16" t="s">
        <v>872</v>
      </c>
      <c r="H1647" s="23">
        <v>0.63888888888888895</v>
      </c>
      <c r="I1647" s="23">
        <v>0.72222222222222221</v>
      </c>
      <c r="J1647" s="1">
        <f>HOUR(Tabla110[[#This Row],[HORA FIN PICKING]]-Tabla110[[#This Row],[HORA INICIO PICKING]])*60+MINUTE(Tabla110[[#This Row],[HORA FIN PICKING]]-Tabla110[[#This Row],[HORA INICIO PICKING]])</f>
        <v>120</v>
      </c>
      <c r="K1647" s="1" t="str">
        <f>VLOOKUP(Tabla110[[#This Row],[COD MATERIAL]],Tabla1345[#All],3,0)</f>
        <v>11 - LLANTAS Y HULES</v>
      </c>
      <c r="L1647" s="2" t="str">
        <f>VLOOKUP(MONTH(Tabla110[[#This Row],[FECHA PICKING]]),Tabla2[],2,0)</f>
        <v>Abr</v>
      </c>
      <c r="M1647" s="1">
        <f>YEAR(Tabla110[[#This Row],[FECHA PICKING]])</f>
        <v>2019</v>
      </c>
    </row>
    <row r="1648" spans="1:13" x14ac:dyDescent="0.2">
      <c r="A1648" s="2">
        <v>43263</v>
      </c>
      <c r="B1648" s="1">
        <v>347665</v>
      </c>
      <c r="C1648" s="1" t="s">
        <v>734</v>
      </c>
      <c r="D1648" s="1" t="s">
        <v>886</v>
      </c>
      <c r="E1648" s="1" t="s">
        <v>857</v>
      </c>
      <c r="F1648" s="1">
        <v>49</v>
      </c>
      <c r="G1648" s="16" t="s">
        <v>873</v>
      </c>
      <c r="H1648" s="23">
        <v>0.63750000000000007</v>
      </c>
      <c r="I1648" s="23">
        <v>0.74097222222222214</v>
      </c>
      <c r="J1648" s="1">
        <f>HOUR(Tabla110[[#This Row],[HORA FIN PICKING]]-Tabla110[[#This Row],[HORA INICIO PICKING]])*60+MINUTE(Tabla110[[#This Row],[HORA FIN PICKING]]-Tabla110[[#This Row],[HORA INICIO PICKING]])</f>
        <v>149</v>
      </c>
      <c r="K1648" s="1" t="str">
        <f>VLOOKUP(Tabla110[[#This Row],[COD MATERIAL]],Tabla1345[#All],3,0)</f>
        <v>09 - PARTES DE MOTOR</v>
      </c>
      <c r="L1648" s="2" t="str">
        <f>VLOOKUP(MONTH(Tabla110[[#This Row],[FECHA PICKING]]),Tabla2[],2,0)</f>
        <v>Jun</v>
      </c>
      <c r="M1648" s="1">
        <f>YEAR(Tabla110[[#This Row],[FECHA PICKING]])</f>
        <v>2018</v>
      </c>
    </row>
    <row r="1649" spans="1:13" x14ac:dyDescent="0.2">
      <c r="A1649" s="2">
        <v>43253</v>
      </c>
      <c r="B1649" s="1">
        <v>348433</v>
      </c>
      <c r="C1649" s="1" t="s">
        <v>299</v>
      </c>
      <c r="D1649" s="1" t="s">
        <v>886</v>
      </c>
      <c r="E1649" s="1" t="s">
        <v>858</v>
      </c>
      <c r="F1649" s="1">
        <v>67</v>
      </c>
      <c r="G1649" s="16" t="s">
        <v>873</v>
      </c>
      <c r="H1649" s="23">
        <v>0.68263888888888891</v>
      </c>
      <c r="I1649" s="23">
        <v>0.77847222222222223</v>
      </c>
      <c r="J1649" s="1">
        <f>HOUR(Tabla110[[#This Row],[HORA FIN PICKING]]-Tabla110[[#This Row],[HORA INICIO PICKING]])*60+MINUTE(Tabla110[[#This Row],[HORA FIN PICKING]]-Tabla110[[#This Row],[HORA INICIO PICKING]])</f>
        <v>138</v>
      </c>
      <c r="K1649" s="1" t="str">
        <f>VLOOKUP(Tabla110[[#This Row],[COD MATERIAL]],Tabla1345[#All],3,0)</f>
        <v>05 - COLISION</v>
      </c>
      <c r="L1649" s="2" t="str">
        <f>VLOOKUP(MONTH(Tabla110[[#This Row],[FECHA PICKING]]),Tabla2[],2,0)</f>
        <v>Jun</v>
      </c>
      <c r="M1649" s="1">
        <f>YEAR(Tabla110[[#This Row],[FECHA PICKING]])</f>
        <v>2018</v>
      </c>
    </row>
    <row r="1650" spans="1:13" x14ac:dyDescent="0.2">
      <c r="A1650" s="2">
        <v>43414</v>
      </c>
      <c r="B1650" s="1">
        <v>348162</v>
      </c>
      <c r="C1650" s="1" t="s">
        <v>251</v>
      </c>
      <c r="D1650" s="1" t="s">
        <v>892</v>
      </c>
      <c r="E1650" s="1" t="s">
        <v>859</v>
      </c>
      <c r="F1650" s="1">
        <v>79</v>
      </c>
      <c r="G1650" s="16" t="s">
        <v>872</v>
      </c>
      <c r="H1650" s="23">
        <v>0.37986111111111115</v>
      </c>
      <c r="I1650" s="23">
        <v>0.39444444444444443</v>
      </c>
      <c r="J1650" s="1">
        <f>HOUR(Tabla110[[#This Row],[HORA FIN PICKING]]-Tabla110[[#This Row],[HORA INICIO PICKING]])*60+MINUTE(Tabla110[[#This Row],[HORA FIN PICKING]]-Tabla110[[#This Row],[HORA INICIO PICKING]])</f>
        <v>21</v>
      </c>
      <c r="K1650" s="1" t="str">
        <f>VLOOKUP(Tabla110[[#This Row],[COD MATERIAL]],Tabla1345[#All],3,0)</f>
        <v>15 - MISCELANEOS</v>
      </c>
      <c r="L1650" s="2" t="str">
        <f>VLOOKUP(MONTH(Tabla110[[#This Row],[FECHA PICKING]]),Tabla2[],2,0)</f>
        <v>Nov</v>
      </c>
      <c r="M1650" s="1">
        <f>YEAR(Tabla110[[#This Row],[FECHA PICKING]])</f>
        <v>2018</v>
      </c>
    </row>
    <row r="1651" spans="1:13" x14ac:dyDescent="0.2">
      <c r="A1651" s="2">
        <v>43203</v>
      </c>
      <c r="B1651" s="1">
        <v>362797</v>
      </c>
      <c r="C1651" s="1" t="s">
        <v>427</v>
      </c>
      <c r="D1651" s="1" t="s">
        <v>892</v>
      </c>
      <c r="E1651" s="1" t="s">
        <v>860</v>
      </c>
      <c r="F1651" s="1">
        <v>26</v>
      </c>
      <c r="G1651" s="16" t="s">
        <v>872</v>
      </c>
      <c r="H1651" s="23">
        <v>0.46736111111111112</v>
      </c>
      <c r="I1651" s="23">
        <v>0.49861111111111112</v>
      </c>
      <c r="J1651" s="1">
        <f>HOUR(Tabla110[[#This Row],[HORA FIN PICKING]]-Tabla110[[#This Row],[HORA INICIO PICKING]])*60+MINUTE(Tabla110[[#This Row],[HORA FIN PICKING]]-Tabla110[[#This Row],[HORA INICIO PICKING]])</f>
        <v>45</v>
      </c>
      <c r="K1651" s="1" t="str">
        <f>VLOOKUP(Tabla110[[#This Row],[COD MATERIAL]],Tabla1345[#All],3,0)</f>
        <v>05 - COLISION</v>
      </c>
      <c r="L1651" s="2" t="str">
        <f>VLOOKUP(MONTH(Tabla110[[#This Row],[FECHA PICKING]]),Tabla2[],2,0)</f>
        <v>Abr</v>
      </c>
      <c r="M1651" s="1">
        <f>YEAR(Tabla110[[#This Row],[FECHA PICKING]])</f>
        <v>2018</v>
      </c>
    </row>
    <row r="1652" spans="1:13" x14ac:dyDescent="0.2">
      <c r="A1652" s="2">
        <v>43437</v>
      </c>
      <c r="B1652" s="1">
        <v>348234</v>
      </c>
      <c r="C1652" s="1" t="s">
        <v>580</v>
      </c>
      <c r="D1652" s="1" t="s">
        <v>893</v>
      </c>
      <c r="E1652" s="1" t="s">
        <v>861</v>
      </c>
      <c r="F1652" s="1">
        <v>93</v>
      </c>
      <c r="G1652" s="16" t="s">
        <v>872</v>
      </c>
      <c r="H1652" s="23">
        <v>0.64166666666666672</v>
      </c>
      <c r="I1652" s="23">
        <v>0.65694444444444444</v>
      </c>
      <c r="J1652" s="1">
        <f>HOUR(Tabla110[[#This Row],[HORA FIN PICKING]]-Tabla110[[#This Row],[HORA INICIO PICKING]])*60+MINUTE(Tabla110[[#This Row],[HORA FIN PICKING]]-Tabla110[[#This Row],[HORA INICIO PICKING]])</f>
        <v>22</v>
      </c>
      <c r="K1652" s="1" t="str">
        <f>VLOOKUP(Tabla110[[#This Row],[COD MATERIAL]],Tabla1345[#All],3,0)</f>
        <v>13 - TRACCION</v>
      </c>
      <c r="L1652" s="2" t="str">
        <f>VLOOKUP(MONTH(Tabla110[[#This Row],[FECHA PICKING]]),Tabla2[],2,0)</f>
        <v>Dic</v>
      </c>
      <c r="M1652" s="1">
        <f>YEAR(Tabla110[[#This Row],[FECHA PICKING]])</f>
        <v>2018</v>
      </c>
    </row>
    <row r="1653" spans="1:13" x14ac:dyDescent="0.2">
      <c r="A1653" s="2">
        <v>43554</v>
      </c>
      <c r="B1653" s="1">
        <v>347676</v>
      </c>
      <c r="C1653" s="1" t="s">
        <v>315</v>
      </c>
      <c r="D1653" s="1" t="s">
        <v>886</v>
      </c>
      <c r="E1653" s="1" t="s">
        <v>862</v>
      </c>
      <c r="F1653" s="1">
        <v>32</v>
      </c>
      <c r="G1653" s="16" t="s">
        <v>872</v>
      </c>
      <c r="H1653" s="23">
        <v>0.73472222222222217</v>
      </c>
      <c r="I1653" s="23">
        <v>0.78541666666666676</v>
      </c>
      <c r="J1653" s="1">
        <f>HOUR(Tabla110[[#This Row],[HORA FIN PICKING]]-Tabla110[[#This Row],[HORA INICIO PICKING]])*60+MINUTE(Tabla110[[#This Row],[HORA FIN PICKING]]-Tabla110[[#This Row],[HORA INICIO PICKING]])</f>
        <v>73</v>
      </c>
      <c r="K1653" s="1" t="str">
        <f>VLOOKUP(Tabla110[[#This Row],[COD MATERIAL]],Tabla1345[#All],3,0)</f>
        <v>09 - PARTES DE MOTOR</v>
      </c>
      <c r="L1653" s="2" t="str">
        <f>VLOOKUP(MONTH(Tabla110[[#This Row],[FECHA PICKING]]),Tabla2[],2,0)</f>
        <v>Mar</v>
      </c>
      <c r="M1653" s="1">
        <f>YEAR(Tabla110[[#This Row],[FECHA PICKING]])</f>
        <v>2019</v>
      </c>
    </row>
    <row r="1654" spans="1:13" x14ac:dyDescent="0.2">
      <c r="A1654" s="2">
        <v>43433</v>
      </c>
      <c r="B1654" s="1">
        <v>347836</v>
      </c>
      <c r="C1654" s="1" t="s">
        <v>37</v>
      </c>
      <c r="D1654" s="1" t="s">
        <v>890</v>
      </c>
      <c r="E1654" s="1" t="s">
        <v>863</v>
      </c>
      <c r="F1654" s="1">
        <v>52</v>
      </c>
      <c r="G1654" s="16" t="s">
        <v>873</v>
      </c>
      <c r="H1654" s="23">
        <v>0.57013888888888886</v>
      </c>
      <c r="I1654" s="23">
        <v>0.6479166666666667</v>
      </c>
      <c r="J1654" s="1">
        <f>HOUR(Tabla110[[#This Row],[HORA FIN PICKING]]-Tabla110[[#This Row],[HORA INICIO PICKING]])*60+MINUTE(Tabla110[[#This Row],[HORA FIN PICKING]]-Tabla110[[#This Row],[HORA INICIO PICKING]])</f>
        <v>112</v>
      </c>
      <c r="K1654" s="1" t="str">
        <f>VLOOKUP(Tabla110[[#This Row],[COD MATERIAL]],Tabla1345[#All],3,0)</f>
        <v>07 - PEDALES Y POSAPIES</v>
      </c>
      <c r="L1654" s="2" t="str">
        <f>VLOOKUP(MONTH(Tabla110[[#This Row],[FECHA PICKING]]),Tabla2[],2,0)</f>
        <v>Nov</v>
      </c>
      <c r="M1654" s="1">
        <f>YEAR(Tabla110[[#This Row],[FECHA PICKING]])</f>
        <v>2018</v>
      </c>
    </row>
    <row r="1655" spans="1:13" x14ac:dyDescent="0.2">
      <c r="A1655" s="2">
        <v>43282</v>
      </c>
      <c r="B1655" s="1">
        <v>347974</v>
      </c>
      <c r="C1655" s="1" t="s">
        <v>293</v>
      </c>
      <c r="D1655" s="1" t="s">
        <v>884</v>
      </c>
      <c r="E1655" s="1" t="s">
        <v>864</v>
      </c>
      <c r="F1655" s="1">
        <v>41</v>
      </c>
      <c r="G1655" s="16" t="s">
        <v>872</v>
      </c>
      <c r="H1655" s="23">
        <v>0.48333333333333334</v>
      </c>
      <c r="I1655" s="23">
        <v>0.5131944444444444</v>
      </c>
      <c r="J1655" s="1">
        <f>HOUR(Tabla110[[#This Row],[HORA FIN PICKING]]-Tabla110[[#This Row],[HORA INICIO PICKING]])*60+MINUTE(Tabla110[[#This Row],[HORA FIN PICKING]]-Tabla110[[#This Row],[HORA INICIO PICKING]])</f>
        <v>43</v>
      </c>
      <c r="K1655" s="1" t="str">
        <f>VLOOKUP(Tabla110[[#This Row],[COD MATERIAL]],Tabla1345[#All],3,0)</f>
        <v>10 - PALANCAS Y CHICOTES</v>
      </c>
      <c r="L1655" s="2" t="str">
        <f>VLOOKUP(MONTH(Tabla110[[#This Row],[FECHA PICKING]]),Tabla2[],2,0)</f>
        <v>Jul</v>
      </c>
      <c r="M1655" s="1">
        <f>YEAR(Tabla110[[#This Row],[FECHA PICKING]])</f>
        <v>2018</v>
      </c>
    </row>
    <row r="1656" spans="1:13" x14ac:dyDescent="0.2">
      <c r="A1656" s="2">
        <v>43605</v>
      </c>
      <c r="B1656" s="1">
        <v>368038</v>
      </c>
      <c r="C1656" s="1" t="s">
        <v>82</v>
      </c>
      <c r="D1656" s="1" t="s">
        <v>885</v>
      </c>
      <c r="E1656" s="1" t="s">
        <v>864</v>
      </c>
      <c r="F1656" s="1">
        <v>94</v>
      </c>
      <c r="G1656" s="16" t="s">
        <v>872</v>
      </c>
      <c r="H1656" s="23">
        <v>0.71388888888888891</v>
      </c>
      <c r="I1656" s="23">
        <v>0.75347222222222221</v>
      </c>
      <c r="J1656" s="1">
        <f>HOUR(Tabla110[[#This Row],[HORA FIN PICKING]]-Tabla110[[#This Row],[HORA INICIO PICKING]])*60+MINUTE(Tabla110[[#This Row],[HORA FIN PICKING]]-Tabla110[[#This Row],[HORA INICIO PICKING]])</f>
        <v>57</v>
      </c>
      <c r="K1656" s="1" t="str">
        <f>VLOOKUP(Tabla110[[#This Row],[COD MATERIAL]],Tabla1345[#All],3,0)</f>
        <v>08 - ELECTRICO</v>
      </c>
      <c r="L1656" s="2" t="str">
        <f>VLOOKUP(MONTH(Tabla110[[#This Row],[FECHA PICKING]]),Tabla2[],2,0)</f>
        <v>May</v>
      </c>
      <c r="M1656" s="1">
        <f>YEAR(Tabla110[[#This Row],[FECHA PICKING]])</f>
        <v>2019</v>
      </c>
    </row>
    <row r="1657" spans="1:13" x14ac:dyDescent="0.2">
      <c r="A1657" s="2">
        <v>43350</v>
      </c>
      <c r="B1657" s="1">
        <v>353562</v>
      </c>
      <c r="C1657" s="1" t="s">
        <v>158</v>
      </c>
      <c r="D1657" s="1" t="s">
        <v>891</v>
      </c>
      <c r="E1657" s="1" t="s">
        <v>857</v>
      </c>
      <c r="F1657" s="1">
        <v>77</v>
      </c>
      <c r="G1657" s="16" t="s">
        <v>873</v>
      </c>
      <c r="H1657" s="23">
        <v>0.36527777777777781</v>
      </c>
      <c r="I1657" s="23">
        <v>0.45347222222222222</v>
      </c>
      <c r="J1657" s="1">
        <f>HOUR(Tabla110[[#This Row],[HORA FIN PICKING]]-Tabla110[[#This Row],[HORA INICIO PICKING]])*60+MINUTE(Tabla110[[#This Row],[HORA FIN PICKING]]-Tabla110[[#This Row],[HORA INICIO PICKING]])</f>
        <v>127</v>
      </c>
      <c r="K1657" s="1" t="str">
        <f>VLOOKUP(Tabla110[[#This Row],[COD MATERIAL]],Tabla1345[#All],3,0)</f>
        <v>03 - FILTROS</v>
      </c>
      <c r="L1657" s="2" t="str">
        <f>VLOOKUP(MONTH(Tabla110[[#This Row],[FECHA PICKING]]),Tabla2[],2,0)</f>
        <v>Set</v>
      </c>
      <c r="M1657" s="1">
        <f>YEAR(Tabla110[[#This Row],[FECHA PICKING]])</f>
        <v>2018</v>
      </c>
    </row>
    <row r="1658" spans="1:13" x14ac:dyDescent="0.2">
      <c r="A1658" s="2">
        <v>43267</v>
      </c>
      <c r="B1658" s="1">
        <v>348451</v>
      </c>
      <c r="C1658" s="1" t="s">
        <v>542</v>
      </c>
      <c r="D1658" s="1" t="s">
        <v>886</v>
      </c>
      <c r="E1658" s="1" t="s">
        <v>864</v>
      </c>
      <c r="F1658" s="1">
        <v>87</v>
      </c>
      <c r="G1658" s="16" t="s">
        <v>873</v>
      </c>
      <c r="H1658" s="23">
        <v>0.42222222222222222</v>
      </c>
      <c r="I1658" s="23">
        <v>0.48888888888888893</v>
      </c>
      <c r="J1658" s="1">
        <f>HOUR(Tabla110[[#This Row],[HORA FIN PICKING]]-Tabla110[[#This Row],[HORA INICIO PICKING]])*60+MINUTE(Tabla110[[#This Row],[HORA FIN PICKING]]-Tabla110[[#This Row],[HORA INICIO PICKING]])</f>
        <v>96</v>
      </c>
      <c r="K1658" s="1" t="str">
        <f>VLOOKUP(Tabla110[[#This Row],[COD MATERIAL]],Tabla1345[#All],3,0)</f>
        <v>15 - MISCELANEOS</v>
      </c>
      <c r="L1658" s="2" t="str">
        <f>VLOOKUP(MONTH(Tabla110[[#This Row],[FECHA PICKING]]),Tabla2[],2,0)</f>
        <v>Jun</v>
      </c>
      <c r="M1658" s="1">
        <f>YEAR(Tabla110[[#This Row],[FECHA PICKING]])</f>
        <v>2018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129C5-4510-4238-936B-238B72656867}">
  <dimension ref="A3:P23"/>
  <sheetViews>
    <sheetView workbookViewId="0">
      <selection activeCell="C8" sqref="C8"/>
    </sheetView>
  </sheetViews>
  <sheetFormatPr baseColWidth="10" defaultColWidth="10.7109375" defaultRowHeight="15" x14ac:dyDescent="0.25"/>
  <cols>
    <col min="1" max="1" width="17.5703125" bestFit="1" customWidth="1"/>
    <col min="2" max="2" width="7.140625" style="24" bestFit="1" customWidth="1"/>
    <col min="3" max="3" width="9.5703125" style="24" customWidth="1"/>
    <col min="4" max="4" width="6.5703125" customWidth="1"/>
    <col min="5" max="5" width="17.5703125" bestFit="1" customWidth="1"/>
    <col min="6" max="6" width="10.85546875" style="24" bestFit="1" customWidth="1"/>
    <col min="7" max="7" width="9.5703125" style="24" customWidth="1"/>
    <col min="9" max="9" width="12.5703125" bestFit="1" customWidth="1"/>
    <col min="12" max="12" width="28" bestFit="1" customWidth="1"/>
    <col min="15" max="15" width="24.7109375" bestFit="1" customWidth="1"/>
  </cols>
  <sheetData>
    <row r="3" spans="1:16" x14ac:dyDescent="0.25">
      <c r="A3" s="11" t="s">
        <v>18</v>
      </c>
      <c r="B3" s="11" t="s">
        <v>17</v>
      </c>
      <c r="C3" s="14" t="s">
        <v>880</v>
      </c>
      <c r="E3" s="11" t="s">
        <v>847</v>
      </c>
      <c r="F3" s="32" t="s">
        <v>851</v>
      </c>
      <c r="G3" t="s">
        <v>880</v>
      </c>
      <c r="I3" s="11" t="s">
        <v>849</v>
      </c>
      <c r="J3" s="14" t="s">
        <v>880</v>
      </c>
      <c r="L3" s="11" t="s">
        <v>894</v>
      </c>
      <c r="M3" s="14" t="s">
        <v>880</v>
      </c>
      <c r="O3" s="11" t="s">
        <v>842</v>
      </c>
      <c r="P3" s="14" t="s">
        <v>880</v>
      </c>
    </row>
    <row r="4" spans="1:16" x14ac:dyDescent="0.25">
      <c r="A4">
        <v>2018</v>
      </c>
      <c r="B4" t="s">
        <v>5</v>
      </c>
      <c r="C4" s="14">
        <v>0.9388679895837424</v>
      </c>
      <c r="E4" t="s">
        <v>881</v>
      </c>
      <c r="F4" s="32">
        <v>562</v>
      </c>
      <c r="G4" s="14">
        <v>1</v>
      </c>
      <c r="I4" t="s">
        <v>888</v>
      </c>
      <c r="J4" s="14">
        <v>0.92344867396894403</v>
      </c>
      <c r="L4" t="s">
        <v>859</v>
      </c>
      <c r="M4" s="14">
        <v>0.92344867396894403</v>
      </c>
      <c r="O4" t="s">
        <v>168</v>
      </c>
      <c r="P4" s="14">
        <v>0.90334796020818831</v>
      </c>
    </row>
    <row r="5" spans="1:16" x14ac:dyDescent="0.25">
      <c r="B5" t="s">
        <v>6</v>
      </c>
      <c r="C5" s="14">
        <v>0.94675458158842829</v>
      </c>
      <c r="E5" t="s">
        <v>882</v>
      </c>
      <c r="F5" s="32">
        <v>347</v>
      </c>
      <c r="G5" s="14">
        <v>0.9184450429156954</v>
      </c>
      <c r="I5" t="s">
        <v>885</v>
      </c>
      <c r="J5" s="14">
        <v>0.92510581903405331</v>
      </c>
      <c r="L5" t="s">
        <v>865</v>
      </c>
      <c r="M5" s="14">
        <v>0.92510581903405331</v>
      </c>
      <c r="O5" t="s">
        <v>59</v>
      </c>
      <c r="P5" s="14">
        <v>0.91910406454728766</v>
      </c>
    </row>
    <row r="6" spans="1:16" x14ac:dyDescent="0.25">
      <c r="B6" t="s">
        <v>7</v>
      </c>
      <c r="C6" s="14">
        <v>0.91782403140202973</v>
      </c>
      <c r="E6" t="s">
        <v>883</v>
      </c>
      <c r="F6" s="32">
        <v>748</v>
      </c>
      <c r="G6" s="14">
        <v>0.89187007682151587</v>
      </c>
      <c r="I6" t="s">
        <v>891</v>
      </c>
      <c r="J6" s="14">
        <v>0.93127577920257187</v>
      </c>
      <c r="L6" t="s">
        <v>862</v>
      </c>
      <c r="M6" s="14">
        <v>0.93127577920257187</v>
      </c>
      <c r="O6" t="s">
        <v>52</v>
      </c>
      <c r="P6" s="14">
        <v>0.9221683649957495</v>
      </c>
    </row>
    <row r="7" spans="1:16" x14ac:dyDescent="0.25">
      <c r="B7" t="s">
        <v>8</v>
      </c>
      <c r="C7" s="14">
        <v>0.93108088231927477</v>
      </c>
      <c r="E7" t="s">
        <v>19</v>
      </c>
      <c r="F7" s="32">
        <v>1657</v>
      </c>
      <c r="G7" s="14">
        <v>0.93410938283297384</v>
      </c>
      <c r="I7" t="s">
        <v>887</v>
      </c>
      <c r="J7" s="14">
        <v>0.93198766972585678</v>
      </c>
      <c r="L7" t="s">
        <v>858</v>
      </c>
      <c r="M7" s="14">
        <v>0.93198766972585678</v>
      </c>
      <c r="O7" t="s">
        <v>38</v>
      </c>
      <c r="P7" s="14">
        <v>0.92446261917334693</v>
      </c>
    </row>
    <row r="8" spans="1:16" x14ac:dyDescent="0.25">
      <c r="B8" t="s">
        <v>9</v>
      </c>
      <c r="C8" s="14">
        <v>0.93234770576567372</v>
      </c>
      <c r="F8"/>
      <c r="G8"/>
      <c r="I8" t="s">
        <v>889</v>
      </c>
      <c r="J8" s="14">
        <v>0.9345858819033559</v>
      </c>
      <c r="L8" t="s">
        <v>860</v>
      </c>
      <c r="M8" s="14">
        <v>0.9345858819033559</v>
      </c>
      <c r="O8" t="s">
        <v>35</v>
      </c>
      <c r="P8" s="14">
        <v>0.92459523742678174</v>
      </c>
    </row>
    <row r="9" spans="1:16" x14ac:dyDescent="0.25">
      <c r="B9" t="s">
        <v>10</v>
      </c>
      <c r="C9" s="14">
        <v>0.93854739671156462</v>
      </c>
      <c r="F9"/>
      <c r="G9"/>
      <c r="I9" t="s">
        <v>890</v>
      </c>
      <c r="J9" s="14">
        <v>0.93552249155388856</v>
      </c>
      <c r="L9" t="s">
        <v>861</v>
      </c>
      <c r="M9" s="14">
        <v>0.93552249155388856</v>
      </c>
      <c r="O9" t="s">
        <v>44</v>
      </c>
      <c r="P9" s="14">
        <v>0.9325950091369678</v>
      </c>
    </row>
    <row r="10" spans="1:16" x14ac:dyDescent="0.25">
      <c r="B10" t="s">
        <v>11</v>
      </c>
      <c r="C10" s="14">
        <v>0.94299232145266421</v>
      </c>
      <c r="F10"/>
      <c r="G10"/>
      <c r="I10" t="s">
        <v>886</v>
      </c>
      <c r="J10" s="14">
        <v>0.93765009843128311</v>
      </c>
      <c r="L10" t="s">
        <v>857</v>
      </c>
      <c r="M10" s="14">
        <v>0.93765009843128311</v>
      </c>
      <c r="O10" t="s">
        <v>30</v>
      </c>
      <c r="P10" s="14">
        <v>0.93451633238775145</v>
      </c>
    </row>
    <row r="11" spans="1:16" x14ac:dyDescent="0.25">
      <c r="B11" t="s">
        <v>12</v>
      </c>
      <c r="C11" s="14">
        <v>0.93383021607076022</v>
      </c>
      <c r="F11"/>
      <c r="G11"/>
      <c r="I11" t="s">
        <v>893</v>
      </c>
      <c r="J11" s="14">
        <v>0.93791642797459329</v>
      </c>
      <c r="L11" t="s">
        <v>864</v>
      </c>
      <c r="M11" s="14">
        <v>0.93791642797459329</v>
      </c>
      <c r="O11" t="s">
        <v>70</v>
      </c>
      <c r="P11" s="14">
        <v>0.93461633205803485</v>
      </c>
    </row>
    <row r="12" spans="1:16" x14ac:dyDescent="0.25">
      <c r="B12" t="s">
        <v>13</v>
      </c>
      <c r="C12" s="14">
        <v>0.935401219129257</v>
      </c>
      <c r="F12"/>
      <c r="G12"/>
      <c r="I12" t="s">
        <v>884</v>
      </c>
      <c r="J12" s="14">
        <v>0.93902426504666958</v>
      </c>
      <c r="L12" t="s">
        <v>856</v>
      </c>
      <c r="M12" s="14">
        <v>0.93902426504666958</v>
      </c>
      <c r="O12" t="s">
        <v>33</v>
      </c>
      <c r="P12" s="14">
        <v>0.93627871817657859</v>
      </c>
    </row>
    <row r="13" spans="1:16" x14ac:dyDescent="0.25">
      <c r="B13" t="s">
        <v>14</v>
      </c>
      <c r="C13" s="14">
        <v>0.93923338696630077</v>
      </c>
      <c r="F13"/>
      <c r="G13"/>
      <c r="I13" t="s">
        <v>892</v>
      </c>
      <c r="J13" s="14">
        <v>0.94188261107166782</v>
      </c>
      <c r="L13" t="s">
        <v>863</v>
      </c>
      <c r="M13" s="14">
        <v>0.94188261107166782</v>
      </c>
      <c r="O13" t="s">
        <v>50</v>
      </c>
      <c r="P13" s="14">
        <v>0.94078866501516778</v>
      </c>
    </row>
    <row r="14" spans="1:16" x14ac:dyDescent="0.25">
      <c r="B14" t="s">
        <v>15</v>
      </c>
      <c r="C14" s="14">
        <v>0.93216735118425098</v>
      </c>
      <c r="F14"/>
      <c r="G14"/>
      <c r="I14" t="s">
        <v>19</v>
      </c>
      <c r="J14" s="14">
        <v>0.93410938283297495</v>
      </c>
      <c r="L14" t="s">
        <v>19</v>
      </c>
      <c r="M14" s="14">
        <v>0.93410938283297662</v>
      </c>
      <c r="O14" t="s">
        <v>46</v>
      </c>
      <c r="P14" s="14">
        <v>0.94082620368992875</v>
      </c>
    </row>
    <row r="15" spans="1:16" x14ac:dyDescent="0.25">
      <c r="B15" t="s">
        <v>16</v>
      </c>
      <c r="C15" s="14">
        <v>0.92746308498877583</v>
      </c>
      <c r="F15"/>
      <c r="G15"/>
      <c r="O15" t="s">
        <v>42</v>
      </c>
      <c r="P15" s="14">
        <v>0.94458051339090399</v>
      </c>
    </row>
    <row r="16" spans="1:16" x14ac:dyDescent="0.25">
      <c r="A16" t="s">
        <v>20</v>
      </c>
      <c r="B16"/>
      <c r="C16" s="14">
        <v>0.93460095315682201</v>
      </c>
      <c r="F16"/>
      <c r="G16"/>
      <c r="O16" t="s">
        <v>40</v>
      </c>
      <c r="P16" s="14">
        <v>0.94708113792435933</v>
      </c>
    </row>
    <row r="17" spans="1:16" x14ac:dyDescent="0.25">
      <c r="A17">
        <v>2019</v>
      </c>
      <c r="B17" t="s">
        <v>5</v>
      </c>
      <c r="C17" s="14">
        <v>0.93516823074702426</v>
      </c>
      <c r="F17"/>
      <c r="G17"/>
      <c r="O17" t="s">
        <v>118</v>
      </c>
      <c r="P17" s="14">
        <v>0.95198773278110282</v>
      </c>
    </row>
    <row r="18" spans="1:16" x14ac:dyDescent="0.25">
      <c r="B18" t="s">
        <v>6</v>
      </c>
      <c r="C18" s="14">
        <v>0.93834422747466839</v>
      </c>
      <c r="F18"/>
      <c r="G18"/>
      <c r="O18" t="s">
        <v>19</v>
      </c>
      <c r="P18" s="14">
        <v>0.9341093828329764</v>
      </c>
    </row>
    <row r="19" spans="1:16" x14ac:dyDescent="0.25">
      <c r="B19" t="s">
        <v>7</v>
      </c>
      <c r="C19" s="14">
        <v>0.93598799431977731</v>
      </c>
      <c r="F19"/>
      <c r="G19"/>
    </row>
    <row r="20" spans="1:16" x14ac:dyDescent="0.25">
      <c r="B20" t="s">
        <v>8</v>
      </c>
      <c r="C20" s="14">
        <v>0.92006366583524168</v>
      </c>
      <c r="F20"/>
      <c r="G20"/>
    </row>
    <row r="21" spans="1:16" x14ac:dyDescent="0.25">
      <c r="B21" t="s">
        <v>9</v>
      </c>
      <c r="C21" s="14">
        <v>0.93520436629172521</v>
      </c>
      <c r="F21"/>
      <c r="G21"/>
    </row>
    <row r="22" spans="1:16" x14ac:dyDescent="0.25">
      <c r="A22" t="s">
        <v>21</v>
      </c>
      <c r="B22"/>
      <c r="C22" s="14">
        <v>0.93291803574646237</v>
      </c>
      <c r="F22"/>
      <c r="G22"/>
    </row>
    <row r="23" spans="1:16" x14ac:dyDescent="0.25">
      <c r="A23" t="s">
        <v>19</v>
      </c>
      <c r="B23"/>
      <c r="C23" s="14">
        <v>0.93410938283297518</v>
      </c>
      <c r="F23"/>
      <c r="G2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4728F-F8F4-4125-BDC6-EE951079FD9A}">
  <dimension ref="A3:AD24"/>
  <sheetViews>
    <sheetView topLeftCell="S1" workbookViewId="0">
      <selection activeCell="C8" sqref="C8"/>
    </sheetView>
  </sheetViews>
  <sheetFormatPr baseColWidth="10" defaultColWidth="10.7109375" defaultRowHeight="15" x14ac:dyDescent="0.25"/>
  <cols>
    <col min="1" max="1" width="28.7109375" bestFit="1" customWidth="1"/>
    <col min="2" max="2" width="7.140625" bestFit="1" customWidth="1"/>
    <col min="3" max="4" width="7.42578125" customWidth="1"/>
    <col min="5" max="5" width="5" customWidth="1"/>
    <col min="6" max="6" width="28.7109375" bestFit="1" customWidth="1"/>
    <col min="7" max="7" width="11.28515625" customWidth="1"/>
    <col min="8" max="9" width="7.42578125" customWidth="1"/>
    <col min="10" max="10" width="28.7109375" bestFit="1" customWidth="1"/>
    <col min="11" max="11" width="7.140625" bestFit="1" customWidth="1"/>
    <col min="12" max="13" width="7.42578125" customWidth="1"/>
    <col min="22" max="22" width="12.5703125" bestFit="1" customWidth="1"/>
    <col min="23" max="23" width="7.140625" bestFit="1" customWidth="1"/>
    <col min="24" max="25" width="7.42578125" customWidth="1"/>
    <col min="26" max="26" width="21.7109375" bestFit="1" customWidth="1"/>
    <col min="27" max="27" width="7.140625" bestFit="1" customWidth="1"/>
    <col min="28" max="28" width="7.42578125" customWidth="1"/>
    <col min="29" max="29" width="21.7109375" bestFit="1" customWidth="1"/>
    <col min="30" max="30" width="7.140625" bestFit="1" customWidth="1"/>
  </cols>
  <sheetData>
    <row r="3" spans="1:30" x14ac:dyDescent="0.25">
      <c r="A3" s="11" t="s">
        <v>895</v>
      </c>
      <c r="C3" s="11" t="s">
        <v>874</v>
      </c>
      <c r="F3" s="11" t="s">
        <v>874</v>
      </c>
      <c r="G3" t="s">
        <v>895</v>
      </c>
      <c r="J3" s="11" t="s">
        <v>895</v>
      </c>
      <c r="K3" s="11" t="s">
        <v>874</v>
      </c>
      <c r="N3" s="11" t="s">
        <v>895</v>
      </c>
      <c r="O3" s="11" t="s">
        <v>874</v>
      </c>
      <c r="R3" s="11" t="s">
        <v>895</v>
      </c>
      <c r="S3" s="11" t="s">
        <v>874</v>
      </c>
      <c r="V3" s="25" t="s">
        <v>18</v>
      </c>
      <c r="W3" s="25" t="s">
        <v>17</v>
      </c>
      <c r="X3" t="s">
        <v>896</v>
      </c>
      <c r="Z3" s="11" t="s">
        <v>855</v>
      </c>
      <c r="AA3" t="s">
        <v>896</v>
      </c>
      <c r="AC3" s="11" t="s">
        <v>849</v>
      </c>
      <c r="AD3" t="s">
        <v>896</v>
      </c>
    </row>
    <row r="4" spans="1:30" s="26" customFormat="1" x14ac:dyDescent="0.25">
      <c r="A4" s="25" t="s">
        <v>18</v>
      </c>
      <c r="B4" s="25" t="s">
        <v>17</v>
      </c>
      <c r="C4" s="28" t="s">
        <v>872</v>
      </c>
      <c r="D4" s="28" t="s">
        <v>873</v>
      </c>
      <c r="F4" s="28" t="s">
        <v>872</v>
      </c>
      <c r="G4" s="14">
        <v>0.76644538322269162</v>
      </c>
      <c r="H4"/>
      <c r="I4"/>
      <c r="J4" s="11" t="s">
        <v>849</v>
      </c>
      <c r="K4" s="28" t="s">
        <v>872</v>
      </c>
      <c r="L4" s="28" t="s">
        <v>873</v>
      </c>
      <c r="M4"/>
      <c r="N4" s="11" t="s">
        <v>855</v>
      </c>
      <c r="O4" s="28" t="s">
        <v>872</v>
      </c>
      <c r="P4" s="28" t="s">
        <v>873</v>
      </c>
      <c r="R4" s="11" t="s">
        <v>842</v>
      </c>
      <c r="S4" s="28" t="s">
        <v>872</v>
      </c>
      <c r="T4" s="28" t="s">
        <v>873</v>
      </c>
      <c r="V4">
        <v>2018</v>
      </c>
      <c r="W4" t="s">
        <v>5</v>
      </c>
      <c r="X4" s="29">
        <v>77.511627906976742</v>
      </c>
      <c r="Y4"/>
      <c r="Z4" t="s">
        <v>857</v>
      </c>
      <c r="AA4" s="29">
        <v>132.55188679245282</v>
      </c>
      <c r="AB4"/>
      <c r="AC4" t="s">
        <v>891</v>
      </c>
      <c r="AD4" s="29">
        <v>82.91447368421052</v>
      </c>
    </row>
    <row r="5" spans="1:30" x14ac:dyDescent="0.25">
      <c r="A5">
        <v>2018</v>
      </c>
      <c r="B5" t="s">
        <v>5</v>
      </c>
      <c r="C5" s="14">
        <v>0.7441860465116279</v>
      </c>
      <c r="D5" s="14">
        <v>0.2558139534883721</v>
      </c>
      <c r="F5" s="28" t="s">
        <v>873</v>
      </c>
      <c r="G5" s="14">
        <v>0.23355461677730838</v>
      </c>
      <c r="J5" t="s">
        <v>884</v>
      </c>
      <c r="K5" s="14">
        <v>0.75706214689265539</v>
      </c>
      <c r="L5" s="14">
        <v>0.24293785310734464</v>
      </c>
      <c r="N5" t="s">
        <v>867</v>
      </c>
      <c r="O5" s="14">
        <v>0.81904761904761902</v>
      </c>
      <c r="P5" s="14">
        <v>0.18095238095238095</v>
      </c>
      <c r="R5" t="s">
        <v>42</v>
      </c>
      <c r="S5" s="14">
        <v>0.76470588235294112</v>
      </c>
      <c r="T5" s="14">
        <v>0.23529411764705882</v>
      </c>
      <c r="W5" t="s">
        <v>6</v>
      </c>
      <c r="X5" s="29">
        <v>79.147058823529406</v>
      </c>
      <c r="Z5" t="s">
        <v>869</v>
      </c>
      <c r="AA5" s="29">
        <v>131</v>
      </c>
      <c r="AC5" t="s">
        <v>890</v>
      </c>
      <c r="AD5" s="29">
        <v>81.145454545454541</v>
      </c>
    </row>
    <row r="6" spans="1:30" x14ac:dyDescent="0.25">
      <c r="B6" t="s">
        <v>6</v>
      </c>
      <c r="C6" s="14">
        <v>0.73529411764705888</v>
      </c>
      <c r="D6" s="14">
        <v>0.26470588235294118</v>
      </c>
      <c r="F6" t="s">
        <v>19</v>
      </c>
      <c r="G6" s="27">
        <v>1</v>
      </c>
      <c r="J6" t="s">
        <v>885</v>
      </c>
      <c r="K6" s="14">
        <v>0.79113924050632911</v>
      </c>
      <c r="L6" s="14">
        <v>0.20886075949367089</v>
      </c>
      <c r="N6" t="s">
        <v>866</v>
      </c>
      <c r="O6" s="14">
        <v>0.78095238095238095</v>
      </c>
      <c r="P6" s="14">
        <v>0.21904761904761905</v>
      </c>
      <c r="R6" t="s">
        <v>168</v>
      </c>
      <c r="S6" s="14">
        <v>0.77777777777777779</v>
      </c>
      <c r="T6" s="14">
        <v>0.22222222222222221</v>
      </c>
      <c r="W6" t="s">
        <v>7</v>
      </c>
      <c r="X6" s="29">
        <v>80.406593406593402</v>
      </c>
      <c r="Z6" t="s">
        <v>856</v>
      </c>
      <c r="AA6" s="29">
        <v>120</v>
      </c>
      <c r="AC6" t="s">
        <v>888</v>
      </c>
      <c r="AD6" s="29">
        <v>80.549019607843135</v>
      </c>
    </row>
    <row r="7" spans="1:30" x14ac:dyDescent="0.25">
      <c r="B7" t="s">
        <v>7</v>
      </c>
      <c r="C7" s="14">
        <v>0.78021978021978022</v>
      </c>
      <c r="D7" s="14">
        <v>0.21978021978021978</v>
      </c>
      <c r="J7" t="s">
        <v>886</v>
      </c>
      <c r="K7" s="14">
        <v>0.76836158192090398</v>
      </c>
      <c r="L7" s="14">
        <v>0.23163841807909605</v>
      </c>
      <c r="N7" t="s">
        <v>871</v>
      </c>
      <c r="O7" s="14">
        <v>0.77142857142857146</v>
      </c>
      <c r="P7" s="14">
        <v>0.22857142857142856</v>
      </c>
      <c r="R7" t="s">
        <v>59</v>
      </c>
      <c r="S7" s="14">
        <v>0.73170731707317072</v>
      </c>
      <c r="T7" s="14">
        <v>0.26829268292682928</v>
      </c>
      <c r="W7" t="s">
        <v>8</v>
      </c>
      <c r="X7" s="29">
        <v>83.368421052631575</v>
      </c>
      <c r="Z7" t="s">
        <v>863</v>
      </c>
      <c r="AA7" s="29">
        <v>98.099290780141843</v>
      </c>
      <c r="AC7" t="s">
        <v>886</v>
      </c>
      <c r="AD7" s="29">
        <v>80.299435028248581</v>
      </c>
    </row>
    <row r="8" spans="1:30" x14ac:dyDescent="0.25">
      <c r="B8" t="s">
        <v>8</v>
      </c>
      <c r="C8" s="14">
        <v>0.83333333333333337</v>
      </c>
      <c r="D8" s="14">
        <v>0.16666666666666666</v>
      </c>
      <c r="J8" t="s">
        <v>887</v>
      </c>
      <c r="K8" s="14">
        <v>0.78616352201257866</v>
      </c>
      <c r="L8" s="14">
        <v>0.21383647798742139</v>
      </c>
      <c r="N8" t="s">
        <v>862</v>
      </c>
      <c r="O8" s="14">
        <v>0.71698113207547165</v>
      </c>
      <c r="P8" s="14">
        <v>0.28301886792452829</v>
      </c>
      <c r="R8" t="s">
        <v>40</v>
      </c>
      <c r="S8" s="14">
        <v>0.76923076923076927</v>
      </c>
      <c r="T8" s="14">
        <v>0.23076923076923078</v>
      </c>
      <c r="W8" t="s">
        <v>9</v>
      </c>
      <c r="X8" s="29">
        <v>75.960784313725483</v>
      </c>
      <c r="Z8" t="s">
        <v>858</v>
      </c>
      <c r="AA8" s="29">
        <v>95.405660377358487</v>
      </c>
      <c r="AC8" t="s">
        <v>885</v>
      </c>
      <c r="AD8" s="29">
        <v>79.962025316455694</v>
      </c>
    </row>
    <row r="9" spans="1:30" x14ac:dyDescent="0.25">
      <c r="B9" t="s">
        <v>9</v>
      </c>
      <c r="C9" s="14">
        <v>0.75490196078431371</v>
      </c>
      <c r="D9" s="14">
        <v>0.24509803921568626</v>
      </c>
      <c r="J9" t="s">
        <v>888</v>
      </c>
      <c r="K9" s="14">
        <v>0.68627450980392157</v>
      </c>
      <c r="L9" s="14">
        <v>0.31372549019607843</v>
      </c>
      <c r="N9" t="s">
        <v>858</v>
      </c>
      <c r="O9" s="14">
        <v>0.75471698113207553</v>
      </c>
      <c r="P9" s="14">
        <v>0.24528301886792453</v>
      </c>
      <c r="R9" t="s">
        <v>30</v>
      </c>
      <c r="S9" s="14">
        <v>0.75603217158176939</v>
      </c>
      <c r="T9" s="14">
        <v>0.24396782841823056</v>
      </c>
      <c r="W9" t="s">
        <v>10</v>
      </c>
      <c r="X9" s="29">
        <v>87.648148148148152</v>
      </c>
      <c r="Z9" t="s">
        <v>862</v>
      </c>
      <c r="AA9" s="29">
        <v>87.85849056603773</v>
      </c>
      <c r="AC9" t="s">
        <v>893</v>
      </c>
      <c r="AD9" s="29">
        <v>79.187845303867405</v>
      </c>
    </row>
    <row r="10" spans="1:30" x14ac:dyDescent="0.25">
      <c r="B10" t="s">
        <v>10</v>
      </c>
      <c r="C10" s="14">
        <v>0.69444444444444442</v>
      </c>
      <c r="D10" s="14">
        <v>0.30555555555555558</v>
      </c>
      <c r="J10" t="s">
        <v>889</v>
      </c>
      <c r="K10" s="14">
        <v>0.75274725274725274</v>
      </c>
      <c r="L10" s="14">
        <v>0.24725274725274726</v>
      </c>
      <c r="N10" t="s">
        <v>870</v>
      </c>
      <c r="O10" s="14">
        <v>0.82857142857142863</v>
      </c>
      <c r="P10" s="14">
        <v>0.17142857142857143</v>
      </c>
      <c r="R10" t="s">
        <v>118</v>
      </c>
      <c r="S10" s="14">
        <v>0.74626865671641796</v>
      </c>
      <c r="T10" s="14">
        <v>0.2537313432835821</v>
      </c>
      <c r="W10" t="s">
        <v>11</v>
      </c>
      <c r="X10" s="29">
        <v>75.722772277227719</v>
      </c>
      <c r="Z10" t="s">
        <v>864</v>
      </c>
      <c r="AA10" s="29">
        <v>86.055944055944053</v>
      </c>
      <c r="AC10" t="s">
        <v>884</v>
      </c>
      <c r="AD10" s="29">
        <v>78.548022598870062</v>
      </c>
    </row>
    <row r="11" spans="1:30" x14ac:dyDescent="0.25">
      <c r="B11" t="s">
        <v>11</v>
      </c>
      <c r="C11" s="14">
        <v>0.76237623762376239</v>
      </c>
      <c r="D11" s="14">
        <v>0.23762376237623761</v>
      </c>
      <c r="J11" t="s">
        <v>890</v>
      </c>
      <c r="K11" s="14">
        <v>0.78181818181818186</v>
      </c>
      <c r="L11" s="14">
        <v>0.21818181818181817</v>
      </c>
      <c r="N11" t="s">
        <v>863</v>
      </c>
      <c r="O11" s="14">
        <v>0.78014184397163122</v>
      </c>
      <c r="P11" s="14">
        <v>0.21985815602836881</v>
      </c>
      <c r="R11" t="s">
        <v>38</v>
      </c>
      <c r="S11" s="14">
        <v>0.8125</v>
      </c>
      <c r="T11" s="14">
        <v>0.1875</v>
      </c>
      <c r="W11" t="s">
        <v>12</v>
      </c>
      <c r="X11" s="29">
        <v>76.819277108433738</v>
      </c>
      <c r="Z11" t="s">
        <v>867</v>
      </c>
      <c r="AA11" s="29">
        <v>77</v>
      </c>
      <c r="AC11" t="s">
        <v>889</v>
      </c>
      <c r="AD11" s="29">
        <v>78.478021978021971</v>
      </c>
    </row>
    <row r="12" spans="1:30" x14ac:dyDescent="0.25">
      <c r="B12" t="s">
        <v>12</v>
      </c>
      <c r="C12" s="14">
        <v>0.67469879518072284</v>
      </c>
      <c r="D12" s="14">
        <v>0.3253012048192771</v>
      </c>
      <c r="J12" t="s">
        <v>891</v>
      </c>
      <c r="K12" s="14">
        <v>0.78289473684210531</v>
      </c>
      <c r="L12" s="14">
        <v>0.21710526315789475</v>
      </c>
      <c r="N12" t="s">
        <v>859</v>
      </c>
      <c r="O12" s="14">
        <v>0.79432624113475181</v>
      </c>
      <c r="P12" s="14">
        <v>0.20567375886524822</v>
      </c>
      <c r="R12" t="s">
        <v>46</v>
      </c>
      <c r="S12" s="14">
        <v>0.74590163934426235</v>
      </c>
      <c r="T12" s="14">
        <v>0.25409836065573771</v>
      </c>
      <c r="W12" t="s">
        <v>13</v>
      </c>
      <c r="X12" s="29">
        <v>77.071428571428569</v>
      </c>
      <c r="Z12" t="s">
        <v>865</v>
      </c>
      <c r="AA12" s="29">
        <v>69.5</v>
      </c>
      <c r="AC12" t="s">
        <v>887</v>
      </c>
      <c r="AD12" s="29">
        <v>76.132075471698116</v>
      </c>
    </row>
    <row r="13" spans="1:30" x14ac:dyDescent="0.25">
      <c r="B13" t="s">
        <v>13</v>
      </c>
      <c r="C13" s="14">
        <v>0.74489795918367352</v>
      </c>
      <c r="D13" s="14">
        <v>0.25510204081632654</v>
      </c>
      <c r="J13" t="s">
        <v>892</v>
      </c>
      <c r="K13" s="14">
        <v>0.79084967320261434</v>
      </c>
      <c r="L13" s="14">
        <v>0.20915032679738563</v>
      </c>
      <c r="N13" t="s">
        <v>860</v>
      </c>
      <c r="O13" s="14">
        <v>0.75177304964539005</v>
      </c>
      <c r="P13" s="14">
        <v>0.24822695035460993</v>
      </c>
      <c r="R13" t="s">
        <v>70</v>
      </c>
      <c r="S13" s="14">
        <v>0.7682539682539683</v>
      </c>
      <c r="T13" s="14">
        <v>0.23174603174603176</v>
      </c>
      <c r="W13" t="s">
        <v>14</v>
      </c>
      <c r="X13" s="29">
        <v>77.147727272727266</v>
      </c>
      <c r="Z13" t="s">
        <v>859</v>
      </c>
      <c r="AA13" s="29">
        <v>62.453900709219859</v>
      </c>
      <c r="AC13" t="s">
        <v>892</v>
      </c>
      <c r="AD13" s="29">
        <v>75.071895424836597</v>
      </c>
    </row>
    <row r="14" spans="1:30" x14ac:dyDescent="0.25">
      <c r="B14" t="s">
        <v>14</v>
      </c>
      <c r="C14" s="14">
        <v>0.81818181818181823</v>
      </c>
      <c r="D14" s="14">
        <v>0.18181818181818182</v>
      </c>
      <c r="J14" t="s">
        <v>893</v>
      </c>
      <c r="K14" s="14">
        <v>0.76795580110497241</v>
      </c>
      <c r="L14" s="14">
        <v>0.23204419889502761</v>
      </c>
      <c r="N14" t="s">
        <v>869</v>
      </c>
      <c r="O14" s="14">
        <v>0.88571428571428568</v>
      </c>
      <c r="P14" s="14">
        <v>0.11428571428571428</v>
      </c>
      <c r="R14" t="s">
        <v>52</v>
      </c>
      <c r="S14" s="14">
        <v>0.72916666666666663</v>
      </c>
      <c r="T14" s="14">
        <v>0.27083333333333331</v>
      </c>
      <c r="W14" t="s">
        <v>15</v>
      </c>
      <c r="X14" s="29">
        <v>79.612244897959187</v>
      </c>
      <c r="Z14" t="s">
        <v>868</v>
      </c>
      <c r="AA14" s="29">
        <v>52.5</v>
      </c>
      <c r="AC14" t="s">
        <v>19</v>
      </c>
      <c r="AD14" s="29">
        <v>79.223295111647559</v>
      </c>
    </row>
    <row r="15" spans="1:30" x14ac:dyDescent="0.25">
      <c r="B15" t="s">
        <v>15</v>
      </c>
      <c r="C15" s="14">
        <v>0.74489795918367352</v>
      </c>
      <c r="D15" s="14">
        <v>0.25510204081632654</v>
      </c>
      <c r="J15" t="s">
        <v>19</v>
      </c>
      <c r="K15" s="14">
        <v>0.76644538322269162</v>
      </c>
      <c r="L15" s="14">
        <v>0.23355461677730838</v>
      </c>
      <c r="N15" t="s">
        <v>868</v>
      </c>
      <c r="O15" s="14">
        <v>0.8</v>
      </c>
      <c r="P15" s="14">
        <v>0.2</v>
      </c>
      <c r="R15" t="s">
        <v>33</v>
      </c>
      <c r="S15" s="14">
        <v>0.71951219512195119</v>
      </c>
      <c r="T15" s="14">
        <v>0.28048780487804881</v>
      </c>
      <c r="W15" t="s">
        <v>16</v>
      </c>
      <c r="X15" s="29">
        <v>76.964285714285708</v>
      </c>
      <c r="Z15" t="s">
        <v>871</v>
      </c>
      <c r="AA15" s="29">
        <v>45</v>
      </c>
    </row>
    <row r="16" spans="1:30" x14ac:dyDescent="0.25">
      <c r="B16" t="s">
        <v>16</v>
      </c>
      <c r="C16" s="14">
        <v>0.7857142857142857</v>
      </c>
      <c r="D16" s="14">
        <v>0.21428571428571427</v>
      </c>
      <c r="N16" t="s">
        <v>864</v>
      </c>
      <c r="O16" s="14">
        <v>0.75524475524475521</v>
      </c>
      <c r="P16" s="14">
        <v>0.24475524475524477</v>
      </c>
      <c r="R16" t="s">
        <v>35</v>
      </c>
      <c r="S16" s="14">
        <v>0.75</v>
      </c>
      <c r="T16" s="14">
        <v>0.25</v>
      </c>
      <c r="V16" t="s">
        <v>20</v>
      </c>
      <c r="X16" s="29">
        <v>79.08703220191471</v>
      </c>
      <c r="Z16" t="s">
        <v>860</v>
      </c>
      <c r="AA16" s="29">
        <v>43.01418439716312</v>
      </c>
    </row>
    <row r="17" spans="1:27" x14ac:dyDescent="0.25">
      <c r="A17" t="s">
        <v>20</v>
      </c>
      <c r="C17" s="14">
        <v>0.75805047867711051</v>
      </c>
      <c r="D17" s="14">
        <v>0.24194952132288947</v>
      </c>
      <c r="N17" t="s">
        <v>857</v>
      </c>
      <c r="O17" s="14">
        <v>0.73584905660377353</v>
      </c>
      <c r="P17" s="14">
        <v>0.26415094339622641</v>
      </c>
      <c r="R17" t="s">
        <v>50</v>
      </c>
      <c r="S17" s="14">
        <v>0.8539325842696629</v>
      </c>
      <c r="T17" s="14">
        <v>0.14606741573033707</v>
      </c>
      <c r="V17">
        <v>2019</v>
      </c>
      <c r="W17" t="s">
        <v>5</v>
      </c>
      <c r="X17" s="29">
        <v>77.683168316831683</v>
      </c>
      <c r="Z17" t="s">
        <v>866</v>
      </c>
      <c r="AA17" s="29">
        <v>37</v>
      </c>
    </row>
    <row r="18" spans="1:27" x14ac:dyDescent="0.25">
      <c r="A18">
        <v>2019</v>
      </c>
      <c r="B18" t="s">
        <v>5</v>
      </c>
      <c r="C18" s="14">
        <v>0.76237623762376239</v>
      </c>
      <c r="D18" s="14">
        <v>0.23762376237623761</v>
      </c>
      <c r="N18" t="s">
        <v>861</v>
      </c>
      <c r="O18" s="14">
        <v>0.80555555555555558</v>
      </c>
      <c r="P18" s="14">
        <v>0.19444444444444445</v>
      </c>
      <c r="R18" t="s">
        <v>44</v>
      </c>
      <c r="S18" s="14">
        <v>0.79459459459459458</v>
      </c>
      <c r="T18" s="14">
        <v>0.20540540540540542</v>
      </c>
      <c r="W18" t="s">
        <v>6</v>
      </c>
      <c r="X18" s="29">
        <v>76.171717171717177</v>
      </c>
      <c r="Z18" t="s">
        <v>870</v>
      </c>
      <c r="AA18" s="29">
        <v>35</v>
      </c>
    </row>
    <row r="19" spans="1:27" x14ac:dyDescent="0.25">
      <c r="B19" t="s">
        <v>6</v>
      </c>
      <c r="C19" s="14">
        <v>0.77777777777777779</v>
      </c>
      <c r="D19" s="14">
        <v>0.22222222222222221</v>
      </c>
      <c r="N19" t="s">
        <v>856</v>
      </c>
      <c r="O19" s="14">
        <v>0.69444444444444442</v>
      </c>
      <c r="P19" s="14">
        <v>0.30555555555555558</v>
      </c>
      <c r="R19" t="s">
        <v>19</v>
      </c>
      <c r="S19" s="14">
        <v>0.76644538322269162</v>
      </c>
      <c r="T19" s="14">
        <v>0.23355461677730838</v>
      </c>
      <c r="W19" t="s">
        <v>7</v>
      </c>
      <c r="X19" s="29">
        <v>84.526881720430111</v>
      </c>
      <c r="Z19" t="s">
        <v>861</v>
      </c>
      <c r="AA19" s="29">
        <v>22</v>
      </c>
    </row>
    <row r="20" spans="1:27" x14ac:dyDescent="0.25">
      <c r="B20" t="s">
        <v>7</v>
      </c>
      <c r="C20" s="14">
        <v>0.80645161290322576</v>
      </c>
      <c r="D20" s="14">
        <v>0.19354838709677419</v>
      </c>
      <c r="N20" t="s">
        <v>865</v>
      </c>
      <c r="O20" s="14">
        <v>0.74761904761904763</v>
      </c>
      <c r="P20" s="14">
        <v>0.25238095238095237</v>
      </c>
      <c r="W20" t="s">
        <v>8</v>
      </c>
      <c r="X20" s="29">
        <v>78.280373831775705</v>
      </c>
      <c r="Z20" t="s">
        <v>19</v>
      </c>
      <c r="AA20" s="29">
        <v>79.223295111647559</v>
      </c>
    </row>
    <row r="21" spans="1:27" x14ac:dyDescent="0.25">
      <c r="B21" t="s">
        <v>8</v>
      </c>
      <c r="C21" s="14">
        <v>0.76635514018691586</v>
      </c>
      <c r="D21" s="14">
        <v>0.23364485981308411</v>
      </c>
      <c r="N21" t="s">
        <v>19</v>
      </c>
      <c r="O21" s="14">
        <v>0.76644538322269162</v>
      </c>
      <c r="P21" s="14">
        <v>0.23355461677730838</v>
      </c>
      <c r="W21" t="s">
        <v>9</v>
      </c>
      <c r="X21" s="29">
        <v>81.277777777777771</v>
      </c>
    </row>
    <row r="22" spans="1:27" x14ac:dyDescent="0.25">
      <c r="B22" t="s">
        <v>9</v>
      </c>
      <c r="C22" s="14">
        <v>0.81481481481481477</v>
      </c>
      <c r="D22" s="14">
        <v>0.18518518518518517</v>
      </c>
      <c r="V22" t="s">
        <v>21</v>
      </c>
      <c r="X22" s="29">
        <v>79.531496062992133</v>
      </c>
    </row>
    <row r="23" spans="1:27" x14ac:dyDescent="0.25">
      <c r="A23" t="s">
        <v>21</v>
      </c>
      <c r="C23" s="14">
        <v>0.78543307086614178</v>
      </c>
      <c r="D23" s="14">
        <v>0.21456692913385828</v>
      </c>
      <c r="V23" t="s">
        <v>19</v>
      </c>
      <c r="X23" s="29">
        <v>79.223295111647559</v>
      </c>
    </row>
    <row r="24" spans="1:27" x14ac:dyDescent="0.25">
      <c r="A24" t="s">
        <v>19</v>
      </c>
      <c r="C24" s="14">
        <v>0.76644538322269162</v>
      </c>
      <c r="D24" s="14">
        <v>0.23355461677730838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B421F-BB0E-4A53-AF63-E007C5B207E5}">
  <dimension ref="A3:K272"/>
  <sheetViews>
    <sheetView workbookViewId="0">
      <selection activeCell="F19" sqref="F19"/>
    </sheetView>
  </sheetViews>
  <sheetFormatPr baseColWidth="10" defaultColWidth="10.7109375" defaultRowHeight="15" x14ac:dyDescent="0.25"/>
  <cols>
    <col min="1" max="1" width="17.5703125" bestFit="1" customWidth="1"/>
    <col min="2" max="2" width="24.42578125" bestFit="1" customWidth="1"/>
    <col min="3" max="3" width="14.28515625" bestFit="1" customWidth="1"/>
    <col min="5" max="5" width="12.5703125" bestFit="1" customWidth="1"/>
    <col min="6" max="6" width="17.5703125" bestFit="1" customWidth="1"/>
    <col min="7" max="7" width="24.42578125" bestFit="1" customWidth="1"/>
    <col min="8" max="8" width="14.28515625" bestFit="1" customWidth="1"/>
    <col min="9" max="9" width="22.5703125" bestFit="1" customWidth="1"/>
    <col min="10" max="10" width="15.140625" bestFit="1" customWidth="1"/>
    <col min="11" max="11" width="14.28515625" bestFit="1" customWidth="1"/>
    <col min="12" max="13" width="24.42578125" bestFit="1" customWidth="1"/>
  </cols>
  <sheetData>
    <row r="3" spans="1:11" x14ac:dyDescent="0.25">
      <c r="A3" t="s">
        <v>897</v>
      </c>
      <c r="B3" t="s">
        <v>898</v>
      </c>
      <c r="C3" t="s">
        <v>899</v>
      </c>
      <c r="E3" s="11" t="s">
        <v>876</v>
      </c>
      <c r="F3" t="s">
        <v>897</v>
      </c>
      <c r="G3" t="s">
        <v>898</v>
      </c>
      <c r="H3" t="s">
        <v>899</v>
      </c>
      <c r="J3" s="11" t="s">
        <v>875</v>
      </c>
      <c r="K3" t="s">
        <v>899</v>
      </c>
    </row>
    <row r="4" spans="1:11" x14ac:dyDescent="0.25">
      <c r="A4" s="29">
        <v>545.08999999999992</v>
      </c>
      <c r="B4" s="29">
        <v>393.87522999999982</v>
      </c>
      <c r="C4" s="14">
        <v>0.72258751765763429</v>
      </c>
      <c r="E4" t="s">
        <v>893</v>
      </c>
      <c r="F4" s="29">
        <v>54.730000000000011</v>
      </c>
      <c r="G4" s="29">
        <v>38.199070000000006</v>
      </c>
      <c r="H4" s="14">
        <v>0.69795486935866979</v>
      </c>
      <c r="J4" t="s">
        <v>1121</v>
      </c>
      <c r="K4" s="14">
        <v>0.62999999999999989</v>
      </c>
    </row>
    <row r="5" spans="1:11" x14ac:dyDescent="0.25">
      <c r="E5" t="s">
        <v>888</v>
      </c>
      <c r="F5" s="29">
        <v>61.730000000000004</v>
      </c>
      <c r="G5" s="29">
        <v>44.086279999999995</v>
      </c>
      <c r="H5" s="14">
        <v>0.71417916734164899</v>
      </c>
      <c r="J5" t="s">
        <v>1135</v>
      </c>
      <c r="K5" s="14">
        <v>0.62999999999999989</v>
      </c>
    </row>
    <row r="6" spans="1:11" x14ac:dyDescent="0.25">
      <c r="E6" t="s">
        <v>891</v>
      </c>
      <c r="F6" s="29">
        <v>63.269999999999996</v>
      </c>
      <c r="G6" s="29">
        <v>45.455899999999986</v>
      </c>
      <c r="H6" s="14">
        <v>0.71844318002212726</v>
      </c>
      <c r="J6" t="s">
        <v>1106</v>
      </c>
      <c r="K6" s="14">
        <v>0.63</v>
      </c>
    </row>
    <row r="7" spans="1:11" x14ac:dyDescent="0.25">
      <c r="E7" t="s">
        <v>887</v>
      </c>
      <c r="F7" s="29">
        <v>52.89</v>
      </c>
      <c r="G7" s="29">
        <v>38.070129999999992</v>
      </c>
      <c r="H7" s="14">
        <v>0.71979826054074481</v>
      </c>
      <c r="J7" t="s">
        <v>906</v>
      </c>
      <c r="K7" s="14">
        <v>0.63</v>
      </c>
    </row>
    <row r="8" spans="1:11" x14ac:dyDescent="0.25">
      <c r="E8" t="s">
        <v>889</v>
      </c>
      <c r="F8" s="29">
        <v>50.180000000000014</v>
      </c>
      <c r="G8" s="29">
        <v>36.332449999999994</v>
      </c>
      <c r="H8" s="14">
        <v>0.72404244719011523</v>
      </c>
      <c r="J8" t="s">
        <v>1055</v>
      </c>
      <c r="K8" s="14">
        <v>0.63</v>
      </c>
    </row>
    <row r="9" spans="1:11" x14ac:dyDescent="0.25">
      <c r="E9" t="s">
        <v>886</v>
      </c>
      <c r="F9" s="29">
        <v>59.70000000000001</v>
      </c>
      <c r="G9" s="29">
        <v>43.320689999999999</v>
      </c>
      <c r="H9" s="14">
        <v>0.72563969849246213</v>
      </c>
      <c r="J9" t="s">
        <v>1022</v>
      </c>
      <c r="K9" s="14">
        <v>0.63</v>
      </c>
    </row>
    <row r="10" spans="1:11" x14ac:dyDescent="0.25">
      <c r="E10" t="s">
        <v>892</v>
      </c>
      <c r="F10" s="29">
        <v>60.46</v>
      </c>
      <c r="G10" s="29">
        <v>43.990380000000002</v>
      </c>
      <c r="H10" s="14">
        <v>0.72759477340390344</v>
      </c>
      <c r="J10" t="s">
        <v>920</v>
      </c>
      <c r="K10" s="14">
        <v>0.6369999999999999</v>
      </c>
    </row>
    <row r="11" spans="1:11" x14ac:dyDescent="0.25">
      <c r="E11" t="s">
        <v>884</v>
      </c>
      <c r="F11" s="29">
        <v>55.890000000000015</v>
      </c>
      <c r="G11" s="29">
        <v>40.812870000000004</v>
      </c>
      <c r="H11" s="14">
        <v>0.73023564143853992</v>
      </c>
      <c r="J11" t="s">
        <v>1001</v>
      </c>
      <c r="K11" s="14">
        <v>0.63700000000000001</v>
      </c>
    </row>
    <row r="12" spans="1:11" x14ac:dyDescent="0.25">
      <c r="E12" t="s">
        <v>890</v>
      </c>
      <c r="F12" s="29">
        <v>49.069999999999993</v>
      </c>
      <c r="G12" s="29">
        <v>36.051610000000004</v>
      </c>
      <c r="H12" s="14">
        <v>0.73469757489301013</v>
      </c>
      <c r="J12" t="s">
        <v>1023</v>
      </c>
      <c r="K12" s="14">
        <v>0.63700000000000001</v>
      </c>
    </row>
    <row r="13" spans="1:11" x14ac:dyDescent="0.25">
      <c r="E13" t="s">
        <v>885</v>
      </c>
      <c r="F13" s="29">
        <v>37.17</v>
      </c>
      <c r="G13" s="29">
        <v>27.55585</v>
      </c>
      <c r="H13" s="14">
        <v>0.74134651600753287</v>
      </c>
      <c r="J13" t="s">
        <v>1025</v>
      </c>
      <c r="K13" s="14">
        <v>0.63700000000000001</v>
      </c>
    </row>
    <row r="14" spans="1:11" x14ac:dyDescent="0.25">
      <c r="E14" t="s">
        <v>19</v>
      </c>
      <c r="F14" s="29">
        <v>545.09</v>
      </c>
      <c r="G14" s="29">
        <v>393.87522999999999</v>
      </c>
      <c r="H14" s="14">
        <v>0.72258751765763418</v>
      </c>
      <c r="J14" t="s">
        <v>1090</v>
      </c>
      <c r="K14" s="14">
        <v>0.63700000000000001</v>
      </c>
    </row>
    <row r="15" spans="1:11" x14ac:dyDescent="0.25">
      <c r="J15" t="s">
        <v>1029</v>
      </c>
      <c r="K15" s="14">
        <v>0.63700000000000001</v>
      </c>
    </row>
    <row r="16" spans="1:11" x14ac:dyDescent="0.25">
      <c r="J16" t="s">
        <v>902</v>
      </c>
      <c r="K16" s="14">
        <v>0.63700000000000001</v>
      </c>
    </row>
    <row r="17" spans="10:11" x14ac:dyDescent="0.25">
      <c r="J17" t="s">
        <v>925</v>
      </c>
      <c r="K17" s="14">
        <v>0.63700000000000001</v>
      </c>
    </row>
    <row r="18" spans="10:11" x14ac:dyDescent="0.25">
      <c r="J18" t="s">
        <v>978</v>
      </c>
      <c r="K18" s="14">
        <v>0.63700000000000001</v>
      </c>
    </row>
    <row r="19" spans="10:11" x14ac:dyDescent="0.25">
      <c r="J19" t="s">
        <v>1080</v>
      </c>
      <c r="K19" s="14">
        <v>0.64399999999999991</v>
      </c>
    </row>
    <row r="20" spans="10:11" x14ac:dyDescent="0.25">
      <c r="J20" t="s">
        <v>976</v>
      </c>
      <c r="K20" s="14">
        <v>0.64400000000000002</v>
      </c>
    </row>
    <row r="21" spans="10:11" x14ac:dyDescent="0.25">
      <c r="J21" t="s">
        <v>917</v>
      </c>
      <c r="K21" s="14">
        <v>0.64400000000000002</v>
      </c>
    </row>
    <row r="22" spans="10:11" x14ac:dyDescent="0.25">
      <c r="J22" t="s">
        <v>962</v>
      </c>
      <c r="K22" s="14">
        <v>0.64400000000000002</v>
      </c>
    </row>
    <row r="23" spans="10:11" x14ac:dyDescent="0.25">
      <c r="J23" t="s">
        <v>912</v>
      </c>
      <c r="K23" s="14">
        <v>0.64400000000000013</v>
      </c>
    </row>
    <row r="24" spans="10:11" x14ac:dyDescent="0.25">
      <c r="J24" t="s">
        <v>977</v>
      </c>
      <c r="K24" s="14">
        <v>0.65100000000000002</v>
      </c>
    </row>
    <row r="25" spans="10:11" x14ac:dyDescent="0.25">
      <c r="J25" t="s">
        <v>1147</v>
      </c>
      <c r="K25" s="14">
        <v>0.65100000000000002</v>
      </c>
    </row>
    <row r="26" spans="10:11" x14ac:dyDescent="0.25">
      <c r="J26" t="s">
        <v>1105</v>
      </c>
      <c r="K26" s="14">
        <v>0.65799999999999981</v>
      </c>
    </row>
    <row r="27" spans="10:11" x14ac:dyDescent="0.25">
      <c r="J27" t="s">
        <v>985</v>
      </c>
      <c r="K27" s="14">
        <v>0.65799999999999992</v>
      </c>
    </row>
    <row r="28" spans="10:11" x14ac:dyDescent="0.25">
      <c r="J28" t="s">
        <v>957</v>
      </c>
      <c r="K28" s="14">
        <v>0.65799999999999992</v>
      </c>
    </row>
    <row r="29" spans="10:11" x14ac:dyDescent="0.25">
      <c r="J29" t="s">
        <v>972</v>
      </c>
      <c r="K29" s="14">
        <v>0.65799999999999992</v>
      </c>
    </row>
    <row r="30" spans="10:11" x14ac:dyDescent="0.25">
      <c r="J30" t="s">
        <v>1125</v>
      </c>
      <c r="K30" s="14">
        <v>0.65799999999999992</v>
      </c>
    </row>
    <row r="31" spans="10:11" x14ac:dyDescent="0.25">
      <c r="J31" t="s">
        <v>979</v>
      </c>
      <c r="K31" s="14">
        <v>0.66499999999999981</v>
      </c>
    </row>
    <row r="32" spans="10:11" x14ac:dyDescent="0.25">
      <c r="J32" t="s">
        <v>1101</v>
      </c>
      <c r="K32" s="14">
        <v>0.66499999999999981</v>
      </c>
    </row>
    <row r="33" spans="10:11" x14ac:dyDescent="0.25">
      <c r="J33" t="s">
        <v>1150</v>
      </c>
      <c r="K33" s="14">
        <v>0.66499999999999992</v>
      </c>
    </row>
    <row r="34" spans="10:11" x14ac:dyDescent="0.25">
      <c r="J34" t="s">
        <v>1038</v>
      </c>
      <c r="K34" s="14">
        <v>0.66499999999999992</v>
      </c>
    </row>
    <row r="35" spans="10:11" x14ac:dyDescent="0.25">
      <c r="J35" t="s">
        <v>1089</v>
      </c>
      <c r="K35" s="14">
        <v>0.66499999999999992</v>
      </c>
    </row>
    <row r="36" spans="10:11" x14ac:dyDescent="0.25">
      <c r="J36" t="s">
        <v>911</v>
      </c>
      <c r="K36" s="14">
        <v>0.66499999999999992</v>
      </c>
    </row>
    <row r="37" spans="10:11" x14ac:dyDescent="0.25">
      <c r="J37" t="s">
        <v>1099</v>
      </c>
      <c r="K37" s="14">
        <v>0.66499999999999992</v>
      </c>
    </row>
    <row r="38" spans="10:11" x14ac:dyDescent="0.25">
      <c r="J38" t="s">
        <v>1052</v>
      </c>
      <c r="K38" s="14">
        <v>0.66499999999999992</v>
      </c>
    </row>
    <row r="39" spans="10:11" x14ac:dyDescent="0.25">
      <c r="J39" t="s">
        <v>1020</v>
      </c>
      <c r="K39" s="14">
        <v>0.66499999999999992</v>
      </c>
    </row>
    <row r="40" spans="10:11" x14ac:dyDescent="0.25">
      <c r="J40" t="s">
        <v>901</v>
      </c>
      <c r="K40" s="14">
        <v>0.66499999999999992</v>
      </c>
    </row>
    <row r="41" spans="10:11" x14ac:dyDescent="0.25">
      <c r="J41" t="s">
        <v>1049</v>
      </c>
      <c r="K41" s="14">
        <v>0.67199999999999982</v>
      </c>
    </row>
    <row r="42" spans="10:11" x14ac:dyDescent="0.25">
      <c r="J42" t="s">
        <v>1016</v>
      </c>
      <c r="K42" s="14">
        <v>0.67199999999999993</v>
      </c>
    </row>
    <row r="43" spans="10:11" x14ac:dyDescent="0.25">
      <c r="J43" t="s">
        <v>1079</v>
      </c>
      <c r="K43" s="14">
        <v>0.67199999999999993</v>
      </c>
    </row>
    <row r="44" spans="10:11" x14ac:dyDescent="0.25">
      <c r="J44" t="s">
        <v>1131</v>
      </c>
      <c r="K44" s="14">
        <v>0.67199999999999993</v>
      </c>
    </row>
    <row r="45" spans="10:11" x14ac:dyDescent="0.25">
      <c r="J45" t="s">
        <v>928</v>
      </c>
      <c r="K45" s="14">
        <v>0.67199999999999993</v>
      </c>
    </row>
    <row r="46" spans="10:11" x14ac:dyDescent="0.25">
      <c r="J46" t="s">
        <v>1154</v>
      </c>
      <c r="K46" s="14">
        <v>0.67199999999999993</v>
      </c>
    </row>
    <row r="47" spans="10:11" x14ac:dyDescent="0.25">
      <c r="J47" t="s">
        <v>1155</v>
      </c>
      <c r="K47" s="14">
        <v>0.67899999999999994</v>
      </c>
    </row>
    <row r="48" spans="10:11" x14ac:dyDescent="0.25">
      <c r="J48" t="s">
        <v>987</v>
      </c>
      <c r="K48" s="14">
        <v>0.67899999999999994</v>
      </c>
    </row>
    <row r="49" spans="10:11" x14ac:dyDescent="0.25">
      <c r="J49" t="s">
        <v>923</v>
      </c>
      <c r="K49" s="14">
        <v>0.67899999999999994</v>
      </c>
    </row>
    <row r="50" spans="10:11" x14ac:dyDescent="0.25">
      <c r="J50" t="s">
        <v>944</v>
      </c>
      <c r="K50" s="14">
        <v>0.67899999999999994</v>
      </c>
    </row>
    <row r="51" spans="10:11" x14ac:dyDescent="0.25">
      <c r="J51" t="s">
        <v>1015</v>
      </c>
      <c r="K51" s="14">
        <v>0.67899999999999994</v>
      </c>
    </row>
    <row r="52" spans="10:11" x14ac:dyDescent="0.25">
      <c r="J52" t="s">
        <v>913</v>
      </c>
      <c r="K52" s="14">
        <v>0.67899999999999994</v>
      </c>
    </row>
    <row r="53" spans="10:11" x14ac:dyDescent="0.25">
      <c r="J53" t="s">
        <v>1002</v>
      </c>
      <c r="K53" s="14">
        <v>0.67900000000000005</v>
      </c>
    </row>
    <row r="54" spans="10:11" x14ac:dyDescent="0.25">
      <c r="J54" t="s">
        <v>916</v>
      </c>
      <c r="K54" s="14">
        <v>0.68599999999999983</v>
      </c>
    </row>
    <row r="55" spans="10:11" x14ac:dyDescent="0.25">
      <c r="J55" t="s">
        <v>903</v>
      </c>
      <c r="K55" s="14">
        <v>0.68599999999999983</v>
      </c>
    </row>
    <row r="56" spans="10:11" x14ac:dyDescent="0.25">
      <c r="J56" t="s">
        <v>1007</v>
      </c>
      <c r="K56" s="14">
        <v>0.68599999999999994</v>
      </c>
    </row>
    <row r="57" spans="10:11" x14ac:dyDescent="0.25">
      <c r="J57" t="s">
        <v>910</v>
      </c>
      <c r="K57" s="14">
        <v>0.68599999999999994</v>
      </c>
    </row>
    <row r="58" spans="10:11" x14ac:dyDescent="0.25">
      <c r="J58" t="s">
        <v>986</v>
      </c>
      <c r="K58" s="14">
        <v>0.68599999999999994</v>
      </c>
    </row>
    <row r="59" spans="10:11" x14ac:dyDescent="0.25">
      <c r="J59" t="s">
        <v>1043</v>
      </c>
      <c r="K59" s="14">
        <v>0.69299999999999995</v>
      </c>
    </row>
    <row r="60" spans="10:11" x14ac:dyDescent="0.25">
      <c r="J60" t="s">
        <v>1108</v>
      </c>
      <c r="K60" s="14">
        <v>0.69299999999999995</v>
      </c>
    </row>
    <row r="61" spans="10:11" x14ac:dyDescent="0.25">
      <c r="J61" t="s">
        <v>969</v>
      </c>
      <c r="K61" s="14">
        <v>0.69299999999999995</v>
      </c>
    </row>
    <row r="62" spans="10:11" x14ac:dyDescent="0.25">
      <c r="J62" t="s">
        <v>1153</v>
      </c>
      <c r="K62" s="14">
        <v>0.69299999999999995</v>
      </c>
    </row>
    <row r="63" spans="10:11" x14ac:dyDescent="0.25">
      <c r="J63" t="s">
        <v>1004</v>
      </c>
      <c r="K63" s="14">
        <v>0.69299999999999995</v>
      </c>
    </row>
    <row r="64" spans="10:11" x14ac:dyDescent="0.25">
      <c r="J64" t="s">
        <v>981</v>
      </c>
      <c r="K64" s="14">
        <v>0.69999999999999984</v>
      </c>
    </row>
    <row r="65" spans="10:11" x14ac:dyDescent="0.25">
      <c r="J65" t="s">
        <v>1077</v>
      </c>
      <c r="K65" s="14">
        <v>0.69999999999999984</v>
      </c>
    </row>
    <row r="66" spans="10:11" x14ac:dyDescent="0.25">
      <c r="J66" t="s">
        <v>1056</v>
      </c>
      <c r="K66" s="14">
        <v>0.69999999999999984</v>
      </c>
    </row>
    <row r="67" spans="10:11" x14ac:dyDescent="0.25">
      <c r="J67" t="s">
        <v>1033</v>
      </c>
      <c r="K67" s="14">
        <v>0.7</v>
      </c>
    </row>
    <row r="68" spans="10:11" x14ac:dyDescent="0.25">
      <c r="J68" t="s">
        <v>1065</v>
      </c>
      <c r="K68" s="14">
        <v>0.7</v>
      </c>
    </row>
    <row r="69" spans="10:11" x14ac:dyDescent="0.25">
      <c r="J69" t="s">
        <v>1053</v>
      </c>
      <c r="K69" s="14">
        <v>0.7</v>
      </c>
    </row>
    <row r="70" spans="10:11" x14ac:dyDescent="0.25">
      <c r="J70" t="s">
        <v>1167</v>
      </c>
      <c r="K70" s="14">
        <v>0.7</v>
      </c>
    </row>
    <row r="71" spans="10:11" x14ac:dyDescent="0.25">
      <c r="J71" t="s">
        <v>1054</v>
      </c>
      <c r="K71" s="14">
        <v>0.7</v>
      </c>
    </row>
    <row r="72" spans="10:11" x14ac:dyDescent="0.25">
      <c r="J72" t="s">
        <v>967</v>
      </c>
      <c r="K72" s="14">
        <v>0.7</v>
      </c>
    </row>
    <row r="73" spans="10:11" x14ac:dyDescent="0.25">
      <c r="J73" t="s">
        <v>915</v>
      </c>
      <c r="K73" s="14">
        <v>0.7</v>
      </c>
    </row>
    <row r="74" spans="10:11" x14ac:dyDescent="0.25">
      <c r="J74" t="s">
        <v>918</v>
      </c>
      <c r="K74" s="14">
        <v>0.7</v>
      </c>
    </row>
    <row r="75" spans="10:11" x14ac:dyDescent="0.25">
      <c r="J75" t="s">
        <v>970</v>
      </c>
      <c r="K75" s="14">
        <v>0.7</v>
      </c>
    </row>
    <row r="76" spans="10:11" x14ac:dyDescent="0.25">
      <c r="J76" t="s">
        <v>1166</v>
      </c>
      <c r="K76" s="14">
        <v>0.7</v>
      </c>
    </row>
    <row r="77" spans="10:11" x14ac:dyDescent="0.25">
      <c r="J77" t="s">
        <v>1062</v>
      </c>
      <c r="K77" s="14">
        <v>0.7</v>
      </c>
    </row>
    <row r="78" spans="10:11" x14ac:dyDescent="0.25">
      <c r="J78" t="s">
        <v>975</v>
      </c>
      <c r="K78" s="14">
        <v>0.7</v>
      </c>
    </row>
    <row r="79" spans="10:11" x14ac:dyDescent="0.25">
      <c r="J79" t="s">
        <v>922</v>
      </c>
      <c r="K79" s="14">
        <v>0.7</v>
      </c>
    </row>
    <row r="80" spans="10:11" x14ac:dyDescent="0.25">
      <c r="J80" t="s">
        <v>1067</v>
      </c>
      <c r="K80" s="14">
        <v>0.7</v>
      </c>
    </row>
    <row r="81" spans="10:11" x14ac:dyDescent="0.25">
      <c r="J81" t="s">
        <v>982</v>
      </c>
      <c r="K81" s="14">
        <v>0.7</v>
      </c>
    </row>
    <row r="82" spans="10:11" x14ac:dyDescent="0.25">
      <c r="J82" t="s">
        <v>1069</v>
      </c>
      <c r="K82" s="14">
        <v>0.7</v>
      </c>
    </row>
    <row r="83" spans="10:11" x14ac:dyDescent="0.25">
      <c r="J83" t="s">
        <v>926</v>
      </c>
      <c r="K83" s="14">
        <v>0.7</v>
      </c>
    </row>
    <row r="84" spans="10:11" x14ac:dyDescent="0.25">
      <c r="J84" t="s">
        <v>1075</v>
      </c>
      <c r="K84" s="14">
        <v>0.7</v>
      </c>
    </row>
    <row r="85" spans="10:11" x14ac:dyDescent="0.25">
      <c r="J85" t="s">
        <v>988</v>
      </c>
      <c r="K85" s="14">
        <v>0.7</v>
      </c>
    </row>
    <row r="86" spans="10:11" x14ac:dyDescent="0.25">
      <c r="J86" t="s">
        <v>945</v>
      </c>
      <c r="K86" s="14">
        <v>0.7</v>
      </c>
    </row>
    <row r="87" spans="10:11" x14ac:dyDescent="0.25">
      <c r="J87" t="s">
        <v>994</v>
      </c>
      <c r="K87" s="14">
        <v>0.7</v>
      </c>
    </row>
    <row r="88" spans="10:11" x14ac:dyDescent="0.25">
      <c r="J88" t="s">
        <v>946</v>
      </c>
      <c r="K88" s="14">
        <v>0.7</v>
      </c>
    </row>
    <row r="89" spans="10:11" x14ac:dyDescent="0.25">
      <c r="J89" t="s">
        <v>997</v>
      </c>
      <c r="K89" s="14">
        <v>0.7</v>
      </c>
    </row>
    <row r="90" spans="10:11" x14ac:dyDescent="0.25">
      <c r="J90" t="s">
        <v>947</v>
      </c>
      <c r="K90" s="14">
        <v>0.7</v>
      </c>
    </row>
    <row r="91" spans="10:11" x14ac:dyDescent="0.25">
      <c r="J91" t="s">
        <v>929</v>
      </c>
      <c r="K91" s="14">
        <v>0.7</v>
      </c>
    </row>
    <row r="92" spans="10:11" x14ac:dyDescent="0.25">
      <c r="J92" t="s">
        <v>1081</v>
      </c>
      <c r="K92" s="14">
        <v>0.7</v>
      </c>
    </row>
    <row r="93" spans="10:11" x14ac:dyDescent="0.25">
      <c r="J93" t="s">
        <v>931</v>
      </c>
      <c r="K93" s="14">
        <v>0.7</v>
      </c>
    </row>
    <row r="94" spans="10:11" x14ac:dyDescent="0.25">
      <c r="J94" t="s">
        <v>934</v>
      </c>
      <c r="K94" s="14">
        <v>0.7</v>
      </c>
    </row>
    <row r="95" spans="10:11" x14ac:dyDescent="0.25">
      <c r="J95" t="s">
        <v>1160</v>
      </c>
      <c r="K95" s="14">
        <v>0.7</v>
      </c>
    </row>
    <row r="96" spans="10:11" x14ac:dyDescent="0.25">
      <c r="J96" t="s">
        <v>1087</v>
      </c>
      <c r="K96" s="14">
        <v>0.7</v>
      </c>
    </row>
    <row r="97" spans="10:11" x14ac:dyDescent="0.25">
      <c r="J97" t="s">
        <v>1027</v>
      </c>
      <c r="K97" s="14">
        <v>0.7</v>
      </c>
    </row>
    <row r="98" spans="10:11" x14ac:dyDescent="0.25">
      <c r="J98" t="s">
        <v>949</v>
      </c>
      <c r="K98" s="14">
        <v>0.7</v>
      </c>
    </row>
    <row r="99" spans="10:11" x14ac:dyDescent="0.25">
      <c r="J99" t="s">
        <v>1032</v>
      </c>
      <c r="K99" s="14">
        <v>0.7</v>
      </c>
    </row>
    <row r="100" spans="10:11" x14ac:dyDescent="0.25">
      <c r="J100" t="s">
        <v>1091</v>
      </c>
      <c r="K100" s="14">
        <v>0.7</v>
      </c>
    </row>
    <row r="101" spans="10:11" x14ac:dyDescent="0.25">
      <c r="J101" t="s">
        <v>1035</v>
      </c>
      <c r="K101" s="14">
        <v>0.7</v>
      </c>
    </row>
    <row r="102" spans="10:11" x14ac:dyDescent="0.25">
      <c r="J102" t="s">
        <v>1092</v>
      </c>
      <c r="K102" s="14">
        <v>0.7</v>
      </c>
    </row>
    <row r="103" spans="10:11" x14ac:dyDescent="0.25">
      <c r="J103" t="s">
        <v>1037</v>
      </c>
      <c r="K103" s="14">
        <v>0.7</v>
      </c>
    </row>
    <row r="104" spans="10:11" x14ac:dyDescent="0.25">
      <c r="J104" t="s">
        <v>1096</v>
      </c>
      <c r="K104" s="14">
        <v>0.7</v>
      </c>
    </row>
    <row r="105" spans="10:11" x14ac:dyDescent="0.25">
      <c r="J105" t="s">
        <v>1041</v>
      </c>
      <c r="K105" s="14">
        <v>0.7</v>
      </c>
    </row>
    <row r="106" spans="10:11" x14ac:dyDescent="0.25">
      <c r="J106" t="s">
        <v>950</v>
      </c>
      <c r="K106" s="14">
        <v>0.7</v>
      </c>
    </row>
    <row r="107" spans="10:11" x14ac:dyDescent="0.25">
      <c r="J107" t="s">
        <v>1046</v>
      </c>
      <c r="K107" s="14">
        <v>0.7</v>
      </c>
    </row>
    <row r="108" spans="10:11" x14ac:dyDescent="0.25">
      <c r="J108" t="s">
        <v>952</v>
      </c>
      <c r="K108" s="14">
        <v>0.7</v>
      </c>
    </row>
    <row r="109" spans="10:11" x14ac:dyDescent="0.25">
      <c r="J109" t="s">
        <v>1048</v>
      </c>
      <c r="K109" s="14">
        <v>0.7</v>
      </c>
    </row>
    <row r="110" spans="10:11" x14ac:dyDescent="0.25">
      <c r="J110" t="s">
        <v>953</v>
      </c>
      <c r="K110" s="14">
        <v>0.7</v>
      </c>
    </row>
    <row r="111" spans="10:11" x14ac:dyDescent="0.25">
      <c r="J111" t="s">
        <v>968</v>
      </c>
      <c r="K111" s="14">
        <v>0.7</v>
      </c>
    </row>
    <row r="112" spans="10:11" x14ac:dyDescent="0.25">
      <c r="J112" t="s">
        <v>954</v>
      </c>
      <c r="K112" s="14">
        <v>0.7</v>
      </c>
    </row>
    <row r="113" spans="10:11" x14ac:dyDescent="0.25">
      <c r="J113" t="s">
        <v>1165</v>
      </c>
      <c r="K113" s="14">
        <v>0.7</v>
      </c>
    </row>
    <row r="114" spans="10:11" x14ac:dyDescent="0.25">
      <c r="J114" t="s">
        <v>1109</v>
      </c>
      <c r="K114" s="14">
        <v>0.7</v>
      </c>
    </row>
    <row r="115" spans="10:11" x14ac:dyDescent="0.25">
      <c r="J115" t="s">
        <v>927</v>
      </c>
      <c r="K115" s="14">
        <v>0.7</v>
      </c>
    </row>
    <row r="116" spans="10:11" x14ac:dyDescent="0.25">
      <c r="J116" t="s">
        <v>1110</v>
      </c>
      <c r="K116" s="14">
        <v>0.7</v>
      </c>
    </row>
    <row r="117" spans="10:11" x14ac:dyDescent="0.25">
      <c r="J117" t="s">
        <v>995</v>
      </c>
      <c r="K117" s="14">
        <v>0.7</v>
      </c>
    </row>
    <row r="118" spans="10:11" x14ac:dyDescent="0.25">
      <c r="J118" t="s">
        <v>1111</v>
      </c>
      <c r="K118" s="14">
        <v>0.7</v>
      </c>
    </row>
    <row r="119" spans="10:11" x14ac:dyDescent="0.25">
      <c r="J119" t="s">
        <v>1006</v>
      </c>
      <c r="K119" s="14">
        <v>0.7</v>
      </c>
    </row>
    <row r="120" spans="10:11" x14ac:dyDescent="0.25">
      <c r="J120" t="s">
        <v>1114</v>
      </c>
      <c r="K120" s="14">
        <v>0.7</v>
      </c>
    </row>
    <row r="121" spans="10:11" x14ac:dyDescent="0.25">
      <c r="J121" t="s">
        <v>936</v>
      </c>
      <c r="K121" s="14">
        <v>0.7</v>
      </c>
    </row>
    <row r="122" spans="10:11" x14ac:dyDescent="0.25">
      <c r="J122" t="s">
        <v>1115</v>
      </c>
      <c r="K122" s="14">
        <v>0.7</v>
      </c>
    </row>
    <row r="123" spans="10:11" x14ac:dyDescent="0.25">
      <c r="J123" t="s">
        <v>1034</v>
      </c>
      <c r="K123" s="14">
        <v>0.7</v>
      </c>
    </row>
    <row r="124" spans="10:11" x14ac:dyDescent="0.25">
      <c r="J124" t="s">
        <v>1120</v>
      </c>
      <c r="K124" s="14">
        <v>0.7</v>
      </c>
    </row>
    <row r="125" spans="10:11" x14ac:dyDescent="0.25">
      <c r="J125" t="s">
        <v>1039</v>
      </c>
      <c r="K125" s="14">
        <v>0.7</v>
      </c>
    </row>
    <row r="126" spans="10:11" x14ac:dyDescent="0.25">
      <c r="J126" t="s">
        <v>955</v>
      </c>
      <c r="K126" s="14">
        <v>0.7</v>
      </c>
    </row>
    <row r="127" spans="10:11" x14ac:dyDescent="0.25">
      <c r="J127" t="s">
        <v>1047</v>
      </c>
      <c r="K127" s="14">
        <v>0.7</v>
      </c>
    </row>
    <row r="128" spans="10:11" x14ac:dyDescent="0.25">
      <c r="J128" t="s">
        <v>1123</v>
      </c>
      <c r="K128" s="14">
        <v>0.7</v>
      </c>
    </row>
    <row r="129" spans="10:11" x14ac:dyDescent="0.25">
      <c r="J129" t="s">
        <v>904</v>
      </c>
      <c r="K129" s="14">
        <v>0.7</v>
      </c>
    </row>
    <row r="130" spans="10:11" x14ac:dyDescent="0.25">
      <c r="J130" t="s">
        <v>1127</v>
      </c>
      <c r="K130" s="14">
        <v>0.7</v>
      </c>
    </row>
    <row r="131" spans="10:11" x14ac:dyDescent="0.25">
      <c r="J131" t="s">
        <v>991</v>
      </c>
      <c r="K131" s="14">
        <v>0.7</v>
      </c>
    </row>
    <row r="132" spans="10:11" x14ac:dyDescent="0.25">
      <c r="J132" t="s">
        <v>1130</v>
      </c>
      <c r="K132" s="14">
        <v>0.7</v>
      </c>
    </row>
    <row r="133" spans="10:11" x14ac:dyDescent="0.25">
      <c r="J133" t="s">
        <v>1009</v>
      </c>
      <c r="K133" s="14">
        <v>0.7</v>
      </c>
    </row>
    <row r="134" spans="10:11" x14ac:dyDescent="0.25">
      <c r="J134" t="s">
        <v>1132</v>
      </c>
      <c r="K134" s="14">
        <v>0.7</v>
      </c>
    </row>
    <row r="135" spans="10:11" x14ac:dyDescent="0.25">
      <c r="J135" t="s">
        <v>1036</v>
      </c>
      <c r="K135" s="14">
        <v>0.7</v>
      </c>
    </row>
    <row r="136" spans="10:11" x14ac:dyDescent="0.25">
      <c r="J136" t="s">
        <v>1141</v>
      </c>
      <c r="K136" s="14">
        <v>0.7</v>
      </c>
    </row>
    <row r="137" spans="10:11" x14ac:dyDescent="0.25">
      <c r="J137" t="s">
        <v>942</v>
      </c>
      <c r="K137" s="14">
        <v>0.7</v>
      </c>
    </row>
    <row r="138" spans="10:11" x14ac:dyDescent="0.25">
      <c r="J138" t="s">
        <v>1149</v>
      </c>
      <c r="K138" s="14">
        <v>0.7</v>
      </c>
    </row>
    <row r="139" spans="10:11" x14ac:dyDescent="0.25">
      <c r="J139" t="s">
        <v>999</v>
      </c>
      <c r="K139" s="14">
        <v>0.7</v>
      </c>
    </row>
    <row r="140" spans="10:11" x14ac:dyDescent="0.25">
      <c r="J140" t="s">
        <v>960</v>
      </c>
      <c r="K140" s="14">
        <v>0.7</v>
      </c>
    </row>
    <row r="141" spans="10:11" x14ac:dyDescent="0.25">
      <c r="J141" t="s">
        <v>1042</v>
      </c>
      <c r="K141" s="14">
        <v>0.7</v>
      </c>
    </row>
    <row r="142" spans="10:11" x14ac:dyDescent="0.25">
      <c r="J142" t="s">
        <v>905</v>
      </c>
      <c r="K142" s="14">
        <v>0.7</v>
      </c>
    </row>
    <row r="143" spans="10:11" x14ac:dyDescent="0.25">
      <c r="J143" t="s">
        <v>1028</v>
      </c>
      <c r="K143" s="14">
        <v>0.7</v>
      </c>
    </row>
    <row r="144" spans="10:11" x14ac:dyDescent="0.25">
      <c r="J144" t="s">
        <v>963</v>
      </c>
      <c r="K144" s="14">
        <v>0.7</v>
      </c>
    </row>
    <row r="145" spans="10:11" x14ac:dyDescent="0.25">
      <c r="J145" t="s">
        <v>983</v>
      </c>
      <c r="K145" s="14">
        <v>0.7</v>
      </c>
    </row>
    <row r="146" spans="10:11" x14ac:dyDescent="0.25">
      <c r="J146" t="s">
        <v>1158</v>
      </c>
      <c r="K146" s="14">
        <v>0.7</v>
      </c>
    </row>
    <row r="147" spans="10:11" x14ac:dyDescent="0.25">
      <c r="J147" t="s">
        <v>1083</v>
      </c>
      <c r="K147" s="14">
        <v>0.70000000000000007</v>
      </c>
    </row>
    <row r="148" spans="10:11" x14ac:dyDescent="0.25">
      <c r="J148" t="s">
        <v>1133</v>
      </c>
      <c r="K148" s="14">
        <v>0.70000000000000007</v>
      </c>
    </row>
    <row r="149" spans="10:11" x14ac:dyDescent="0.25">
      <c r="J149" t="s">
        <v>939</v>
      </c>
      <c r="K149" s="14">
        <v>0.70000000000000007</v>
      </c>
    </row>
    <row r="150" spans="10:11" x14ac:dyDescent="0.25">
      <c r="J150" t="s">
        <v>1040</v>
      </c>
      <c r="K150" s="14">
        <v>0.70000000000000007</v>
      </c>
    </row>
    <row r="151" spans="10:11" x14ac:dyDescent="0.25">
      <c r="J151" t="s">
        <v>1063</v>
      </c>
      <c r="K151" s="14">
        <v>0.70699999999999996</v>
      </c>
    </row>
    <row r="152" spans="10:11" x14ac:dyDescent="0.25">
      <c r="J152" t="s">
        <v>984</v>
      </c>
      <c r="K152" s="14">
        <v>0.70699999999999996</v>
      </c>
    </row>
    <row r="153" spans="10:11" x14ac:dyDescent="0.25">
      <c r="J153" t="s">
        <v>1010</v>
      </c>
      <c r="K153" s="14">
        <v>0.70699999999999996</v>
      </c>
    </row>
    <row r="154" spans="10:11" x14ac:dyDescent="0.25">
      <c r="J154" t="s">
        <v>1151</v>
      </c>
      <c r="K154" s="14">
        <v>0.71399999999999997</v>
      </c>
    </row>
    <row r="155" spans="10:11" x14ac:dyDescent="0.25">
      <c r="J155" t="s">
        <v>1094</v>
      </c>
      <c r="K155" s="14">
        <v>0.71399999999999997</v>
      </c>
    </row>
    <row r="156" spans="10:11" x14ac:dyDescent="0.25">
      <c r="J156" t="s">
        <v>973</v>
      </c>
      <c r="K156" s="14">
        <v>0.71399999999999997</v>
      </c>
    </row>
    <row r="157" spans="10:11" x14ac:dyDescent="0.25">
      <c r="J157" t="s">
        <v>996</v>
      </c>
      <c r="K157" s="14">
        <v>0.71399999999999997</v>
      </c>
    </row>
    <row r="158" spans="10:11" x14ac:dyDescent="0.25">
      <c r="J158" t="s">
        <v>1124</v>
      </c>
      <c r="K158" s="14">
        <v>0.71399999999999997</v>
      </c>
    </row>
    <row r="159" spans="10:11" x14ac:dyDescent="0.25">
      <c r="J159" t="s">
        <v>1000</v>
      </c>
      <c r="K159" s="14">
        <v>0.71399999999999997</v>
      </c>
    </row>
    <row r="160" spans="10:11" x14ac:dyDescent="0.25">
      <c r="J160" t="s">
        <v>958</v>
      </c>
      <c r="K160" s="14">
        <v>0.71399999999999997</v>
      </c>
    </row>
    <row r="161" spans="10:11" x14ac:dyDescent="0.25">
      <c r="J161" t="s">
        <v>914</v>
      </c>
      <c r="K161" s="14">
        <v>0.71399999999999997</v>
      </c>
    </row>
    <row r="162" spans="10:11" x14ac:dyDescent="0.25">
      <c r="J162" t="s">
        <v>1058</v>
      </c>
      <c r="K162" s="14">
        <v>0.72099999999999997</v>
      </c>
    </row>
    <row r="163" spans="10:11" x14ac:dyDescent="0.25">
      <c r="J163" t="s">
        <v>1086</v>
      </c>
      <c r="K163" s="14">
        <v>0.72099999999999997</v>
      </c>
    </row>
    <row r="164" spans="10:11" x14ac:dyDescent="0.25">
      <c r="J164" t="s">
        <v>1074</v>
      </c>
      <c r="K164" s="14">
        <v>0.72099999999999997</v>
      </c>
    </row>
    <row r="165" spans="10:11" x14ac:dyDescent="0.25">
      <c r="J165" t="s">
        <v>933</v>
      </c>
      <c r="K165" s="14">
        <v>0.72099999999999997</v>
      </c>
    </row>
    <row r="166" spans="10:11" x14ac:dyDescent="0.25">
      <c r="J166" t="s">
        <v>1008</v>
      </c>
      <c r="K166" s="14">
        <v>0.72099999999999997</v>
      </c>
    </row>
    <row r="167" spans="10:11" x14ac:dyDescent="0.25">
      <c r="J167" t="s">
        <v>1113</v>
      </c>
      <c r="K167" s="14">
        <v>0.72099999999999997</v>
      </c>
    </row>
    <row r="168" spans="10:11" x14ac:dyDescent="0.25">
      <c r="J168" t="s">
        <v>990</v>
      </c>
      <c r="K168" s="14">
        <v>0.72099999999999997</v>
      </c>
    </row>
    <row r="169" spans="10:11" x14ac:dyDescent="0.25">
      <c r="J169" t="s">
        <v>924</v>
      </c>
      <c r="K169" s="14">
        <v>0.72099999999999997</v>
      </c>
    </row>
    <row r="170" spans="10:11" x14ac:dyDescent="0.25">
      <c r="J170" t="s">
        <v>919</v>
      </c>
      <c r="K170" s="14">
        <v>0.72099999999999997</v>
      </c>
    </row>
    <row r="171" spans="10:11" x14ac:dyDescent="0.25">
      <c r="J171" t="s">
        <v>956</v>
      </c>
      <c r="K171" s="14">
        <v>0.72100000000000009</v>
      </c>
    </row>
    <row r="172" spans="10:11" x14ac:dyDescent="0.25">
      <c r="J172" t="s">
        <v>935</v>
      </c>
      <c r="K172" s="14">
        <v>0.72799999999999998</v>
      </c>
    </row>
    <row r="173" spans="10:11" x14ac:dyDescent="0.25">
      <c r="J173" t="s">
        <v>1107</v>
      </c>
      <c r="K173" s="14">
        <v>0.72799999999999998</v>
      </c>
    </row>
    <row r="174" spans="10:11" x14ac:dyDescent="0.25">
      <c r="J174" t="s">
        <v>1013</v>
      </c>
      <c r="K174" s="14">
        <v>0.72799999999999998</v>
      </c>
    </row>
    <row r="175" spans="10:11" x14ac:dyDescent="0.25">
      <c r="J175" t="s">
        <v>900</v>
      </c>
      <c r="K175" s="14">
        <v>0.72799999999999998</v>
      </c>
    </row>
    <row r="176" spans="10:11" x14ac:dyDescent="0.25">
      <c r="J176" t="s">
        <v>1045</v>
      </c>
      <c r="K176" s="14">
        <v>0.72799999999999998</v>
      </c>
    </row>
    <row r="177" spans="10:11" x14ac:dyDescent="0.25">
      <c r="J177" t="s">
        <v>989</v>
      </c>
      <c r="K177" s="14">
        <v>0.72799999999999998</v>
      </c>
    </row>
    <row r="178" spans="10:11" x14ac:dyDescent="0.25">
      <c r="J178" t="s">
        <v>932</v>
      </c>
      <c r="K178" s="14">
        <v>0.72799999999999998</v>
      </c>
    </row>
    <row r="179" spans="10:11" x14ac:dyDescent="0.25">
      <c r="J179" t="s">
        <v>959</v>
      </c>
      <c r="K179" s="14">
        <v>0.72800000000000009</v>
      </c>
    </row>
    <row r="180" spans="10:11" x14ac:dyDescent="0.25">
      <c r="J180" t="s">
        <v>1019</v>
      </c>
      <c r="K180" s="14">
        <v>0.73499999999999988</v>
      </c>
    </row>
    <row r="181" spans="10:11" x14ac:dyDescent="0.25">
      <c r="J181" t="s">
        <v>930</v>
      </c>
      <c r="K181" s="14">
        <v>0.73499999999999999</v>
      </c>
    </row>
    <row r="182" spans="10:11" x14ac:dyDescent="0.25">
      <c r="J182" t="s">
        <v>941</v>
      </c>
      <c r="K182" s="14">
        <v>0.73499999999999999</v>
      </c>
    </row>
    <row r="183" spans="10:11" x14ac:dyDescent="0.25">
      <c r="J183" t="s">
        <v>1064</v>
      </c>
      <c r="K183" s="14">
        <v>0.73499999999999999</v>
      </c>
    </row>
    <row r="184" spans="10:11" x14ac:dyDescent="0.25">
      <c r="J184" t="s">
        <v>961</v>
      </c>
      <c r="K184" s="14">
        <v>0.7350000000000001</v>
      </c>
    </row>
    <row r="185" spans="10:11" x14ac:dyDescent="0.25">
      <c r="J185" t="s">
        <v>964</v>
      </c>
      <c r="K185" s="14">
        <v>0.74199999999999988</v>
      </c>
    </row>
    <row r="186" spans="10:11" x14ac:dyDescent="0.25">
      <c r="J186" t="s">
        <v>1011</v>
      </c>
      <c r="K186" s="14">
        <v>0.74199999999999988</v>
      </c>
    </row>
    <row r="187" spans="10:11" x14ac:dyDescent="0.25">
      <c r="J187" t="s">
        <v>1128</v>
      </c>
      <c r="K187" s="14">
        <v>0.74199999999999999</v>
      </c>
    </row>
    <row r="188" spans="10:11" x14ac:dyDescent="0.25">
      <c r="J188" t="s">
        <v>1095</v>
      </c>
      <c r="K188" s="14">
        <v>0.74199999999999999</v>
      </c>
    </row>
    <row r="189" spans="10:11" x14ac:dyDescent="0.25">
      <c r="J189" t="s">
        <v>1122</v>
      </c>
      <c r="K189" s="14">
        <v>0.74199999999999999</v>
      </c>
    </row>
    <row r="190" spans="10:11" x14ac:dyDescent="0.25">
      <c r="J190" t="s">
        <v>1026</v>
      </c>
      <c r="K190" s="14">
        <v>0.74199999999999999</v>
      </c>
    </row>
    <row r="191" spans="10:11" x14ac:dyDescent="0.25">
      <c r="J191" t="s">
        <v>1129</v>
      </c>
      <c r="K191" s="14">
        <v>0.74199999999999999</v>
      </c>
    </row>
    <row r="192" spans="10:11" x14ac:dyDescent="0.25">
      <c r="J192" t="s">
        <v>966</v>
      </c>
      <c r="K192" s="14">
        <v>0.74199999999999999</v>
      </c>
    </row>
    <row r="193" spans="10:11" x14ac:dyDescent="0.25">
      <c r="J193" t="s">
        <v>1148</v>
      </c>
      <c r="K193" s="14">
        <v>0.74199999999999999</v>
      </c>
    </row>
    <row r="194" spans="10:11" x14ac:dyDescent="0.25">
      <c r="J194" t="s">
        <v>1156</v>
      </c>
      <c r="K194" s="14">
        <v>0.7420000000000001</v>
      </c>
    </row>
    <row r="195" spans="10:11" x14ac:dyDescent="0.25">
      <c r="J195" t="s">
        <v>1073</v>
      </c>
      <c r="K195" s="14">
        <v>0.7420000000000001</v>
      </c>
    </row>
    <row r="196" spans="10:11" x14ac:dyDescent="0.25">
      <c r="J196" t="s">
        <v>1066</v>
      </c>
      <c r="K196" s="14">
        <v>0.74899999999999989</v>
      </c>
    </row>
    <row r="197" spans="10:11" x14ac:dyDescent="0.25">
      <c r="J197" t="s">
        <v>943</v>
      </c>
      <c r="K197" s="14">
        <v>0.749</v>
      </c>
    </row>
    <row r="198" spans="10:11" x14ac:dyDescent="0.25">
      <c r="J198" t="s">
        <v>1098</v>
      </c>
      <c r="K198" s="14">
        <v>0.749</v>
      </c>
    </row>
    <row r="199" spans="10:11" x14ac:dyDescent="0.25">
      <c r="J199" t="s">
        <v>1093</v>
      </c>
      <c r="K199" s="14">
        <v>0.75600000000000001</v>
      </c>
    </row>
    <row r="200" spans="10:11" x14ac:dyDescent="0.25">
      <c r="J200" t="s">
        <v>1060</v>
      </c>
      <c r="K200" s="14">
        <v>0.7629999999999999</v>
      </c>
    </row>
    <row r="201" spans="10:11" x14ac:dyDescent="0.25">
      <c r="J201" t="s">
        <v>1068</v>
      </c>
      <c r="K201" s="14">
        <v>0.7629999999999999</v>
      </c>
    </row>
    <row r="202" spans="10:11" x14ac:dyDescent="0.25">
      <c r="J202" t="s">
        <v>1137</v>
      </c>
      <c r="K202" s="14">
        <v>0.7629999999999999</v>
      </c>
    </row>
    <row r="203" spans="10:11" x14ac:dyDescent="0.25">
      <c r="J203" t="s">
        <v>948</v>
      </c>
      <c r="K203" s="14">
        <v>0.7629999999999999</v>
      </c>
    </row>
    <row r="204" spans="10:11" x14ac:dyDescent="0.25">
      <c r="J204" t="s">
        <v>1057</v>
      </c>
      <c r="K204" s="14">
        <v>0.76300000000000001</v>
      </c>
    </row>
    <row r="205" spans="10:11" x14ac:dyDescent="0.25">
      <c r="J205" t="s">
        <v>1139</v>
      </c>
      <c r="K205" s="14">
        <v>0.76300000000000001</v>
      </c>
    </row>
    <row r="206" spans="10:11" x14ac:dyDescent="0.25">
      <c r="J206" t="s">
        <v>1163</v>
      </c>
      <c r="K206" s="14">
        <v>0.77</v>
      </c>
    </row>
    <row r="207" spans="10:11" x14ac:dyDescent="0.25">
      <c r="J207" t="s">
        <v>1142</v>
      </c>
      <c r="K207" s="14">
        <v>0.77</v>
      </c>
    </row>
    <row r="208" spans="10:11" x14ac:dyDescent="0.25">
      <c r="J208" t="s">
        <v>998</v>
      </c>
      <c r="K208" s="14">
        <v>0.77</v>
      </c>
    </row>
    <row r="209" spans="10:11" x14ac:dyDescent="0.25">
      <c r="J209" t="s">
        <v>1162</v>
      </c>
      <c r="K209" s="14">
        <v>0.77</v>
      </c>
    </row>
    <row r="210" spans="10:11" x14ac:dyDescent="0.25">
      <c r="J210" t="s">
        <v>1159</v>
      </c>
      <c r="K210" s="14">
        <v>0.77</v>
      </c>
    </row>
    <row r="211" spans="10:11" x14ac:dyDescent="0.25">
      <c r="J211" t="s">
        <v>921</v>
      </c>
      <c r="K211" s="14">
        <v>0.77000000000000013</v>
      </c>
    </row>
    <row r="212" spans="10:11" x14ac:dyDescent="0.25">
      <c r="J212" t="s">
        <v>1100</v>
      </c>
      <c r="K212" s="14">
        <v>0.77000000000000013</v>
      </c>
    </row>
    <row r="213" spans="10:11" x14ac:dyDescent="0.25">
      <c r="J213" t="s">
        <v>1003</v>
      </c>
      <c r="K213" s="14">
        <v>0.77699999999999991</v>
      </c>
    </row>
    <row r="214" spans="10:11" x14ac:dyDescent="0.25">
      <c r="J214" t="s">
        <v>1136</v>
      </c>
      <c r="K214" s="14">
        <v>0.77700000000000002</v>
      </c>
    </row>
    <row r="215" spans="10:11" x14ac:dyDescent="0.25">
      <c r="J215" t="s">
        <v>993</v>
      </c>
      <c r="K215" s="14">
        <v>0.77700000000000002</v>
      </c>
    </row>
    <row r="216" spans="10:11" x14ac:dyDescent="0.25">
      <c r="J216" t="s">
        <v>1119</v>
      </c>
      <c r="K216" s="14">
        <v>0.78399999999999992</v>
      </c>
    </row>
    <row r="217" spans="10:11" x14ac:dyDescent="0.25">
      <c r="J217" t="s">
        <v>974</v>
      </c>
      <c r="K217" s="14">
        <v>0.78399999999999992</v>
      </c>
    </row>
    <row r="218" spans="10:11" x14ac:dyDescent="0.25">
      <c r="J218" t="s">
        <v>1021</v>
      </c>
      <c r="K218" s="14">
        <v>0.78400000000000003</v>
      </c>
    </row>
    <row r="219" spans="10:11" x14ac:dyDescent="0.25">
      <c r="J219" t="s">
        <v>1088</v>
      </c>
      <c r="K219" s="14">
        <v>0.78400000000000003</v>
      </c>
    </row>
    <row r="220" spans="10:11" x14ac:dyDescent="0.25">
      <c r="J220" t="s">
        <v>971</v>
      </c>
      <c r="K220" s="14">
        <v>0.78400000000000014</v>
      </c>
    </row>
    <row r="221" spans="10:11" x14ac:dyDescent="0.25">
      <c r="J221" t="s">
        <v>1144</v>
      </c>
      <c r="K221" s="14">
        <v>0.79099999999999981</v>
      </c>
    </row>
    <row r="222" spans="10:11" x14ac:dyDescent="0.25">
      <c r="J222" t="s">
        <v>937</v>
      </c>
      <c r="K222" s="14">
        <v>0.79099999999999981</v>
      </c>
    </row>
    <row r="223" spans="10:11" x14ac:dyDescent="0.25">
      <c r="J223" t="s">
        <v>1097</v>
      </c>
      <c r="K223" s="14">
        <v>0.79099999999999981</v>
      </c>
    </row>
    <row r="224" spans="10:11" x14ac:dyDescent="0.25">
      <c r="J224" t="s">
        <v>965</v>
      </c>
      <c r="K224" s="14">
        <v>0.79099999999999981</v>
      </c>
    </row>
    <row r="225" spans="10:11" x14ac:dyDescent="0.25">
      <c r="J225" t="s">
        <v>1031</v>
      </c>
      <c r="K225" s="14">
        <v>0.79099999999999981</v>
      </c>
    </row>
    <row r="226" spans="10:11" x14ac:dyDescent="0.25">
      <c r="J226" t="s">
        <v>908</v>
      </c>
      <c r="K226" s="14">
        <v>0.79099999999999993</v>
      </c>
    </row>
    <row r="227" spans="10:11" x14ac:dyDescent="0.25">
      <c r="J227" t="s">
        <v>1157</v>
      </c>
      <c r="K227" s="14">
        <v>0.79099999999999993</v>
      </c>
    </row>
    <row r="228" spans="10:11" x14ac:dyDescent="0.25">
      <c r="J228" t="s">
        <v>1071</v>
      </c>
      <c r="K228" s="14">
        <v>0.79099999999999993</v>
      </c>
    </row>
    <row r="229" spans="10:11" x14ac:dyDescent="0.25">
      <c r="J229" t="s">
        <v>1082</v>
      </c>
      <c r="K229" s="14">
        <v>0.79099999999999993</v>
      </c>
    </row>
    <row r="230" spans="10:11" x14ac:dyDescent="0.25">
      <c r="J230" t="s">
        <v>938</v>
      </c>
      <c r="K230" s="14">
        <v>0.79799999999999982</v>
      </c>
    </row>
    <row r="231" spans="10:11" x14ac:dyDescent="0.25">
      <c r="J231" t="s">
        <v>1103</v>
      </c>
      <c r="K231" s="14">
        <v>0.79799999999999993</v>
      </c>
    </row>
    <row r="232" spans="10:11" x14ac:dyDescent="0.25">
      <c r="J232" t="s">
        <v>1140</v>
      </c>
      <c r="K232" s="14">
        <v>0.79799999999999993</v>
      </c>
    </row>
    <row r="233" spans="10:11" x14ac:dyDescent="0.25">
      <c r="J233" t="s">
        <v>940</v>
      </c>
      <c r="K233" s="14">
        <v>0.80499999999999983</v>
      </c>
    </row>
    <row r="234" spans="10:11" x14ac:dyDescent="0.25">
      <c r="J234" t="s">
        <v>1102</v>
      </c>
      <c r="K234" s="14">
        <v>0.80499999999999983</v>
      </c>
    </row>
    <row r="235" spans="10:11" x14ac:dyDescent="0.25">
      <c r="J235" t="s">
        <v>1044</v>
      </c>
      <c r="K235" s="14">
        <v>0.80499999999999994</v>
      </c>
    </row>
    <row r="236" spans="10:11" x14ac:dyDescent="0.25">
      <c r="J236" t="s">
        <v>1164</v>
      </c>
      <c r="K236" s="14">
        <v>0.80499999999999994</v>
      </c>
    </row>
    <row r="237" spans="10:11" x14ac:dyDescent="0.25">
      <c r="J237" t="s">
        <v>909</v>
      </c>
      <c r="K237" s="14">
        <v>0.80500000000000005</v>
      </c>
    </row>
    <row r="238" spans="10:11" x14ac:dyDescent="0.25">
      <c r="J238" t="s">
        <v>951</v>
      </c>
      <c r="K238" s="14">
        <v>0.81199999999999983</v>
      </c>
    </row>
    <row r="239" spans="10:11" x14ac:dyDescent="0.25">
      <c r="J239" t="s">
        <v>1138</v>
      </c>
      <c r="K239" s="14">
        <v>0.81199999999999994</v>
      </c>
    </row>
    <row r="240" spans="10:11" x14ac:dyDescent="0.25">
      <c r="J240" t="s">
        <v>1126</v>
      </c>
      <c r="K240" s="14">
        <v>0.81199999999999994</v>
      </c>
    </row>
    <row r="241" spans="10:11" x14ac:dyDescent="0.25">
      <c r="J241" t="s">
        <v>1024</v>
      </c>
      <c r="K241" s="14">
        <v>0.81199999999999994</v>
      </c>
    </row>
    <row r="242" spans="10:11" x14ac:dyDescent="0.25">
      <c r="J242" t="s">
        <v>1051</v>
      </c>
      <c r="K242" s="14">
        <v>0.81899999999999984</v>
      </c>
    </row>
    <row r="243" spans="10:11" x14ac:dyDescent="0.25">
      <c r="J243" t="s">
        <v>1076</v>
      </c>
      <c r="K243" s="14">
        <v>0.81899999999999984</v>
      </c>
    </row>
    <row r="244" spans="10:11" x14ac:dyDescent="0.25">
      <c r="J244" t="s">
        <v>1072</v>
      </c>
      <c r="K244" s="14">
        <v>0.81899999999999984</v>
      </c>
    </row>
    <row r="245" spans="10:11" x14ac:dyDescent="0.25">
      <c r="J245" t="s">
        <v>1146</v>
      </c>
      <c r="K245" s="14">
        <v>0.81899999999999984</v>
      </c>
    </row>
    <row r="246" spans="10:11" x14ac:dyDescent="0.25">
      <c r="J246" t="s">
        <v>1061</v>
      </c>
      <c r="K246" s="14">
        <v>0.81899999999999984</v>
      </c>
    </row>
    <row r="247" spans="10:11" x14ac:dyDescent="0.25">
      <c r="J247" t="s">
        <v>1012</v>
      </c>
      <c r="K247" s="14">
        <v>0.81899999999999995</v>
      </c>
    </row>
    <row r="248" spans="10:11" x14ac:dyDescent="0.25">
      <c r="J248" t="s">
        <v>1145</v>
      </c>
      <c r="K248" s="14">
        <v>0.81899999999999995</v>
      </c>
    </row>
    <row r="249" spans="10:11" x14ac:dyDescent="0.25">
      <c r="J249" t="s">
        <v>1118</v>
      </c>
      <c r="K249" s="14">
        <v>0.81899999999999995</v>
      </c>
    </row>
    <row r="250" spans="10:11" x14ac:dyDescent="0.25">
      <c r="J250" t="s">
        <v>1152</v>
      </c>
      <c r="K250" s="14">
        <v>0.82599999999999985</v>
      </c>
    </row>
    <row r="251" spans="10:11" x14ac:dyDescent="0.25">
      <c r="J251" t="s">
        <v>1161</v>
      </c>
      <c r="K251" s="14">
        <v>0.82599999999999985</v>
      </c>
    </row>
    <row r="252" spans="10:11" x14ac:dyDescent="0.25">
      <c r="J252" t="s">
        <v>1059</v>
      </c>
      <c r="K252" s="14">
        <v>0.82599999999999985</v>
      </c>
    </row>
    <row r="253" spans="10:11" x14ac:dyDescent="0.25">
      <c r="J253" t="s">
        <v>1117</v>
      </c>
      <c r="K253" s="14">
        <v>0.82599999999999985</v>
      </c>
    </row>
    <row r="254" spans="10:11" x14ac:dyDescent="0.25">
      <c r="J254" t="s">
        <v>1018</v>
      </c>
      <c r="K254" s="14">
        <v>0.82599999999999996</v>
      </c>
    </row>
    <row r="255" spans="10:11" x14ac:dyDescent="0.25">
      <c r="J255" t="s">
        <v>1014</v>
      </c>
      <c r="K255" s="14">
        <v>0.82599999999999996</v>
      </c>
    </row>
    <row r="256" spans="10:11" x14ac:dyDescent="0.25">
      <c r="J256" t="s">
        <v>1070</v>
      </c>
      <c r="K256" s="14">
        <v>0.82599999999999996</v>
      </c>
    </row>
    <row r="257" spans="10:11" x14ac:dyDescent="0.25">
      <c r="J257" t="s">
        <v>980</v>
      </c>
      <c r="K257" s="14">
        <v>0.82599999999999996</v>
      </c>
    </row>
    <row r="258" spans="10:11" x14ac:dyDescent="0.25">
      <c r="J258" t="s">
        <v>1078</v>
      </c>
      <c r="K258" s="14">
        <v>0.83299999999999985</v>
      </c>
    </row>
    <row r="259" spans="10:11" x14ac:dyDescent="0.25">
      <c r="J259" t="s">
        <v>1104</v>
      </c>
      <c r="K259" s="14">
        <v>0.83299999999999985</v>
      </c>
    </row>
    <row r="260" spans="10:11" x14ac:dyDescent="0.25">
      <c r="J260" t="s">
        <v>1085</v>
      </c>
      <c r="K260" s="14">
        <v>0.83299999999999996</v>
      </c>
    </row>
    <row r="261" spans="10:11" x14ac:dyDescent="0.25">
      <c r="J261" t="s">
        <v>1050</v>
      </c>
      <c r="K261" s="14">
        <v>0.83299999999999996</v>
      </c>
    </row>
    <row r="262" spans="10:11" x14ac:dyDescent="0.25">
      <c r="J262" t="s">
        <v>1017</v>
      </c>
      <c r="K262" s="14">
        <v>0.83999999999999986</v>
      </c>
    </row>
    <row r="263" spans="10:11" x14ac:dyDescent="0.25">
      <c r="J263" t="s">
        <v>1084</v>
      </c>
      <c r="K263" s="14">
        <v>0.83999999999999986</v>
      </c>
    </row>
    <row r="264" spans="10:11" x14ac:dyDescent="0.25">
      <c r="J264" t="s">
        <v>1116</v>
      </c>
      <c r="K264" s="14">
        <v>0.83999999999999986</v>
      </c>
    </row>
    <row r="265" spans="10:11" x14ac:dyDescent="0.25">
      <c r="J265" t="s">
        <v>1112</v>
      </c>
      <c r="K265" s="14">
        <v>0.83999999999999986</v>
      </c>
    </row>
    <row r="266" spans="10:11" x14ac:dyDescent="0.25">
      <c r="J266" t="s">
        <v>1134</v>
      </c>
      <c r="K266" s="14">
        <v>0.83999999999999986</v>
      </c>
    </row>
    <row r="267" spans="10:11" x14ac:dyDescent="0.25">
      <c r="J267" t="s">
        <v>907</v>
      </c>
      <c r="K267" s="14">
        <v>0.83999999999999986</v>
      </c>
    </row>
    <row r="268" spans="10:11" x14ac:dyDescent="0.25">
      <c r="J268" t="s">
        <v>1005</v>
      </c>
      <c r="K268" s="14">
        <v>0.83999999999999986</v>
      </c>
    </row>
    <row r="269" spans="10:11" x14ac:dyDescent="0.25">
      <c r="J269" t="s">
        <v>1030</v>
      </c>
      <c r="K269" s="14">
        <v>0.84</v>
      </c>
    </row>
    <row r="270" spans="10:11" x14ac:dyDescent="0.25">
      <c r="J270" t="s">
        <v>992</v>
      </c>
      <c r="K270" s="14">
        <v>0.84</v>
      </c>
    </row>
    <row r="271" spans="10:11" x14ac:dyDescent="0.25">
      <c r="J271" t="s">
        <v>1143</v>
      </c>
      <c r="K271" s="14">
        <v>0.84000000000000008</v>
      </c>
    </row>
    <row r="272" spans="10:11" x14ac:dyDescent="0.25">
      <c r="J272" t="s">
        <v>19</v>
      </c>
      <c r="K272" s="14">
        <v>0.72258751765763429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B68B6-9276-443F-B983-1D8402BC4BE8}">
  <dimension ref="A1:I269"/>
  <sheetViews>
    <sheetView showGridLines="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H1" sqref="H1:I1"/>
    </sheetView>
  </sheetViews>
  <sheetFormatPr baseColWidth="10" defaultColWidth="11.42578125" defaultRowHeight="11.25" x14ac:dyDescent="0.2"/>
  <cols>
    <col min="1" max="1" width="17" style="1" customWidth="1"/>
    <col min="2" max="2" width="18.42578125" style="1" customWidth="1"/>
    <col min="3" max="3" width="12.28515625" style="1" customWidth="1"/>
    <col min="4" max="4" width="12.28515625" style="7" customWidth="1"/>
    <col min="5" max="5" width="11.42578125" style="13"/>
    <col min="6" max="16384" width="11.42578125" style="1"/>
  </cols>
  <sheetData>
    <row r="1" spans="1:9" s="8" customFormat="1" ht="22.5" x14ac:dyDescent="0.25">
      <c r="A1" s="8" t="s">
        <v>875</v>
      </c>
      <c r="B1" s="8" t="s">
        <v>876</v>
      </c>
      <c r="C1" s="8" t="s">
        <v>877</v>
      </c>
      <c r="D1" s="10" t="s">
        <v>878</v>
      </c>
      <c r="E1" s="21" t="s">
        <v>879</v>
      </c>
      <c r="H1" s="30"/>
      <c r="I1" s="31" t="s">
        <v>1168</v>
      </c>
    </row>
    <row r="2" spans="1:9" x14ac:dyDescent="0.2">
      <c r="A2" s="1" t="s">
        <v>900</v>
      </c>
      <c r="B2" s="1" t="s">
        <v>888</v>
      </c>
      <c r="C2" s="7">
        <v>2.65</v>
      </c>
      <c r="D2" s="7">
        <v>1.9291999999999998</v>
      </c>
      <c r="E2" s="13">
        <f>IFERROR(Tabla10[[#This Row],[ESPACIO EN M3 OCUPADO]]/Tabla10[[#This Row],[CAPACIDAD DEL RACK EN M3]],0)</f>
        <v>0.72799999999999998</v>
      </c>
    </row>
    <row r="3" spans="1:9" x14ac:dyDescent="0.2">
      <c r="A3" s="1" t="s">
        <v>901</v>
      </c>
      <c r="B3" s="1" t="s">
        <v>893</v>
      </c>
      <c r="C3" s="7">
        <v>1.33</v>
      </c>
      <c r="D3" s="7">
        <v>0.88444999999999996</v>
      </c>
      <c r="E3" s="13">
        <f>IFERROR(Tabla10[[#This Row],[ESPACIO EN M3 OCUPADO]]/Tabla10[[#This Row],[CAPACIDAD DEL RACK EN M3]],0)</f>
        <v>0.66499999999999992</v>
      </c>
    </row>
    <row r="4" spans="1:9" x14ac:dyDescent="0.2">
      <c r="A4" s="1" t="s">
        <v>902</v>
      </c>
      <c r="B4" s="1" t="s">
        <v>889</v>
      </c>
      <c r="C4" s="7">
        <v>2.4900000000000002</v>
      </c>
      <c r="D4" s="7">
        <v>1.58613</v>
      </c>
      <c r="E4" s="13">
        <f>IFERROR(Tabla10[[#This Row],[ESPACIO EN M3 OCUPADO]]/Tabla10[[#This Row],[CAPACIDAD DEL RACK EN M3]],0)</f>
        <v>0.63700000000000001</v>
      </c>
    </row>
    <row r="5" spans="1:9" x14ac:dyDescent="0.2">
      <c r="A5" s="1" t="s">
        <v>903</v>
      </c>
      <c r="B5" s="1" t="s">
        <v>887</v>
      </c>
      <c r="C5" s="7">
        <v>2.3199999999999998</v>
      </c>
      <c r="D5" s="7">
        <v>1.5915199999999996</v>
      </c>
      <c r="E5" s="13">
        <f>IFERROR(Tabla10[[#This Row],[ESPACIO EN M3 OCUPADO]]/Tabla10[[#This Row],[CAPACIDAD DEL RACK EN M3]],0)</f>
        <v>0.68599999999999983</v>
      </c>
    </row>
    <row r="6" spans="1:9" x14ac:dyDescent="0.2">
      <c r="A6" s="1" t="s">
        <v>904</v>
      </c>
      <c r="B6" s="1" t="s">
        <v>887</v>
      </c>
      <c r="C6" s="7">
        <v>2.0299999999999998</v>
      </c>
      <c r="D6" s="7">
        <v>1.4209999999999998</v>
      </c>
      <c r="E6" s="13">
        <f>IFERROR(Tabla10[[#This Row],[ESPACIO EN M3 OCUPADO]]/Tabla10[[#This Row],[CAPACIDAD DEL RACK EN M3]],0)</f>
        <v>0.7</v>
      </c>
    </row>
    <row r="7" spans="1:9" x14ac:dyDescent="0.2">
      <c r="A7" s="1" t="s">
        <v>905</v>
      </c>
      <c r="B7" s="1" t="s">
        <v>893</v>
      </c>
      <c r="C7" s="7">
        <v>1.04</v>
      </c>
      <c r="D7" s="7">
        <v>0.72799999999999998</v>
      </c>
      <c r="E7" s="13">
        <f>IFERROR(Tabla10[[#This Row],[ESPACIO EN M3 OCUPADO]]/Tabla10[[#This Row],[CAPACIDAD DEL RACK EN M3]],0)</f>
        <v>0.7</v>
      </c>
    </row>
    <row r="8" spans="1:9" x14ac:dyDescent="0.2">
      <c r="A8" s="1" t="s">
        <v>906</v>
      </c>
      <c r="B8" s="1" t="s">
        <v>889</v>
      </c>
      <c r="C8" s="7">
        <v>2.0499999999999998</v>
      </c>
      <c r="D8" s="7">
        <v>1.2914999999999999</v>
      </c>
      <c r="E8" s="13">
        <f>IFERROR(Tabla10[[#This Row],[ESPACIO EN M3 OCUPADO]]/Tabla10[[#This Row],[CAPACIDAD DEL RACK EN M3]],0)</f>
        <v>0.63</v>
      </c>
    </row>
    <row r="9" spans="1:9" x14ac:dyDescent="0.2">
      <c r="A9" s="1" t="s">
        <v>907</v>
      </c>
      <c r="B9" s="1" t="s">
        <v>884</v>
      </c>
      <c r="C9" s="7">
        <v>1.1599999999999999</v>
      </c>
      <c r="D9" s="7">
        <v>0.97439999999999982</v>
      </c>
      <c r="E9" s="13">
        <f>IFERROR(Tabla10[[#This Row],[ESPACIO EN M3 OCUPADO]]/Tabla10[[#This Row],[CAPACIDAD DEL RACK EN M3]],0)</f>
        <v>0.83999999999999986</v>
      </c>
    </row>
    <row r="10" spans="1:9" x14ac:dyDescent="0.2">
      <c r="A10" s="1" t="s">
        <v>908</v>
      </c>
      <c r="B10" s="1" t="s">
        <v>889</v>
      </c>
      <c r="C10" s="7">
        <v>1.1100000000000001</v>
      </c>
      <c r="D10" s="7">
        <v>0.87800999999999996</v>
      </c>
      <c r="E10" s="13">
        <f>IFERROR(Tabla10[[#This Row],[ESPACIO EN M3 OCUPADO]]/Tabla10[[#This Row],[CAPACIDAD DEL RACK EN M3]],0)</f>
        <v>0.79099999999999993</v>
      </c>
    </row>
    <row r="11" spans="1:9" x14ac:dyDescent="0.2">
      <c r="A11" s="1" t="s">
        <v>909</v>
      </c>
      <c r="B11" s="1" t="s">
        <v>889</v>
      </c>
      <c r="C11" s="7">
        <v>2.57</v>
      </c>
      <c r="D11" s="7">
        <v>2.0688499999999999</v>
      </c>
      <c r="E11" s="13">
        <f>IFERROR(Tabla10[[#This Row],[ESPACIO EN M3 OCUPADO]]/Tabla10[[#This Row],[CAPACIDAD DEL RACK EN M3]],0)</f>
        <v>0.80500000000000005</v>
      </c>
    </row>
    <row r="12" spans="1:9" x14ac:dyDescent="0.2">
      <c r="A12" s="1" t="s">
        <v>910</v>
      </c>
      <c r="B12" s="1" t="s">
        <v>886</v>
      </c>
      <c r="C12" s="7">
        <v>1.3</v>
      </c>
      <c r="D12" s="7">
        <v>0.89179999999999993</v>
      </c>
      <c r="E12" s="13">
        <f>IFERROR(Tabla10[[#This Row],[ESPACIO EN M3 OCUPADO]]/Tabla10[[#This Row],[CAPACIDAD DEL RACK EN M3]],0)</f>
        <v>0.68599999999999994</v>
      </c>
    </row>
    <row r="13" spans="1:9" x14ac:dyDescent="0.2">
      <c r="A13" s="1" t="s">
        <v>911</v>
      </c>
      <c r="B13" s="1" t="s">
        <v>888</v>
      </c>
      <c r="C13" s="7">
        <v>1.63</v>
      </c>
      <c r="D13" s="7">
        <v>1.0839499999999997</v>
      </c>
      <c r="E13" s="13">
        <f>IFERROR(Tabla10[[#This Row],[ESPACIO EN M3 OCUPADO]]/Tabla10[[#This Row],[CAPACIDAD DEL RACK EN M3]],0)</f>
        <v>0.66499999999999992</v>
      </c>
    </row>
    <row r="14" spans="1:9" x14ac:dyDescent="0.2">
      <c r="A14" s="1" t="s">
        <v>912</v>
      </c>
      <c r="B14" s="1" t="s">
        <v>893</v>
      </c>
      <c r="C14" s="7">
        <v>1.58</v>
      </c>
      <c r="D14" s="7">
        <v>1.0175200000000002</v>
      </c>
      <c r="E14" s="13">
        <f>IFERROR(Tabla10[[#This Row],[ESPACIO EN M3 OCUPADO]]/Tabla10[[#This Row],[CAPACIDAD DEL RACK EN M3]],0)</f>
        <v>0.64400000000000013</v>
      </c>
    </row>
    <row r="15" spans="1:9" x14ac:dyDescent="0.2">
      <c r="A15" s="1" t="s">
        <v>913</v>
      </c>
      <c r="B15" s="1" t="s">
        <v>887</v>
      </c>
      <c r="C15" s="7">
        <v>1.92</v>
      </c>
      <c r="D15" s="7">
        <v>1.3036799999999997</v>
      </c>
      <c r="E15" s="13">
        <f>IFERROR(Tabla10[[#This Row],[ESPACIO EN M3 OCUPADO]]/Tabla10[[#This Row],[CAPACIDAD DEL RACK EN M3]],0)</f>
        <v>0.67899999999999994</v>
      </c>
    </row>
    <row r="16" spans="1:9" x14ac:dyDescent="0.2">
      <c r="A16" s="1" t="s">
        <v>914</v>
      </c>
      <c r="B16" s="1" t="s">
        <v>890</v>
      </c>
      <c r="C16" s="7">
        <v>2.99</v>
      </c>
      <c r="D16" s="7">
        <v>2.1348600000000002</v>
      </c>
      <c r="E16" s="13">
        <f>IFERROR(Tabla10[[#This Row],[ESPACIO EN M3 OCUPADO]]/Tabla10[[#This Row],[CAPACIDAD DEL RACK EN M3]],0)</f>
        <v>0.71399999999999997</v>
      </c>
    </row>
    <row r="17" spans="1:5" x14ac:dyDescent="0.2">
      <c r="A17" s="1" t="s">
        <v>915</v>
      </c>
      <c r="B17" s="1" t="s">
        <v>889</v>
      </c>
      <c r="C17" s="7">
        <v>2.2599999999999998</v>
      </c>
      <c r="D17" s="7">
        <v>1.5819999999999999</v>
      </c>
      <c r="E17" s="13">
        <f>IFERROR(Tabla10[[#This Row],[ESPACIO EN M3 OCUPADO]]/Tabla10[[#This Row],[CAPACIDAD DEL RACK EN M3]],0)</f>
        <v>0.7</v>
      </c>
    </row>
    <row r="18" spans="1:5" x14ac:dyDescent="0.2">
      <c r="A18" s="1" t="s">
        <v>916</v>
      </c>
      <c r="B18" s="1" t="s">
        <v>892</v>
      </c>
      <c r="C18" s="7">
        <v>1.36</v>
      </c>
      <c r="D18" s="7">
        <v>0.9329599999999999</v>
      </c>
      <c r="E18" s="13">
        <f>IFERROR(Tabla10[[#This Row],[ESPACIO EN M3 OCUPADO]]/Tabla10[[#This Row],[CAPACIDAD DEL RACK EN M3]],0)</f>
        <v>0.68599999999999983</v>
      </c>
    </row>
    <row r="19" spans="1:5" x14ac:dyDescent="0.2">
      <c r="A19" s="1" t="s">
        <v>917</v>
      </c>
      <c r="B19" s="1" t="s">
        <v>884</v>
      </c>
      <c r="C19" s="7">
        <v>1.63</v>
      </c>
      <c r="D19" s="7">
        <v>1.04972</v>
      </c>
      <c r="E19" s="13">
        <f>IFERROR(Tabla10[[#This Row],[ESPACIO EN M3 OCUPADO]]/Tabla10[[#This Row],[CAPACIDAD DEL RACK EN M3]],0)</f>
        <v>0.64400000000000002</v>
      </c>
    </row>
    <row r="20" spans="1:5" x14ac:dyDescent="0.2">
      <c r="A20" s="1" t="s">
        <v>918</v>
      </c>
      <c r="B20" s="1" t="s">
        <v>891</v>
      </c>
      <c r="C20" s="7">
        <v>1.51</v>
      </c>
      <c r="D20" s="7">
        <v>1.0569999999999999</v>
      </c>
      <c r="E20" s="13">
        <f>IFERROR(Tabla10[[#This Row],[ESPACIO EN M3 OCUPADO]]/Tabla10[[#This Row],[CAPACIDAD DEL RACK EN M3]],0)</f>
        <v>0.7</v>
      </c>
    </row>
    <row r="21" spans="1:5" x14ac:dyDescent="0.2">
      <c r="A21" s="1" t="s">
        <v>919</v>
      </c>
      <c r="B21" s="1" t="s">
        <v>893</v>
      </c>
      <c r="C21" s="7">
        <v>1.34</v>
      </c>
      <c r="D21" s="7">
        <v>0.96614</v>
      </c>
      <c r="E21" s="13">
        <f>IFERROR(Tabla10[[#This Row],[ESPACIO EN M3 OCUPADO]]/Tabla10[[#This Row],[CAPACIDAD DEL RACK EN M3]],0)</f>
        <v>0.72099999999999997</v>
      </c>
    </row>
    <row r="22" spans="1:5" x14ac:dyDescent="0.2">
      <c r="A22" s="1" t="s">
        <v>920</v>
      </c>
      <c r="B22" s="1" t="s">
        <v>892</v>
      </c>
      <c r="C22" s="7">
        <v>2.57</v>
      </c>
      <c r="D22" s="7">
        <v>1.6370899999999997</v>
      </c>
      <c r="E22" s="13">
        <f>IFERROR(Tabla10[[#This Row],[ESPACIO EN M3 OCUPADO]]/Tabla10[[#This Row],[CAPACIDAD DEL RACK EN M3]],0)</f>
        <v>0.6369999999999999</v>
      </c>
    </row>
    <row r="23" spans="1:5" x14ac:dyDescent="0.2">
      <c r="A23" s="1" t="s">
        <v>921</v>
      </c>
      <c r="B23" s="1" t="s">
        <v>884</v>
      </c>
      <c r="C23" s="7">
        <v>1.53</v>
      </c>
      <c r="D23" s="7">
        <v>1.1781000000000001</v>
      </c>
      <c r="E23" s="13">
        <f>IFERROR(Tabla10[[#This Row],[ESPACIO EN M3 OCUPADO]]/Tabla10[[#This Row],[CAPACIDAD DEL RACK EN M3]],0)</f>
        <v>0.77000000000000013</v>
      </c>
    </row>
    <row r="24" spans="1:5" x14ac:dyDescent="0.2">
      <c r="A24" s="1" t="s">
        <v>922</v>
      </c>
      <c r="B24" s="1" t="s">
        <v>893</v>
      </c>
      <c r="C24" s="7">
        <v>2.38</v>
      </c>
      <c r="D24" s="7">
        <v>1.6659999999999999</v>
      </c>
      <c r="E24" s="13">
        <f>IFERROR(Tabla10[[#This Row],[ESPACIO EN M3 OCUPADO]]/Tabla10[[#This Row],[CAPACIDAD DEL RACK EN M3]],0)</f>
        <v>0.7</v>
      </c>
    </row>
    <row r="25" spans="1:5" x14ac:dyDescent="0.2">
      <c r="A25" s="1" t="s">
        <v>923</v>
      </c>
      <c r="B25" s="1" t="s">
        <v>888</v>
      </c>
      <c r="C25" s="7">
        <v>1.59</v>
      </c>
      <c r="D25" s="7">
        <v>1.07961</v>
      </c>
      <c r="E25" s="13">
        <f>IFERROR(Tabla10[[#This Row],[ESPACIO EN M3 OCUPADO]]/Tabla10[[#This Row],[CAPACIDAD DEL RACK EN M3]],0)</f>
        <v>0.67899999999999994</v>
      </c>
    </row>
    <row r="26" spans="1:5" x14ac:dyDescent="0.2">
      <c r="A26" s="1" t="s">
        <v>924</v>
      </c>
      <c r="B26" s="1" t="s">
        <v>887</v>
      </c>
      <c r="C26" s="7">
        <v>2.0699999999999998</v>
      </c>
      <c r="D26" s="7">
        <v>1.4924699999999997</v>
      </c>
      <c r="E26" s="13">
        <f>IFERROR(Tabla10[[#This Row],[ESPACIO EN M3 OCUPADO]]/Tabla10[[#This Row],[CAPACIDAD DEL RACK EN M3]],0)</f>
        <v>0.72099999999999997</v>
      </c>
    </row>
    <row r="27" spans="1:5" x14ac:dyDescent="0.2">
      <c r="A27" s="1" t="s">
        <v>925</v>
      </c>
      <c r="B27" s="1" t="s">
        <v>884</v>
      </c>
      <c r="C27" s="7">
        <v>2.0299999999999998</v>
      </c>
      <c r="D27" s="7">
        <v>1.29311</v>
      </c>
      <c r="E27" s="13">
        <f>IFERROR(Tabla10[[#This Row],[ESPACIO EN M3 OCUPADO]]/Tabla10[[#This Row],[CAPACIDAD DEL RACK EN M3]],0)</f>
        <v>0.63700000000000001</v>
      </c>
    </row>
    <row r="28" spans="1:5" x14ac:dyDescent="0.2">
      <c r="A28" s="1" t="s">
        <v>926</v>
      </c>
      <c r="B28" s="1" t="s">
        <v>891</v>
      </c>
      <c r="C28" s="7">
        <v>2.86</v>
      </c>
      <c r="D28" s="7">
        <v>2.0019999999999998</v>
      </c>
      <c r="E28" s="13">
        <f>IFERROR(Tabla10[[#This Row],[ESPACIO EN M3 OCUPADO]]/Tabla10[[#This Row],[CAPACIDAD DEL RACK EN M3]],0)</f>
        <v>0.7</v>
      </c>
    </row>
    <row r="29" spans="1:5" x14ac:dyDescent="0.2">
      <c r="A29" s="1" t="s">
        <v>927</v>
      </c>
      <c r="B29" s="1" t="s">
        <v>885</v>
      </c>
      <c r="C29" s="7">
        <v>2.65</v>
      </c>
      <c r="D29" s="7">
        <v>1.8549999999999998</v>
      </c>
      <c r="E29" s="13">
        <f>IFERROR(Tabla10[[#This Row],[ESPACIO EN M3 OCUPADO]]/Tabla10[[#This Row],[CAPACIDAD DEL RACK EN M3]],0)</f>
        <v>0.7</v>
      </c>
    </row>
    <row r="30" spans="1:5" x14ac:dyDescent="0.2">
      <c r="A30" s="1" t="s">
        <v>928</v>
      </c>
      <c r="B30" s="1" t="s">
        <v>888</v>
      </c>
      <c r="C30" s="7">
        <v>2.68</v>
      </c>
      <c r="D30" s="7">
        <v>1.8009599999999999</v>
      </c>
      <c r="E30" s="13">
        <f>IFERROR(Tabla10[[#This Row],[ESPACIO EN M3 OCUPADO]]/Tabla10[[#This Row],[CAPACIDAD DEL RACK EN M3]],0)</f>
        <v>0.67199999999999993</v>
      </c>
    </row>
    <row r="31" spans="1:5" x14ac:dyDescent="0.2">
      <c r="A31" s="1" t="s">
        <v>929</v>
      </c>
      <c r="B31" s="1" t="s">
        <v>888</v>
      </c>
      <c r="C31" s="7">
        <v>1.28</v>
      </c>
      <c r="D31" s="7">
        <v>0.89599999999999991</v>
      </c>
      <c r="E31" s="13">
        <f>IFERROR(Tabla10[[#This Row],[ESPACIO EN M3 OCUPADO]]/Tabla10[[#This Row],[CAPACIDAD DEL RACK EN M3]],0)</f>
        <v>0.7</v>
      </c>
    </row>
    <row r="32" spans="1:5" x14ac:dyDescent="0.2">
      <c r="A32" s="1" t="s">
        <v>930</v>
      </c>
      <c r="B32" s="1" t="s">
        <v>892</v>
      </c>
      <c r="C32" s="7">
        <v>2.38</v>
      </c>
      <c r="D32" s="7">
        <v>1.7492999999999999</v>
      </c>
      <c r="E32" s="13">
        <f>IFERROR(Tabla10[[#This Row],[ESPACIO EN M3 OCUPADO]]/Tabla10[[#This Row],[CAPACIDAD DEL RACK EN M3]],0)</f>
        <v>0.73499999999999999</v>
      </c>
    </row>
    <row r="33" spans="1:5" x14ac:dyDescent="0.2">
      <c r="A33" s="1" t="s">
        <v>931</v>
      </c>
      <c r="B33" s="1" t="s">
        <v>888</v>
      </c>
      <c r="C33" s="7">
        <v>2.25</v>
      </c>
      <c r="D33" s="7">
        <v>1.575</v>
      </c>
      <c r="E33" s="13">
        <f>IFERROR(Tabla10[[#This Row],[ESPACIO EN M3 OCUPADO]]/Tabla10[[#This Row],[CAPACIDAD DEL RACK EN M3]],0)</f>
        <v>0.7</v>
      </c>
    </row>
    <row r="34" spans="1:5" x14ac:dyDescent="0.2">
      <c r="A34" s="1" t="s">
        <v>932</v>
      </c>
      <c r="B34" s="1" t="s">
        <v>887</v>
      </c>
      <c r="C34" s="7">
        <v>2.35</v>
      </c>
      <c r="D34" s="7">
        <v>1.7108000000000001</v>
      </c>
      <c r="E34" s="13">
        <f>IFERROR(Tabla10[[#This Row],[ESPACIO EN M3 OCUPADO]]/Tabla10[[#This Row],[CAPACIDAD DEL RACK EN M3]],0)</f>
        <v>0.72799999999999998</v>
      </c>
    </row>
    <row r="35" spans="1:5" x14ac:dyDescent="0.2">
      <c r="A35" s="1" t="s">
        <v>933</v>
      </c>
      <c r="B35" s="1" t="s">
        <v>892</v>
      </c>
      <c r="C35" s="7">
        <v>1.1299999999999999</v>
      </c>
      <c r="D35" s="7">
        <v>0.81472999999999995</v>
      </c>
      <c r="E35" s="13">
        <f>IFERROR(Tabla10[[#This Row],[ESPACIO EN M3 OCUPADO]]/Tabla10[[#This Row],[CAPACIDAD DEL RACK EN M3]],0)</f>
        <v>0.72099999999999997</v>
      </c>
    </row>
    <row r="36" spans="1:5" x14ac:dyDescent="0.2">
      <c r="A36" s="1" t="s">
        <v>934</v>
      </c>
      <c r="B36" s="1" t="s">
        <v>891</v>
      </c>
      <c r="C36" s="7">
        <v>2.0699999999999998</v>
      </c>
      <c r="D36" s="7">
        <v>1.4489999999999998</v>
      </c>
      <c r="E36" s="13">
        <f>IFERROR(Tabla10[[#This Row],[ESPACIO EN M3 OCUPADO]]/Tabla10[[#This Row],[CAPACIDAD DEL RACK EN M3]],0)</f>
        <v>0.7</v>
      </c>
    </row>
    <row r="37" spans="1:5" x14ac:dyDescent="0.2">
      <c r="A37" s="1" t="s">
        <v>935</v>
      </c>
      <c r="B37" s="1" t="s">
        <v>885</v>
      </c>
      <c r="C37" s="7">
        <v>1.31</v>
      </c>
      <c r="D37" s="7">
        <v>0.95367999999999997</v>
      </c>
      <c r="E37" s="13">
        <f>IFERROR(Tabla10[[#This Row],[ESPACIO EN M3 OCUPADO]]/Tabla10[[#This Row],[CAPACIDAD DEL RACK EN M3]],0)</f>
        <v>0.72799999999999998</v>
      </c>
    </row>
    <row r="38" spans="1:5" x14ac:dyDescent="0.2">
      <c r="A38" s="1" t="s">
        <v>936</v>
      </c>
      <c r="B38" s="1" t="s">
        <v>888</v>
      </c>
      <c r="C38" s="7">
        <v>2.5499999999999998</v>
      </c>
      <c r="D38" s="7">
        <v>1.7849999999999997</v>
      </c>
      <c r="E38" s="13">
        <f>IFERROR(Tabla10[[#This Row],[ESPACIO EN M3 OCUPADO]]/Tabla10[[#This Row],[CAPACIDAD DEL RACK EN M3]],0)</f>
        <v>0.7</v>
      </c>
    </row>
    <row r="39" spans="1:5" x14ac:dyDescent="0.2">
      <c r="A39" s="1" t="s">
        <v>937</v>
      </c>
      <c r="B39" s="1" t="s">
        <v>892</v>
      </c>
      <c r="C39" s="7">
        <v>2.97</v>
      </c>
      <c r="D39" s="7">
        <v>2.3492699999999997</v>
      </c>
      <c r="E39" s="13">
        <f>IFERROR(Tabla10[[#This Row],[ESPACIO EN M3 OCUPADO]]/Tabla10[[#This Row],[CAPACIDAD DEL RACK EN M3]],0)</f>
        <v>0.79099999999999981</v>
      </c>
    </row>
    <row r="40" spans="1:5" x14ac:dyDescent="0.2">
      <c r="A40" s="1" t="s">
        <v>938</v>
      </c>
      <c r="B40" s="1" t="s">
        <v>889</v>
      </c>
      <c r="C40" s="7">
        <v>2.87</v>
      </c>
      <c r="D40" s="7">
        <v>2.2902599999999995</v>
      </c>
      <c r="E40" s="13">
        <f>IFERROR(Tabla10[[#This Row],[ESPACIO EN M3 OCUPADO]]/Tabla10[[#This Row],[CAPACIDAD DEL RACK EN M3]],0)</f>
        <v>0.79799999999999982</v>
      </c>
    </row>
    <row r="41" spans="1:5" x14ac:dyDescent="0.2">
      <c r="A41" s="1" t="s">
        <v>939</v>
      </c>
      <c r="B41" s="1" t="s">
        <v>886</v>
      </c>
      <c r="C41" s="7">
        <v>2.89</v>
      </c>
      <c r="D41" s="7">
        <v>2.0230000000000001</v>
      </c>
      <c r="E41" s="13">
        <f>IFERROR(Tabla10[[#This Row],[ESPACIO EN M3 OCUPADO]]/Tabla10[[#This Row],[CAPACIDAD DEL RACK EN M3]],0)</f>
        <v>0.70000000000000007</v>
      </c>
    </row>
    <row r="42" spans="1:5" x14ac:dyDescent="0.2">
      <c r="A42" s="1" t="s">
        <v>940</v>
      </c>
      <c r="B42" s="1" t="s">
        <v>885</v>
      </c>
      <c r="C42" s="7">
        <v>2.4900000000000002</v>
      </c>
      <c r="D42" s="7">
        <v>2.0044499999999998</v>
      </c>
      <c r="E42" s="13">
        <f>IFERROR(Tabla10[[#This Row],[ESPACIO EN M3 OCUPADO]]/Tabla10[[#This Row],[CAPACIDAD DEL RACK EN M3]],0)</f>
        <v>0.80499999999999983</v>
      </c>
    </row>
    <row r="43" spans="1:5" x14ac:dyDescent="0.2">
      <c r="A43" s="1" t="s">
        <v>941</v>
      </c>
      <c r="B43" s="1" t="s">
        <v>891</v>
      </c>
      <c r="C43" s="7">
        <v>1.63</v>
      </c>
      <c r="D43" s="7">
        <v>1.1980499999999998</v>
      </c>
      <c r="E43" s="13">
        <f>IFERROR(Tabla10[[#This Row],[ESPACIO EN M3 OCUPADO]]/Tabla10[[#This Row],[CAPACIDAD DEL RACK EN M3]],0)</f>
        <v>0.73499999999999999</v>
      </c>
    </row>
    <row r="44" spans="1:5" x14ac:dyDescent="0.2">
      <c r="A44" s="1" t="s">
        <v>942</v>
      </c>
      <c r="B44" s="1" t="s">
        <v>891</v>
      </c>
      <c r="C44" s="7">
        <v>2.06</v>
      </c>
      <c r="D44" s="7">
        <v>1.4419999999999999</v>
      </c>
      <c r="E44" s="13">
        <f>IFERROR(Tabla10[[#This Row],[ESPACIO EN M3 OCUPADO]]/Tabla10[[#This Row],[CAPACIDAD DEL RACK EN M3]],0)</f>
        <v>0.7</v>
      </c>
    </row>
    <row r="45" spans="1:5" x14ac:dyDescent="0.2">
      <c r="A45" s="1" t="s">
        <v>943</v>
      </c>
      <c r="B45" s="1" t="s">
        <v>889</v>
      </c>
      <c r="C45" s="7">
        <v>2.1800000000000002</v>
      </c>
      <c r="D45" s="7">
        <v>1.6328200000000002</v>
      </c>
      <c r="E45" s="13">
        <f>IFERROR(Tabla10[[#This Row],[ESPACIO EN M3 OCUPADO]]/Tabla10[[#This Row],[CAPACIDAD DEL RACK EN M3]],0)</f>
        <v>0.749</v>
      </c>
    </row>
    <row r="46" spans="1:5" x14ac:dyDescent="0.2">
      <c r="A46" s="1" t="s">
        <v>944</v>
      </c>
      <c r="B46" s="1" t="s">
        <v>893</v>
      </c>
      <c r="C46" s="7">
        <v>1.67</v>
      </c>
      <c r="D46" s="7">
        <v>1.1339299999999999</v>
      </c>
      <c r="E46" s="13">
        <f>IFERROR(Tabla10[[#This Row],[ESPACIO EN M3 OCUPADO]]/Tabla10[[#This Row],[CAPACIDAD DEL RACK EN M3]],0)</f>
        <v>0.67899999999999994</v>
      </c>
    </row>
    <row r="47" spans="1:5" x14ac:dyDescent="0.2">
      <c r="A47" s="1" t="s">
        <v>945</v>
      </c>
      <c r="B47" s="1" t="s">
        <v>889</v>
      </c>
      <c r="C47" s="7">
        <v>1.61</v>
      </c>
      <c r="D47" s="7">
        <v>1.127</v>
      </c>
      <c r="E47" s="13">
        <f>IFERROR(Tabla10[[#This Row],[ESPACIO EN M3 OCUPADO]]/Tabla10[[#This Row],[CAPACIDAD DEL RACK EN M3]],0)</f>
        <v>0.7</v>
      </c>
    </row>
    <row r="48" spans="1:5" x14ac:dyDescent="0.2">
      <c r="A48" s="1" t="s">
        <v>946</v>
      </c>
      <c r="B48" s="1" t="s">
        <v>888</v>
      </c>
      <c r="C48" s="7">
        <v>2.83</v>
      </c>
      <c r="D48" s="7">
        <v>1.9809999999999999</v>
      </c>
      <c r="E48" s="13">
        <f>IFERROR(Tabla10[[#This Row],[ESPACIO EN M3 OCUPADO]]/Tabla10[[#This Row],[CAPACIDAD DEL RACK EN M3]],0)</f>
        <v>0.7</v>
      </c>
    </row>
    <row r="49" spans="1:5" x14ac:dyDescent="0.2">
      <c r="A49" s="1" t="s">
        <v>947</v>
      </c>
      <c r="B49" s="1" t="s">
        <v>893</v>
      </c>
      <c r="C49" s="7">
        <v>1.78</v>
      </c>
      <c r="D49" s="7">
        <v>1.246</v>
      </c>
      <c r="E49" s="13">
        <f>IFERROR(Tabla10[[#This Row],[ESPACIO EN M3 OCUPADO]]/Tabla10[[#This Row],[CAPACIDAD DEL RACK EN M3]],0)</f>
        <v>0.7</v>
      </c>
    </row>
    <row r="50" spans="1:5" x14ac:dyDescent="0.2">
      <c r="A50" s="1" t="s">
        <v>948</v>
      </c>
      <c r="B50" s="1" t="s">
        <v>887</v>
      </c>
      <c r="C50" s="7">
        <v>1.52</v>
      </c>
      <c r="D50" s="7">
        <v>1.1597599999999999</v>
      </c>
      <c r="E50" s="13">
        <f>IFERROR(Tabla10[[#This Row],[ESPACIO EN M3 OCUPADO]]/Tabla10[[#This Row],[CAPACIDAD DEL RACK EN M3]],0)</f>
        <v>0.7629999999999999</v>
      </c>
    </row>
    <row r="51" spans="1:5" x14ac:dyDescent="0.2">
      <c r="A51" s="1" t="s">
        <v>949</v>
      </c>
      <c r="B51" s="1" t="s">
        <v>890</v>
      </c>
      <c r="C51" s="7">
        <v>1.82</v>
      </c>
      <c r="D51" s="7">
        <v>1.274</v>
      </c>
      <c r="E51" s="13">
        <f>IFERROR(Tabla10[[#This Row],[ESPACIO EN M3 OCUPADO]]/Tabla10[[#This Row],[CAPACIDAD DEL RACK EN M3]],0)</f>
        <v>0.7</v>
      </c>
    </row>
    <row r="52" spans="1:5" x14ac:dyDescent="0.2">
      <c r="A52" s="1" t="s">
        <v>950</v>
      </c>
      <c r="B52" s="1" t="s">
        <v>888</v>
      </c>
      <c r="C52" s="7">
        <v>2.3199999999999998</v>
      </c>
      <c r="D52" s="7">
        <v>1.6239999999999999</v>
      </c>
      <c r="E52" s="13">
        <f>IFERROR(Tabla10[[#This Row],[ESPACIO EN M3 OCUPADO]]/Tabla10[[#This Row],[CAPACIDAD DEL RACK EN M3]],0)</f>
        <v>0.7</v>
      </c>
    </row>
    <row r="53" spans="1:5" x14ac:dyDescent="0.2">
      <c r="A53" s="1" t="s">
        <v>951</v>
      </c>
      <c r="B53" s="1" t="s">
        <v>888</v>
      </c>
      <c r="C53" s="7">
        <v>1.1299999999999999</v>
      </c>
      <c r="D53" s="7">
        <v>0.91755999999999971</v>
      </c>
      <c r="E53" s="13">
        <f>IFERROR(Tabla10[[#This Row],[ESPACIO EN M3 OCUPADO]]/Tabla10[[#This Row],[CAPACIDAD DEL RACK EN M3]],0)</f>
        <v>0.81199999999999983</v>
      </c>
    </row>
    <row r="54" spans="1:5" x14ac:dyDescent="0.2">
      <c r="A54" s="1" t="s">
        <v>952</v>
      </c>
      <c r="B54" s="1" t="s">
        <v>891</v>
      </c>
      <c r="C54" s="7">
        <v>1.53</v>
      </c>
      <c r="D54" s="7">
        <v>1.071</v>
      </c>
      <c r="E54" s="13">
        <f>IFERROR(Tabla10[[#This Row],[ESPACIO EN M3 OCUPADO]]/Tabla10[[#This Row],[CAPACIDAD DEL RACK EN M3]],0)</f>
        <v>0.7</v>
      </c>
    </row>
    <row r="55" spans="1:5" x14ac:dyDescent="0.2">
      <c r="A55" s="1" t="s">
        <v>953</v>
      </c>
      <c r="B55" s="1" t="s">
        <v>885</v>
      </c>
      <c r="C55" s="7">
        <v>2.39</v>
      </c>
      <c r="D55" s="7">
        <v>1.673</v>
      </c>
      <c r="E55" s="13">
        <f>IFERROR(Tabla10[[#This Row],[ESPACIO EN M3 OCUPADO]]/Tabla10[[#This Row],[CAPACIDAD DEL RACK EN M3]],0)</f>
        <v>0.7</v>
      </c>
    </row>
    <row r="56" spans="1:5" x14ac:dyDescent="0.2">
      <c r="A56" s="1" t="s">
        <v>954</v>
      </c>
      <c r="B56" s="1" t="s">
        <v>893</v>
      </c>
      <c r="C56" s="7">
        <v>2.62</v>
      </c>
      <c r="D56" s="7">
        <v>1.8339999999999999</v>
      </c>
      <c r="E56" s="13">
        <f>IFERROR(Tabla10[[#This Row],[ESPACIO EN M3 OCUPADO]]/Tabla10[[#This Row],[CAPACIDAD DEL RACK EN M3]],0)</f>
        <v>0.7</v>
      </c>
    </row>
    <row r="57" spans="1:5" x14ac:dyDescent="0.2">
      <c r="A57" s="1" t="s">
        <v>955</v>
      </c>
      <c r="B57" s="1" t="s">
        <v>893</v>
      </c>
      <c r="C57" s="7">
        <v>1.7</v>
      </c>
      <c r="D57" s="7">
        <v>1.19</v>
      </c>
      <c r="E57" s="13">
        <f>IFERROR(Tabla10[[#This Row],[ESPACIO EN M3 OCUPADO]]/Tabla10[[#This Row],[CAPACIDAD DEL RACK EN M3]],0)</f>
        <v>0.7</v>
      </c>
    </row>
    <row r="58" spans="1:5" x14ac:dyDescent="0.2">
      <c r="A58" s="1" t="s">
        <v>956</v>
      </c>
      <c r="B58" s="1" t="s">
        <v>890</v>
      </c>
      <c r="C58" s="7">
        <v>1.95</v>
      </c>
      <c r="D58" s="7">
        <v>1.40595</v>
      </c>
      <c r="E58" s="13">
        <f>IFERROR(Tabla10[[#This Row],[ESPACIO EN M3 OCUPADO]]/Tabla10[[#This Row],[CAPACIDAD DEL RACK EN M3]],0)</f>
        <v>0.72100000000000009</v>
      </c>
    </row>
    <row r="59" spans="1:5" x14ac:dyDescent="0.2">
      <c r="A59" s="1" t="s">
        <v>957</v>
      </c>
      <c r="B59" s="1" t="s">
        <v>890</v>
      </c>
      <c r="C59" s="7">
        <v>2.82</v>
      </c>
      <c r="D59" s="7">
        <v>1.8555599999999997</v>
      </c>
      <c r="E59" s="13">
        <f>IFERROR(Tabla10[[#This Row],[ESPACIO EN M3 OCUPADO]]/Tabla10[[#This Row],[CAPACIDAD DEL RACK EN M3]],0)</f>
        <v>0.65799999999999992</v>
      </c>
    </row>
    <row r="60" spans="1:5" x14ac:dyDescent="0.2">
      <c r="A60" s="1" t="s">
        <v>958</v>
      </c>
      <c r="B60" s="1" t="s">
        <v>886</v>
      </c>
      <c r="C60" s="7">
        <v>2.5299999999999998</v>
      </c>
      <c r="D60" s="7">
        <v>1.8064199999999999</v>
      </c>
      <c r="E60" s="13">
        <f>IFERROR(Tabla10[[#This Row],[ESPACIO EN M3 OCUPADO]]/Tabla10[[#This Row],[CAPACIDAD DEL RACK EN M3]],0)</f>
        <v>0.71399999999999997</v>
      </c>
    </row>
    <row r="61" spans="1:5" x14ac:dyDescent="0.2">
      <c r="A61" s="1" t="s">
        <v>959</v>
      </c>
      <c r="B61" s="1" t="s">
        <v>887</v>
      </c>
      <c r="C61" s="7">
        <v>2.09</v>
      </c>
      <c r="D61" s="7">
        <v>1.52152</v>
      </c>
      <c r="E61" s="13">
        <f>IFERROR(Tabla10[[#This Row],[ESPACIO EN M3 OCUPADO]]/Tabla10[[#This Row],[CAPACIDAD DEL RACK EN M3]],0)</f>
        <v>0.72800000000000009</v>
      </c>
    </row>
    <row r="62" spans="1:5" x14ac:dyDescent="0.2">
      <c r="A62" s="1" t="s">
        <v>960</v>
      </c>
      <c r="B62" s="1" t="s">
        <v>889</v>
      </c>
      <c r="C62" s="7">
        <v>1.39</v>
      </c>
      <c r="D62" s="7">
        <v>0.97299999999999986</v>
      </c>
      <c r="E62" s="13">
        <f>IFERROR(Tabla10[[#This Row],[ESPACIO EN M3 OCUPADO]]/Tabla10[[#This Row],[CAPACIDAD DEL RACK EN M3]],0)</f>
        <v>0.7</v>
      </c>
    </row>
    <row r="63" spans="1:5" x14ac:dyDescent="0.2">
      <c r="A63" s="1" t="s">
        <v>961</v>
      </c>
      <c r="B63" s="1" t="s">
        <v>889</v>
      </c>
      <c r="C63" s="7">
        <v>1.75</v>
      </c>
      <c r="D63" s="7">
        <v>1.2862500000000001</v>
      </c>
      <c r="E63" s="13">
        <f>IFERROR(Tabla10[[#This Row],[ESPACIO EN M3 OCUPADO]]/Tabla10[[#This Row],[CAPACIDAD DEL RACK EN M3]],0)</f>
        <v>0.7350000000000001</v>
      </c>
    </row>
    <row r="64" spans="1:5" x14ac:dyDescent="0.2">
      <c r="A64" s="1" t="s">
        <v>962</v>
      </c>
      <c r="B64" s="1" t="s">
        <v>887</v>
      </c>
      <c r="C64" s="7">
        <v>2.42</v>
      </c>
      <c r="D64" s="7">
        <v>1.5584799999999999</v>
      </c>
      <c r="E64" s="13">
        <f>IFERROR(Tabla10[[#This Row],[ESPACIO EN M3 OCUPADO]]/Tabla10[[#This Row],[CAPACIDAD DEL RACK EN M3]],0)</f>
        <v>0.64400000000000002</v>
      </c>
    </row>
    <row r="65" spans="1:5" x14ac:dyDescent="0.2">
      <c r="A65" s="1" t="s">
        <v>963</v>
      </c>
      <c r="B65" s="1" t="s">
        <v>888</v>
      </c>
      <c r="C65" s="7">
        <v>1.71</v>
      </c>
      <c r="D65" s="7">
        <v>1.1969999999999998</v>
      </c>
      <c r="E65" s="13">
        <f>IFERROR(Tabla10[[#This Row],[ESPACIO EN M3 OCUPADO]]/Tabla10[[#This Row],[CAPACIDAD DEL RACK EN M3]],0)</f>
        <v>0.7</v>
      </c>
    </row>
    <row r="66" spans="1:5" x14ac:dyDescent="0.2">
      <c r="A66" s="1" t="s">
        <v>964</v>
      </c>
      <c r="B66" s="1" t="s">
        <v>885</v>
      </c>
      <c r="C66" s="7">
        <v>1.08</v>
      </c>
      <c r="D66" s="7">
        <v>0.80135999999999996</v>
      </c>
      <c r="E66" s="13">
        <f>IFERROR(Tabla10[[#This Row],[ESPACIO EN M3 OCUPADO]]/Tabla10[[#This Row],[CAPACIDAD DEL RACK EN M3]],0)</f>
        <v>0.74199999999999988</v>
      </c>
    </row>
    <row r="67" spans="1:5" x14ac:dyDescent="0.2">
      <c r="A67" s="1" t="s">
        <v>965</v>
      </c>
      <c r="B67" s="1" t="s">
        <v>889</v>
      </c>
      <c r="C67" s="7">
        <v>1.87</v>
      </c>
      <c r="D67" s="7">
        <v>1.4791699999999997</v>
      </c>
      <c r="E67" s="13">
        <f>IFERROR(Tabla10[[#This Row],[ESPACIO EN M3 OCUPADO]]/Tabla10[[#This Row],[CAPACIDAD DEL RACK EN M3]],0)</f>
        <v>0.79099999999999981</v>
      </c>
    </row>
    <row r="68" spans="1:5" x14ac:dyDescent="0.2">
      <c r="A68" s="1" t="s">
        <v>966</v>
      </c>
      <c r="B68" s="1" t="s">
        <v>887</v>
      </c>
      <c r="C68" s="7">
        <v>1.57</v>
      </c>
      <c r="D68" s="7">
        <v>1.1649400000000001</v>
      </c>
      <c r="E68" s="13">
        <f>IFERROR(Tabla10[[#This Row],[ESPACIO EN M3 OCUPADO]]/Tabla10[[#This Row],[CAPACIDAD DEL RACK EN M3]],0)</f>
        <v>0.74199999999999999</v>
      </c>
    </row>
    <row r="69" spans="1:5" x14ac:dyDescent="0.2">
      <c r="A69" s="1" t="s">
        <v>967</v>
      </c>
      <c r="B69" s="1" t="s">
        <v>890</v>
      </c>
      <c r="C69" s="7">
        <v>2.4300000000000002</v>
      </c>
      <c r="D69" s="7">
        <v>1.7010000000000001</v>
      </c>
      <c r="E69" s="13">
        <f>IFERROR(Tabla10[[#This Row],[ESPACIO EN M3 OCUPADO]]/Tabla10[[#This Row],[CAPACIDAD DEL RACK EN M3]],0)</f>
        <v>0.7</v>
      </c>
    </row>
    <row r="70" spans="1:5" x14ac:dyDescent="0.2">
      <c r="A70" s="1" t="s">
        <v>968</v>
      </c>
      <c r="B70" s="1" t="s">
        <v>885</v>
      </c>
      <c r="C70" s="7">
        <v>2.54</v>
      </c>
      <c r="D70" s="7">
        <v>1.7779999999999998</v>
      </c>
      <c r="E70" s="13">
        <f>IFERROR(Tabla10[[#This Row],[ESPACIO EN M3 OCUPADO]]/Tabla10[[#This Row],[CAPACIDAD DEL RACK EN M3]],0)</f>
        <v>0.7</v>
      </c>
    </row>
    <row r="71" spans="1:5" x14ac:dyDescent="0.2">
      <c r="A71" s="1" t="s">
        <v>969</v>
      </c>
      <c r="B71" s="1" t="s">
        <v>884</v>
      </c>
      <c r="C71" s="7">
        <v>2.5</v>
      </c>
      <c r="D71" s="7">
        <v>1.7324999999999999</v>
      </c>
      <c r="E71" s="13">
        <f>IFERROR(Tabla10[[#This Row],[ESPACIO EN M3 OCUPADO]]/Tabla10[[#This Row],[CAPACIDAD DEL RACK EN M3]],0)</f>
        <v>0.69299999999999995</v>
      </c>
    </row>
    <row r="72" spans="1:5" x14ac:dyDescent="0.2">
      <c r="A72" s="1" t="s">
        <v>970</v>
      </c>
      <c r="B72" s="1" t="s">
        <v>893</v>
      </c>
      <c r="C72" s="7">
        <v>2.1</v>
      </c>
      <c r="D72" s="7">
        <v>1.47</v>
      </c>
      <c r="E72" s="13">
        <f>IFERROR(Tabla10[[#This Row],[ESPACIO EN M3 OCUPADO]]/Tabla10[[#This Row],[CAPACIDAD DEL RACK EN M3]],0)</f>
        <v>0.7</v>
      </c>
    </row>
    <row r="73" spans="1:5" x14ac:dyDescent="0.2">
      <c r="A73" s="1" t="s">
        <v>971</v>
      </c>
      <c r="B73" s="1" t="s">
        <v>886</v>
      </c>
      <c r="C73" s="7">
        <v>2.63</v>
      </c>
      <c r="D73" s="7">
        <v>2.0619200000000002</v>
      </c>
      <c r="E73" s="13">
        <f>IFERROR(Tabla10[[#This Row],[ESPACIO EN M3 OCUPADO]]/Tabla10[[#This Row],[CAPACIDAD DEL RACK EN M3]],0)</f>
        <v>0.78400000000000014</v>
      </c>
    </row>
    <row r="74" spans="1:5" x14ac:dyDescent="0.2">
      <c r="A74" s="1" t="s">
        <v>972</v>
      </c>
      <c r="B74" s="1" t="s">
        <v>886</v>
      </c>
      <c r="C74" s="7">
        <v>2.38</v>
      </c>
      <c r="D74" s="7">
        <v>1.5660399999999997</v>
      </c>
      <c r="E74" s="13">
        <f>IFERROR(Tabla10[[#This Row],[ESPACIO EN M3 OCUPADO]]/Tabla10[[#This Row],[CAPACIDAD DEL RACK EN M3]],0)</f>
        <v>0.65799999999999992</v>
      </c>
    </row>
    <row r="75" spans="1:5" x14ac:dyDescent="0.2">
      <c r="A75" s="1" t="s">
        <v>973</v>
      </c>
      <c r="B75" s="1" t="s">
        <v>884</v>
      </c>
      <c r="C75" s="7">
        <v>2.97</v>
      </c>
      <c r="D75" s="7">
        <v>2.1205799999999999</v>
      </c>
      <c r="E75" s="13">
        <f>IFERROR(Tabla10[[#This Row],[ESPACIO EN M3 OCUPADO]]/Tabla10[[#This Row],[CAPACIDAD DEL RACK EN M3]],0)</f>
        <v>0.71399999999999997</v>
      </c>
    </row>
    <row r="76" spans="1:5" x14ac:dyDescent="0.2">
      <c r="A76" s="1" t="s">
        <v>974</v>
      </c>
      <c r="B76" s="1" t="s">
        <v>889</v>
      </c>
      <c r="C76" s="7">
        <v>1.34</v>
      </c>
      <c r="D76" s="7">
        <v>1.0505599999999999</v>
      </c>
      <c r="E76" s="13">
        <f>IFERROR(Tabla10[[#This Row],[ESPACIO EN M3 OCUPADO]]/Tabla10[[#This Row],[CAPACIDAD DEL RACK EN M3]],0)</f>
        <v>0.78399999999999992</v>
      </c>
    </row>
    <row r="77" spans="1:5" x14ac:dyDescent="0.2">
      <c r="A77" s="1" t="s">
        <v>975</v>
      </c>
      <c r="B77" s="1" t="s">
        <v>890</v>
      </c>
      <c r="C77" s="7">
        <v>1.49</v>
      </c>
      <c r="D77" s="7">
        <v>1.0429999999999999</v>
      </c>
      <c r="E77" s="13">
        <f>IFERROR(Tabla10[[#This Row],[ESPACIO EN M3 OCUPADO]]/Tabla10[[#This Row],[CAPACIDAD DEL RACK EN M3]],0)</f>
        <v>0.7</v>
      </c>
    </row>
    <row r="78" spans="1:5" x14ac:dyDescent="0.2">
      <c r="A78" s="1" t="s">
        <v>976</v>
      </c>
      <c r="B78" s="1" t="s">
        <v>891</v>
      </c>
      <c r="C78" s="7">
        <v>1.35</v>
      </c>
      <c r="D78" s="7">
        <v>0.86940000000000006</v>
      </c>
      <c r="E78" s="13">
        <f>IFERROR(Tabla10[[#This Row],[ESPACIO EN M3 OCUPADO]]/Tabla10[[#This Row],[CAPACIDAD DEL RACK EN M3]],0)</f>
        <v>0.64400000000000002</v>
      </c>
    </row>
    <row r="79" spans="1:5" x14ac:dyDescent="0.2">
      <c r="A79" s="1" t="s">
        <v>977</v>
      </c>
      <c r="B79" s="1" t="s">
        <v>893</v>
      </c>
      <c r="C79" s="7">
        <v>2.2999999999999998</v>
      </c>
      <c r="D79" s="7">
        <v>1.4972999999999999</v>
      </c>
      <c r="E79" s="13">
        <f>IFERROR(Tabla10[[#This Row],[ESPACIO EN M3 OCUPADO]]/Tabla10[[#This Row],[CAPACIDAD DEL RACK EN M3]],0)</f>
        <v>0.65100000000000002</v>
      </c>
    </row>
    <row r="80" spans="1:5" x14ac:dyDescent="0.2">
      <c r="A80" s="1" t="s">
        <v>978</v>
      </c>
      <c r="B80" s="1" t="s">
        <v>890</v>
      </c>
      <c r="C80" s="7">
        <v>1.4</v>
      </c>
      <c r="D80" s="7">
        <v>0.89179999999999993</v>
      </c>
      <c r="E80" s="13">
        <f>IFERROR(Tabla10[[#This Row],[ESPACIO EN M3 OCUPADO]]/Tabla10[[#This Row],[CAPACIDAD DEL RACK EN M3]],0)</f>
        <v>0.63700000000000001</v>
      </c>
    </row>
    <row r="81" spans="1:5" x14ac:dyDescent="0.2">
      <c r="A81" s="1" t="s">
        <v>979</v>
      </c>
      <c r="B81" s="1" t="s">
        <v>886</v>
      </c>
      <c r="C81" s="7">
        <v>2.57</v>
      </c>
      <c r="D81" s="7">
        <v>1.7090499999999995</v>
      </c>
      <c r="E81" s="13">
        <f>IFERROR(Tabla10[[#This Row],[ESPACIO EN M3 OCUPADO]]/Tabla10[[#This Row],[CAPACIDAD DEL RACK EN M3]],0)</f>
        <v>0.66499999999999981</v>
      </c>
    </row>
    <row r="82" spans="1:5" x14ac:dyDescent="0.2">
      <c r="A82" s="1" t="s">
        <v>980</v>
      </c>
      <c r="B82" s="1" t="s">
        <v>886</v>
      </c>
      <c r="C82" s="7">
        <v>2.94</v>
      </c>
      <c r="D82" s="7">
        <v>2.4284399999999997</v>
      </c>
      <c r="E82" s="13">
        <f>IFERROR(Tabla10[[#This Row],[ESPACIO EN M3 OCUPADO]]/Tabla10[[#This Row],[CAPACIDAD DEL RACK EN M3]],0)</f>
        <v>0.82599999999999996</v>
      </c>
    </row>
    <row r="83" spans="1:5" x14ac:dyDescent="0.2">
      <c r="A83" s="1" t="s">
        <v>981</v>
      </c>
      <c r="B83" s="1" t="s">
        <v>892</v>
      </c>
      <c r="C83" s="7">
        <v>1.58</v>
      </c>
      <c r="D83" s="7">
        <v>1.1059999999999999</v>
      </c>
      <c r="E83" s="13">
        <f>IFERROR(Tabla10[[#This Row],[ESPACIO EN M3 OCUPADO]]/Tabla10[[#This Row],[CAPACIDAD DEL RACK EN M3]],0)</f>
        <v>0.69999999999999984</v>
      </c>
    </row>
    <row r="84" spans="1:5" x14ac:dyDescent="0.2">
      <c r="A84" s="1" t="s">
        <v>982</v>
      </c>
      <c r="B84" s="1" t="s">
        <v>891</v>
      </c>
      <c r="C84" s="7">
        <v>2.63</v>
      </c>
      <c r="D84" s="7">
        <v>1.8409999999999997</v>
      </c>
      <c r="E84" s="13">
        <f>IFERROR(Tabla10[[#This Row],[ESPACIO EN M3 OCUPADO]]/Tabla10[[#This Row],[CAPACIDAD DEL RACK EN M3]],0)</f>
        <v>0.7</v>
      </c>
    </row>
    <row r="85" spans="1:5" x14ac:dyDescent="0.2">
      <c r="A85" s="1" t="s">
        <v>983</v>
      </c>
      <c r="B85" s="1" t="s">
        <v>887</v>
      </c>
      <c r="C85" s="7">
        <v>2.29</v>
      </c>
      <c r="D85" s="7">
        <v>1.603</v>
      </c>
      <c r="E85" s="13">
        <f>IFERROR(Tabla10[[#This Row],[ESPACIO EN M3 OCUPADO]]/Tabla10[[#This Row],[CAPACIDAD DEL RACK EN M3]],0)</f>
        <v>0.7</v>
      </c>
    </row>
    <row r="86" spans="1:5" x14ac:dyDescent="0.2">
      <c r="A86" s="1" t="s">
        <v>984</v>
      </c>
      <c r="B86" s="1" t="s">
        <v>892</v>
      </c>
      <c r="C86" s="7">
        <v>2.17</v>
      </c>
      <c r="D86" s="7">
        <v>1.5341899999999999</v>
      </c>
      <c r="E86" s="13">
        <f>IFERROR(Tabla10[[#This Row],[ESPACIO EN M3 OCUPADO]]/Tabla10[[#This Row],[CAPACIDAD DEL RACK EN M3]],0)</f>
        <v>0.70699999999999996</v>
      </c>
    </row>
    <row r="87" spans="1:5" x14ac:dyDescent="0.2">
      <c r="A87" s="1" t="s">
        <v>985</v>
      </c>
      <c r="B87" s="1" t="s">
        <v>885</v>
      </c>
      <c r="C87" s="7">
        <v>1.5</v>
      </c>
      <c r="D87" s="7">
        <v>0.98699999999999988</v>
      </c>
      <c r="E87" s="13">
        <f>IFERROR(Tabla10[[#This Row],[ESPACIO EN M3 OCUPADO]]/Tabla10[[#This Row],[CAPACIDAD DEL RACK EN M3]],0)</f>
        <v>0.65799999999999992</v>
      </c>
    </row>
    <row r="88" spans="1:5" x14ac:dyDescent="0.2">
      <c r="A88" s="1" t="s">
        <v>986</v>
      </c>
      <c r="B88" s="1" t="s">
        <v>890</v>
      </c>
      <c r="C88" s="7">
        <v>2.81</v>
      </c>
      <c r="D88" s="7">
        <v>1.9276599999999999</v>
      </c>
      <c r="E88" s="13">
        <f>IFERROR(Tabla10[[#This Row],[ESPACIO EN M3 OCUPADO]]/Tabla10[[#This Row],[CAPACIDAD DEL RACK EN M3]],0)</f>
        <v>0.68599999999999994</v>
      </c>
    </row>
    <row r="89" spans="1:5" x14ac:dyDescent="0.2">
      <c r="A89" s="1" t="s">
        <v>987</v>
      </c>
      <c r="B89" s="1" t="s">
        <v>889</v>
      </c>
      <c r="C89" s="7">
        <v>2.4300000000000002</v>
      </c>
      <c r="D89" s="7">
        <v>1.6499699999999999</v>
      </c>
      <c r="E89" s="13">
        <f>IFERROR(Tabla10[[#This Row],[ESPACIO EN M3 OCUPADO]]/Tabla10[[#This Row],[CAPACIDAD DEL RACK EN M3]],0)</f>
        <v>0.67899999999999994</v>
      </c>
    </row>
    <row r="90" spans="1:5" x14ac:dyDescent="0.2">
      <c r="A90" s="1" t="s">
        <v>988</v>
      </c>
      <c r="B90" s="1" t="s">
        <v>884</v>
      </c>
      <c r="C90" s="7">
        <v>2.12</v>
      </c>
      <c r="D90" s="7">
        <v>1.484</v>
      </c>
      <c r="E90" s="13">
        <f>IFERROR(Tabla10[[#This Row],[ESPACIO EN M3 OCUPADO]]/Tabla10[[#This Row],[CAPACIDAD DEL RACK EN M3]],0)</f>
        <v>0.7</v>
      </c>
    </row>
    <row r="91" spans="1:5" x14ac:dyDescent="0.2">
      <c r="A91" s="1" t="s">
        <v>989</v>
      </c>
      <c r="B91" s="1" t="s">
        <v>884</v>
      </c>
      <c r="C91" s="7">
        <v>1.31</v>
      </c>
      <c r="D91" s="7">
        <v>0.95367999999999997</v>
      </c>
      <c r="E91" s="13">
        <f>IFERROR(Tabla10[[#This Row],[ESPACIO EN M3 OCUPADO]]/Tabla10[[#This Row],[CAPACIDAD DEL RACK EN M3]],0)</f>
        <v>0.72799999999999998</v>
      </c>
    </row>
    <row r="92" spans="1:5" x14ac:dyDescent="0.2">
      <c r="A92" s="1" t="s">
        <v>990</v>
      </c>
      <c r="B92" s="1" t="s">
        <v>887</v>
      </c>
      <c r="C92" s="7">
        <v>2.69</v>
      </c>
      <c r="D92" s="7">
        <v>1.9394899999999999</v>
      </c>
      <c r="E92" s="13">
        <f>IFERROR(Tabla10[[#This Row],[ESPACIO EN M3 OCUPADO]]/Tabla10[[#This Row],[CAPACIDAD DEL RACK EN M3]],0)</f>
        <v>0.72099999999999997</v>
      </c>
    </row>
    <row r="93" spans="1:5" x14ac:dyDescent="0.2">
      <c r="A93" s="1" t="s">
        <v>991</v>
      </c>
      <c r="B93" s="1" t="s">
        <v>884</v>
      </c>
      <c r="C93" s="7">
        <v>2.62</v>
      </c>
      <c r="D93" s="7">
        <v>1.8339999999999999</v>
      </c>
      <c r="E93" s="13">
        <f>IFERROR(Tabla10[[#This Row],[ESPACIO EN M3 OCUPADO]]/Tabla10[[#This Row],[CAPACIDAD DEL RACK EN M3]],0)</f>
        <v>0.7</v>
      </c>
    </row>
    <row r="94" spans="1:5" x14ac:dyDescent="0.2">
      <c r="A94" s="1" t="s">
        <v>992</v>
      </c>
      <c r="B94" s="1" t="s">
        <v>885</v>
      </c>
      <c r="C94" s="7">
        <v>1.26</v>
      </c>
      <c r="D94" s="7">
        <v>1.0584</v>
      </c>
      <c r="E94" s="13">
        <f>IFERROR(Tabla10[[#This Row],[ESPACIO EN M3 OCUPADO]]/Tabla10[[#This Row],[CAPACIDAD DEL RACK EN M3]],0)</f>
        <v>0.84</v>
      </c>
    </row>
    <row r="95" spans="1:5" x14ac:dyDescent="0.2">
      <c r="A95" s="1" t="s">
        <v>993</v>
      </c>
      <c r="B95" s="1" t="s">
        <v>886</v>
      </c>
      <c r="C95" s="7">
        <v>2.2999999999999998</v>
      </c>
      <c r="D95" s="7">
        <v>1.7870999999999999</v>
      </c>
      <c r="E95" s="13">
        <f>IFERROR(Tabla10[[#This Row],[ESPACIO EN M3 OCUPADO]]/Tabla10[[#This Row],[CAPACIDAD DEL RACK EN M3]],0)</f>
        <v>0.77700000000000002</v>
      </c>
    </row>
    <row r="96" spans="1:5" x14ac:dyDescent="0.2">
      <c r="A96" s="1" t="s">
        <v>994</v>
      </c>
      <c r="B96" s="1" t="s">
        <v>891</v>
      </c>
      <c r="C96" s="7">
        <v>1.47</v>
      </c>
      <c r="D96" s="7">
        <v>1.0289999999999999</v>
      </c>
      <c r="E96" s="13">
        <f>IFERROR(Tabla10[[#This Row],[ESPACIO EN M3 OCUPADO]]/Tabla10[[#This Row],[CAPACIDAD DEL RACK EN M3]],0)</f>
        <v>0.7</v>
      </c>
    </row>
    <row r="97" spans="1:5" x14ac:dyDescent="0.2">
      <c r="A97" s="1" t="s">
        <v>995</v>
      </c>
      <c r="B97" s="1" t="s">
        <v>891</v>
      </c>
      <c r="C97" s="7">
        <v>1.92</v>
      </c>
      <c r="D97" s="7">
        <v>1.3439999999999999</v>
      </c>
      <c r="E97" s="13">
        <f>IFERROR(Tabla10[[#This Row],[ESPACIO EN M3 OCUPADO]]/Tabla10[[#This Row],[CAPACIDAD DEL RACK EN M3]],0)</f>
        <v>0.7</v>
      </c>
    </row>
    <row r="98" spans="1:5" x14ac:dyDescent="0.2">
      <c r="A98" s="1" t="s">
        <v>996</v>
      </c>
      <c r="B98" s="1" t="s">
        <v>887</v>
      </c>
      <c r="C98" s="7">
        <v>1.74</v>
      </c>
      <c r="D98" s="7">
        <v>1.2423599999999999</v>
      </c>
      <c r="E98" s="13">
        <f>IFERROR(Tabla10[[#This Row],[ESPACIO EN M3 OCUPADO]]/Tabla10[[#This Row],[CAPACIDAD DEL RACK EN M3]],0)</f>
        <v>0.71399999999999997</v>
      </c>
    </row>
    <row r="99" spans="1:5" x14ac:dyDescent="0.2">
      <c r="A99" s="1" t="s">
        <v>997</v>
      </c>
      <c r="B99" s="1" t="s">
        <v>888</v>
      </c>
      <c r="C99" s="7">
        <v>2.82</v>
      </c>
      <c r="D99" s="7">
        <v>1.9739999999999998</v>
      </c>
      <c r="E99" s="13">
        <f>IFERROR(Tabla10[[#This Row],[ESPACIO EN M3 OCUPADO]]/Tabla10[[#This Row],[CAPACIDAD DEL RACK EN M3]],0)</f>
        <v>0.7</v>
      </c>
    </row>
    <row r="100" spans="1:5" x14ac:dyDescent="0.2">
      <c r="A100" s="1" t="s">
        <v>998</v>
      </c>
      <c r="B100" s="1" t="s">
        <v>893</v>
      </c>
      <c r="C100" s="7">
        <v>2.5499999999999998</v>
      </c>
      <c r="D100" s="7">
        <v>1.9635</v>
      </c>
      <c r="E100" s="13">
        <f>IFERROR(Tabla10[[#This Row],[ESPACIO EN M3 OCUPADO]]/Tabla10[[#This Row],[CAPACIDAD DEL RACK EN M3]],0)</f>
        <v>0.77</v>
      </c>
    </row>
    <row r="101" spans="1:5" x14ac:dyDescent="0.2">
      <c r="A101" s="1" t="s">
        <v>999</v>
      </c>
      <c r="B101" s="1" t="s">
        <v>891</v>
      </c>
      <c r="C101" s="7">
        <v>2.95</v>
      </c>
      <c r="D101" s="7">
        <v>2.0649999999999999</v>
      </c>
      <c r="E101" s="13">
        <f>IFERROR(Tabla10[[#This Row],[ESPACIO EN M3 OCUPADO]]/Tabla10[[#This Row],[CAPACIDAD DEL RACK EN M3]],0)</f>
        <v>0.7</v>
      </c>
    </row>
    <row r="102" spans="1:5" x14ac:dyDescent="0.2">
      <c r="A102" s="1" t="s">
        <v>1000</v>
      </c>
      <c r="B102" s="1" t="s">
        <v>886</v>
      </c>
      <c r="C102" s="7">
        <v>2.2200000000000002</v>
      </c>
      <c r="D102" s="7">
        <v>1.58508</v>
      </c>
      <c r="E102" s="13">
        <f>IFERROR(Tabla10[[#This Row],[ESPACIO EN M3 OCUPADO]]/Tabla10[[#This Row],[CAPACIDAD DEL RACK EN M3]],0)</f>
        <v>0.71399999999999997</v>
      </c>
    </row>
    <row r="103" spans="1:5" x14ac:dyDescent="0.2">
      <c r="A103" s="1" t="s">
        <v>1001</v>
      </c>
      <c r="B103" s="1" t="s">
        <v>892</v>
      </c>
      <c r="C103" s="7">
        <v>2.42</v>
      </c>
      <c r="D103" s="7">
        <v>1.5415399999999999</v>
      </c>
      <c r="E103" s="13">
        <f>IFERROR(Tabla10[[#This Row],[ESPACIO EN M3 OCUPADO]]/Tabla10[[#This Row],[CAPACIDAD DEL RACK EN M3]],0)</f>
        <v>0.63700000000000001</v>
      </c>
    </row>
    <row r="104" spans="1:5" x14ac:dyDescent="0.2">
      <c r="A104" s="1" t="s">
        <v>1002</v>
      </c>
      <c r="B104" s="1" t="s">
        <v>884</v>
      </c>
      <c r="C104" s="7">
        <v>2.96</v>
      </c>
      <c r="D104" s="7">
        <v>2.0098400000000001</v>
      </c>
      <c r="E104" s="13">
        <f>IFERROR(Tabla10[[#This Row],[ESPACIO EN M3 OCUPADO]]/Tabla10[[#This Row],[CAPACIDAD DEL RACK EN M3]],0)</f>
        <v>0.67900000000000005</v>
      </c>
    </row>
    <row r="105" spans="1:5" x14ac:dyDescent="0.2">
      <c r="A105" s="1" t="s">
        <v>1003</v>
      </c>
      <c r="B105" s="1" t="s">
        <v>891</v>
      </c>
      <c r="C105" s="7">
        <v>2.31</v>
      </c>
      <c r="D105" s="7">
        <v>1.79487</v>
      </c>
      <c r="E105" s="13">
        <f>IFERROR(Tabla10[[#This Row],[ESPACIO EN M3 OCUPADO]]/Tabla10[[#This Row],[CAPACIDAD DEL RACK EN M3]],0)</f>
        <v>0.77699999999999991</v>
      </c>
    </row>
    <row r="106" spans="1:5" x14ac:dyDescent="0.2">
      <c r="A106" s="1" t="s">
        <v>1004</v>
      </c>
      <c r="B106" s="1" t="s">
        <v>891</v>
      </c>
      <c r="C106" s="7">
        <v>2.95</v>
      </c>
      <c r="D106" s="7">
        <v>2.0443500000000001</v>
      </c>
      <c r="E106" s="13">
        <f>IFERROR(Tabla10[[#This Row],[ESPACIO EN M3 OCUPADO]]/Tabla10[[#This Row],[CAPACIDAD DEL RACK EN M3]],0)</f>
        <v>0.69299999999999995</v>
      </c>
    </row>
    <row r="107" spans="1:5" x14ac:dyDescent="0.2">
      <c r="A107" s="1" t="s">
        <v>1005</v>
      </c>
      <c r="B107" s="1" t="s">
        <v>890</v>
      </c>
      <c r="C107" s="7">
        <v>2.29</v>
      </c>
      <c r="D107" s="7">
        <v>1.9235999999999998</v>
      </c>
      <c r="E107" s="13">
        <f>IFERROR(Tabla10[[#This Row],[ESPACIO EN M3 OCUPADO]]/Tabla10[[#This Row],[CAPACIDAD DEL RACK EN M3]],0)</f>
        <v>0.83999999999999986</v>
      </c>
    </row>
    <row r="108" spans="1:5" x14ac:dyDescent="0.2">
      <c r="A108" s="1" t="s">
        <v>1006</v>
      </c>
      <c r="B108" s="1" t="s">
        <v>892</v>
      </c>
      <c r="C108" s="7">
        <v>2.84</v>
      </c>
      <c r="D108" s="7">
        <v>1.9879999999999998</v>
      </c>
      <c r="E108" s="13">
        <f>IFERROR(Tabla10[[#This Row],[ESPACIO EN M3 OCUPADO]]/Tabla10[[#This Row],[CAPACIDAD DEL RACK EN M3]],0)</f>
        <v>0.7</v>
      </c>
    </row>
    <row r="109" spans="1:5" x14ac:dyDescent="0.2">
      <c r="A109" s="1" t="s">
        <v>1007</v>
      </c>
      <c r="B109" s="1" t="s">
        <v>886</v>
      </c>
      <c r="C109" s="7">
        <v>1.89</v>
      </c>
      <c r="D109" s="7">
        <v>1.2965399999999998</v>
      </c>
      <c r="E109" s="13">
        <f>IFERROR(Tabla10[[#This Row],[ESPACIO EN M3 OCUPADO]]/Tabla10[[#This Row],[CAPACIDAD DEL RACK EN M3]],0)</f>
        <v>0.68599999999999994</v>
      </c>
    </row>
    <row r="110" spans="1:5" x14ac:dyDescent="0.2">
      <c r="A110" s="1" t="s">
        <v>1008</v>
      </c>
      <c r="B110" s="1" t="s">
        <v>888</v>
      </c>
      <c r="C110" s="7">
        <v>2.86</v>
      </c>
      <c r="D110" s="7">
        <v>2.0620599999999998</v>
      </c>
      <c r="E110" s="13">
        <f>IFERROR(Tabla10[[#This Row],[ESPACIO EN M3 OCUPADO]]/Tabla10[[#This Row],[CAPACIDAD DEL RACK EN M3]],0)</f>
        <v>0.72099999999999997</v>
      </c>
    </row>
    <row r="111" spans="1:5" x14ac:dyDescent="0.2">
      <c r="A111" s="1" t="s">
        <v>1009</v>
      </c>
      <c r="B111" s="1" t="s">
        <v>888</v>
      </c>
      <c r="C111" s="7">
        <v>2.04</v>
      </c>
      <c r="D111" s="7">
        <v>1.4279999999999999</v>
      </c>
      <c r="E111" s="13">
        <f>IFERROR(Tabla10[[#This Row],[ESPACIO EN M3 OCUPADO]]/Tabla10[[#This Row],[CAPACIDAD DEL RACK EN M3]],0)</f>
        <v>0.7</v>
      </c>
    </row>
    <row r="112" spans="1:5" x14ac:dyDescent="0.2">
      <c r="A112" s="1" t="s">
        <v>1010</v>
      </c>
      <c r="B112" s="1" t="s">
        <v>887</v>
      </c>
      <c r="C112" s="7">
        <v>2.75</v>
      </c>
      <c r="D112" s="7">
        <v>1.9442499999999998</v>
      </c>
      <c r="E112" s="13">
        <f>IFERROR(Tabla10[[#This Row],[ESPACIO EN M3 OCUPADO]]/Tabla10[[#This Row],[CAPACIDAD DEL RACK EN M3]],0)</f>
        <v>0.70699999999999996</v>
      </c>
    </row>
    <row r="113" spans="1:5" x14ac:dyDescent="0.2">
      <c r="A113" s="1" t="s">
        <v>1011</v>
      </c>
      <c r="B113" s="1" t="s">
        <v>888</v>
      </c>
      <c r="C113" s="7">
        <v>2.93</v>
      </c>
      <c r="D113" s="7">
        <v>2.1740599999999999</v>
      </c>
      <c r="E113" s="13">
        <f>IFERROR(Tabla10[[#This Row],[ESPACIO EN M3 OCUPADO]]/Tabla10[[#This Row],[CAPACIDAD DEL RACK EN M3]],0)</f>
        <v>0.74199999999999988</v>
      </c>
    </row>
    <row r="114" spans="1:5" x14ac:dyDescent="0.2">
      <c r="A114" s="1" t="s">
        <v>1012</v>
      </c>
      <c r="B114" s="1" t="s">
        <v>893</v>
      </c>
      <c r="C114" s="7">
        <v>2.17</v>
      </c>
      <c r="D114" s="7">
        <v>1.7772299999999999</v>
      </c>
      <c r="E114" s="13">
        <f>IFERROR(Tabla10[[#This Row],[ESPACIO EN M3 OCUPADO]]/Tabla10[[#This Row],[CAPACIDAD DEL RACK EN M3]],0)</f>
        <v>0.81899999999999995</v>
      </c>
    </row>
    <row r="115" spans="1:5" x14ac:dyDescent="0.2">
      <c r="A115" s="1" t="s">
        <v>1013</v>
      </c>
      <c r="B115" s="1" t="s">
        <v>893</v>
      </c>
      <c r="C115" s="7">
        <v>1.82</v>
      </c>
      <c r="D115" s="7">
        <v>1.3249599999999999</v>
      </c>
      <c r="E115" s="13">
        <f>IFERROR(Tabla10[[#This Row],[ESPACIO EN M3 OCUPADO]]/Tabla10[[#This Row],[CAPACIDAD DEL RACK EN M3]],0)</f>
        <v>0.72799999999999998</v>
      </c>
    </row>
    <row r="116" spans="1:5" x14ac:dyDescent="0.2">
      <c r="A116" s="1" t="s">
        <v>1014</v>
      </c>
      <c r="B116" s="1" t="s">
        <v>890</v>
      </c>
      <c r="C116" s="7">
        <v>1.67</v>
      </c>
      <c r="D116" s="7">
        <v>1.3794199999999999</v>
      </c>
      <c r="E116" s="13">
        <f>IFERROR(Tabla10[[#This Row],[ESPACIO EN M3 OCUPADO]]/Tabla10[[#This Row],[CAPACIDAD DEL RACK EN M3]],0)</f>
        <v>0.82599999999999996</v>
      </c>
    </row>
    <row r="117" spans="1:5" x14ac:dyDescent="0.2">
      <c r="A117" s="1" t="s">
        <v>1015</v>
      </c>
      <c r="B117" s="1" t="s">
        <v>892</v>
      </c>
      <c r="C117" s="7">
        <v>1.07</v>
      </c>
      <c r="D117" s="7">
        <v>0.72653000000000001</v>
      </c>
      <c r="E117" s="13">
        <f>IFERROR(Tabla10[[#This Row],[ESPACIO EN M3 OCUPADO]]/Tabla10[[#This Row],[CAPACIDAD DEL RACK EN M3]],0)</f>
        <v>0.67899999999999994</v>
      </c>
    </row>
    <row r="118" spans="1:5" x14ac:dyDescent="0.2">
      <c r="A118" s="1" t="s">
        <v>1016</v>
      </c>
      <c r="B118" s="1" t="s">
        <v>890</v>
      </c>
      <c r="C118" s="7">
        <v>1.83</v>
      </c>
      <c r="D118" s="7">
        <v>1.22976</v>
      </c>
      <c r="E118" s="13">
        <f>IFERROR(Tabla10[[#This Row],[ESPACIO EN M3 OCUPADO]]/Tabla10[[#This Row],[CAPACIDAD DEL RACK EN M3]],0)</f>
        <v>0.67199999999999993</v>
      </c>
    </row>
    <row r="119" spans="1:5" x14ac:dyDescent="0.2">
      <c r="A119" s="1" t="s">
        <v>1017</v>
      </c>
      <c r="B119" s="1" t="s">
        <v>884</v>
      </c>
      <c r="C119" s="7">
        <v>2.11</v>
      </c>
      <c r="D119" s="7">
        <v>1.7723999999999995</v>
      </c>
      <c r="E119" s="13">
        <f>IFERROR(Tabla10[[#This Row],[ESPACIO EN M3 OCUPADO]]/Tabla10[[#This Row],[CAPACIDAD DEL RACK EN M3]],0)</f>
        <v>0.83999999999999986</v>
      </c>
    </row>
    <row r="120" spans="1:5" x14ac:dyDescent="0.2">
      <c r="A120" s="1" t="s">
        <v>1018</v>
      </c>
      <c r="B120" s="1" t="s">
        <v>889</v>
      </c>
      <c r="C120" s="7">
        <v>1.26</v>
      </c>
      <c r="D120" s="7">
        <v>1.0407599999999999</v>
      </c>
      <c r="E120" s="13">
        <f>IFERROR(Tabla10[[#This Row],[ESPACIO EN M3 OCUPADO]]/Tabla10[[#This Row],[CAPACIDAD DEL RACK EN M3]],0)</f>
        <v>0.82599999999999996</v>
      </c>
    </row>
    <row r="121" spans="1:5" x14ac:dyDescent="0.2">
      <c r="A121" s="1" t="s">
        <v>1019</v>
      </c>
      <c r="B121" s="1" t="s">
        <v>886</v>
      </c>
      <c r="C121" s="7">
        <v>1.7</v>
      </c>
      <c r="D121" s="7">
        <v>1.2494999999999998</v>
      </c>
      <c r="E121" s="13">
        <f>IFERROR(Tabla10[[#This Row],[ESPACIO EN M3 OCUPADO]]/Tabla10[[#This Row],[CAPACIDAD DEL RACK EN M3]],0)</f>
        <v>0.73499999999999988</v>
      </c>
    </row>
    <row r="122" spans="1:5" x14ac:dyDescent="0.2">
      <c r="A122" s="1" t="s">
        <v>1020</v>
      </c>
      <c r="B122" s="1" t="s">
        <v>893</v>
      </c>
      <c r="C122" s="7">
        <v>2.84</v>
      </c>
      <c r="D122" s="7">
        <v>1.8885999999999998</v>
      </c>
      <c r="E122" s="13">
        <f>IFERROR(Tabla10[[#This Row],[ESPACIO EN M3 OCUPADO]]/Tabla10[[#This Row],[CAPACIDAD DEL RACK EN M3]],0)</f>
        <v>0.66499999999999992</v>
      </c>
    </row>
    <row r="123" spans="1:5" x14ac:dyDescent="0.2">
      <c r="A123" s="1" t="s">
        <v>1021</v>
      </c>
      <c r="B123" s="1" t="s">
        <v>890</v>
      </c>
      <c r="C123" s="7">
        <v>1.41</v>
      </c>
      <c r="D123" s="7">
        <v>1.10544</v>
      </c>
      <c r="E123" s="13">
        <f>IFERROR(Tabla10[[#This Row],[ESPACIO EN M3 OCUPADO]]/Tabla10[[#This Row],[CAPACIDAD DEL RACK EN M3]],0)</f>
        <v>0.78400000000000003</v>
      </c>
    </row>
    <row r="124" spans="1:5" x14ac:dyDescent="0.2">
      <c r="A124" s="1" t="s">
        <v>1022</v>
      </c>
      <c r="B124" s="1" t="s">
        <v>893</v>
      </c>
      <c r="C124" s="7">
        <v>1.74</v>
      </c>
      <c r="D124" s="7">
        <v>1.0962000000000001</v>
      </c>
      <c r="E124" s="13">
        <f>IFERROR(Tabla10[[#This Row],[ESPACIO EN M3 OCUPADO]]/Tabla10[[#This Row],[CAPACIDAD DEL RACK EN M3]],0)</f>
        <v>0.63</v>
      </c>
    </row>
    <row r="125" spans="1:5" x14ac:dyDescent="0.2">
      <c r="A125" s="1" t="s">
        <v>1023</v>
      </c>
      <c r="B125" s="1" t="s">
        <v>886</v>
      </c>
      <c r="C125" s="7">
        <v>1.82</v>
      </c>
      <c r="D125" s="7">
        <v>1.15934</v>
      </c>
      <c r="E125" s="13">
        <f>IFERROR(Tabla10[[#This Row],[ESPACIO EN M3 OCUPADO]]/Tabla10[[#This Row],[CAPACIDAD DEL RACK EN M3]],0)</f>
        <v>0.63700000000000001</v>
      </c>
    </row>
    <row r="126" spans="1:5" x14ac:dyDescent="0.2">
      <c r="A126" s="1" t="s">
        <v>1024</v>
      </c>
      <c r="B126" s="1" t="s">
        <v>892</v>
      </c>
      <c r="C126" s="7">
        <v>2.95</v>
      </c>
      <c r="D126" s="7">
        <v>2.3954</v>
      </c>
      <c r="E126" s="13">
        <f>IFERROR(Tabla10[[#This Row],[ESPACIO EN M3 OCUPADO]]/Tabla10[[#This Row],[CAPACIDAD DEL RACK EN M3]],0)</f>
        <v>0.81199999999999994</v>
      </c>
    </row>
    <row r="127" spans="1:5" x14ac:dyDescent="0.2">
      <c r="A127" s="1" t="s">
        <v>1025</v>
      </c>
      <c r="B127" s="1" t="s">
        <v>886</v>
      </c>
      <c r="C127" s="7">
        <v>2.5299999999999998</v>
      </c>
      <c r="D127" s="7">
        <v>1.6116099999999998</v>
      </c>
      <c r="E127" s="13">
        <f>IFERROR(Tabla10[[#This Row],[ESPACIO EN M3 OCUPADO]]/Tabla10[[#This Row],[CAPACIDAD DEL RACK EN M3]],0)</f>
        <v>0.63700000000000001</v>
      </c>
    </row>
    <row r="128" spans="1:5" x14ac:dyDescent="0.2">
      <c r="A128" s="1" t="s">
        <v>1026</v>
      </c>
      <c r="B128" s="1" t="s">
        <v>890</v>
      </c>
      <c r="C128" s="7">
        <v>2.66</v>
      </c>
      <c r="D128" s="7">
        <v>1.9737200000000001</v>
      </c>
      <c r="E128" s="13">
        <f>IFERROR(Tabla10[[#This Row],[ESPACIO EN M3 OCUPADO]]/Tabla10[[#This Row],[CAPACIDAD DEL RACK EN M3]],0)</f>
        <v>0.74199999999999999</v>
      </c>
    </row>
    <row r="129" spans="1:5" x14ac:dyDescent="0.2">
      <c r="A129" s="1" t="s">
        <v>1027</v>
      </c>
      <c r="B129" s="1" t="s">
        <v>888</v>
      </c>
      <c r="C129" s="7">
        <v>2.61</v>
      </c>
      <c r="D129" s="7">
        <v>1.8269999999999997</v>
      </c>
      <c r="E129" s="13">
        <f>IFERROR(Tabla10[[#This Row],[ESPACIO EN M3 OCUPADO]]/Tabla10[[#This Row],[CAPACIDAD DEL RACK EN M3]],0)</f>
        <v>0.7</v>
      </c>
    </row>
    <row r="130" spans="1:5" x14ac:dyDescent="0.2">
      <c r="A130" s="1" t="s">
        <v>1028</v>
      </c>
      <c r="B130" s="1" t="s">
        <v>892</v>
      </c>
      <c r="C130" s="7">
        <v>1.26</v>
      </c>
      <c r="D130" s="7">
        <v>0.8819999999999999</v>
      </c>
      <c r="E130" s="13">
        <f>IFERROR(Tabla10[[#This Row],[ESPACIO EN M3 OCUPADO]]/Tabla10[[#This Row],[CAPACIDAD DEL RACK EN M3]],0)</f>
        <v>0.7</v>
      </c>
    </row>
    <row r="131" spans="1:5" x14ac:dyDescent="0.2">
      <c r="A131" s="1" t="s">
        <v>1029</v>
      </c>
      <c r="B131" s="1" t="s">
        <v>893</v>
      </c>
      <c r="C131" s="7">
        <v>1</v>
      </c>
      <c r="D131" s="7">
        <v>0.63700000000000001</v>
      </c>
      <c r="E131" s="13">
        <f>IFERROR(Tabla10[[#This Row],[ESPACIO EN M3 OCUPADO]]/Tabla10[[#This Row],[CAPACIDAD DEL RACK EN M3]],0)</f>
        <v>0.63700000000000001</v>
      </c>
    </row>
    <row r="132" spans="1:5" x14ac:dyDescent="0.2">
      <c r="A132" s="1" t="s">
        <v>1030</v>
      </c>
      <c r="B132" s="1" t="s">
        <v>891</v>
      </c>
      <c r="C132" s="7">
        <v>1.31</v>
      </c>
      <c r="D132" s="7">
        <v>1.1004</v>
      </c>
      <c r="E132" s="13">
        <f>IFERROR(Tabla10[[#This Row],[ESPACIO EN M3 OCUPADO]]/Tabla10[[#This Row],[CAPACIDAD DEL RACK EN M3]],0)</f>
        <v>0.84</v>
      </c>
    </row>
    <row r="133" spans="1:5" x14ac:dyDescent="0.2">
      <c r="A133" s="1" t="s">
        <v>1031</v>
      </c>
      <c r="B133" s="1" t="s">
        <v>892</v>
      </c>
      <c r="C133" s="7">
        <v>1.6</v>
      </c>
      <c r="D133" s="7">
        <v>1.2655999999999998</v>
      </c>
      <c r="E133" s="13">
        <f>IFERROR(Tabla10[[#This Row],[ESPACIO EN M3 OCUPADO]]/Tabla10[[#This Row],[CAPACIDAD DEL RACK EN M3]],0)</f>
        <v>0.79099999999999981</v>
      </c>
    </row>
    <row r="134" spans="1:5" x14ac:dyDescent="0.2">
      <c r="A134" s="1" t="s">
        <v>1032</v>
      </c>
      <c r="B134" s="1" t="s">
        <v>889</v>
      </c>
      <c r="C134" s="7">
        <v>2.72</v>
      </c>
      <c r="D134" s="7">
        <v>1.9039999999999999</v>
      </c>
      <c r="E134" s="13">
        <f>IFERROR(Tabla10[[#This Row],[ESPACIO EN M3 OCUPADO]]/Tabla10[[#This Row],[CAPACIDAD DEL RACK EN M3]],0)</f>
        <v>0.7</v>
      </c>
    </row>
    <row r="135" spans="1:5" x14ac:dyDescent="0.2">
      <c r="A135" s="1" t="s">
        <v>1033</v>
      </c>
      <c r="B135" s="1" t="s">
        <v>884</v>
      </c>
      <c r="C135" s="7">
        <v>2.15</v>
      </c>
      <c r="D135" s="7">
        <v>1.5049999999999999</v>
      </c>
      <c r="E135" s="13">
        <f>IFERROR(Tabla10[[#This Row],[ESPACIO EN M3 OCUPADO]]/Tabla10[[#This Row],[CAPACIDAD DEL RACK EN M3]],0)</f>
        <v>0.7</v>
      </c>
    </row>
    <row r="136" spans="1:5" x14ac:dyDescent="0.2">
      <c r="A136" s="1" t="s">
        <v>1034</v>
      </c>
      <c r="B136" s="1" t="s">
        <v>887</v>
      </c>
      <c r="C136" s="7">
        <v>2.13</v>
      </c>
      <c r="D136" s="7">
        <v>1.4909999999999999</v>
      </c>
      <c r="E136" s="13">
        <f>IFERROR(Tabla10[[#This Row],[ESPACIO EN M3 OCUPADO]]/Tabla10[[#This Row],[CAPACIDAD DEL RACK EN M3]],0)</f>
        <v>0.7</v>
      </c>
    </row>
    <row r="137" spans="1:5" x14ac:dyDescent="0.2">
      <c r="A137" s="1" t="s">
        <v>1035</v>
      </c>
      <c r="B137" s="1" t="s">
        <v>893</v>
      </c>
      <c r="C137" s="7">
        <v>2.2599999999999998</v>
      </c>
      <c r="D137" s="7">
        <v>1.5819999999999999</v>
      </c>
      <c r="E137" s="13">
        <f>IFERROR(Tabla10[[#This Row],[ESPACIO EN M3 OCUPADO]]/Tabla10[[#This Row],[CAPACIDAD DEL RACK EN M3]],0)</f>
        <v>0.7</v>
      </c>
    </row>
    <row r="138" spans="1:5" x14ac:dyDescent="0.2">
      <c r="A138" s="1" t="s">
        <v>1036</v>
      </c>
      <c r="B138" s="1" t="s">
        <v>887</v>
      </c>
      <c r="C138" s="7">
        <v>2.65</v>
      </c>
      <c r="D138" s="7">
        <v>1.8549999999999998</v>
      </c>
      <c r="E138" s="13">
        <f>IFERROR(Tabla10[[#This Row],[ESPACIO EN M3 OCUPADO]]/Tabla10[[#This Row],[CAPACIDAD DEL RACK EN M3]],0)</f>
        <v>0.7</v>
      </c>
    </row>
    <row r="139" spans="1:5" x14ac:dyDescent="0.2">
      <c r="A139" s="1" t="s">
        <v>1037</v>
      </c>
      <c r="B139" s="1" t="s">
        <v>891</v>
      </c>
      <c r="C139" s="7">
        <v>2.4500000000000002</v>
      </c>
      <c r="D139" s="7">
        <v>1.7150000000000001</v>
      </c>
      <c r="E139" s="13">
        <f>IFERROR(Tabla10[[#This Row],[ESPACIO EN M3 OCUPADO]]/Tabla10[[#This Row],[CAPACIDAD DEL RACK EN M3]],0)</f>
        <v>0.7</v>
      </c>
    </row>
    <row r="140" spans="1:5" x14ac:dyDescent="0.2">
      <c r="A140" s="1" t="s">
        <v>1038</v>
      </c>
      <c r="B140" s="1" t="s">
        <v>893</v>
      </c>
      <c r="C140" s="7">
        <v>2.37</v>
      </c>
      <c r="D140" s="7">
        <v>1.57605</v>
      </c>
      <c r="E140" s="13">
        <f>IFERROR(Tabla10[[#This Row],[ESPACIO EN M3 OCUPADO]]/Tabla10[[#This Row],[CAPACIDAD DEL RACK EN M3]],0)</f>
        <v>0.66499999999999992</v>
      </c>
    </row>
    <row r="141" spans="1:5" x14ac:dyDescent="0.2">
      <c r="A141" s="1" t="s">
        <v>1039</v>
      </c>
      <c r="B141" s="1" t="s">
        <v>893</v>
      </c>
      <c r="C141" s="7">
        <v>2.38</v>
      </c>
      <c r="D141" s="7">
        <v>1.6659999999999999</v>
      </c>
      <c r="E141" s="13">
        <f>IFERROR(Tabla10[[#This Row],[ESPACIO EN M3 OCUPADO]]/Tabla10[[#This Row],[CAPACIDAD DEL RACK EN M3]],0)</f>
        <v>0.7</v>
      </c>
    </row>
    <row r="142" spans="1:5" x14ac:dyDescent="0.2">
      <c r="A142" s="1" t="s">
        <v>1040</v>
      </c>
      <c r="B142" s="1" t="s">
        <v>884</v>
      </c>
      <c r="C142" s="7">
        <v>1.44</v>
      </c>
      <c r="D142" s="7">
        <v>1.008</v>
      </c>
      <c r="E142" s="13">
        <f>IFERROR(Tabla10[[#This Row],[ESPACIO EN M3 OCUPADO]]/Tabla10[[#This Row],[CAPACIDAD DEL RACK EN M3]],0)</f>
        <v>0.70000000000000007</v>
      </c>
    </row>
    <row r="143" spans="1:5" x14ac:dyDescent="0.2">
      <c r="A143" s="1" t="s">
        <v>1041</v>
      </c>
      <c r="B143" s="1" t="s">
        <v>893</v>
      </c>
      <c r="C143" s="7">
        <v>1.96</v>
      </c>
      <c r="D143" s="7">
        <v>1.3719999999999999</v>
      </c>
      <c r="E143" s="13">
        <f>IFERROR(Tabla10[[#This Row],[ESPACIO EN M3 OCUPADO]]/Tabla10[[#This Row],[CAPACIDAD DEL RACK EN M3]],0)</f>
        <v>0.7</v>
      </c>
    </row>
    <row r="144" spans="1:5" x14ac:dyDescent="0.2">
      <c r="A144" s="1" t="s">
        <v>1042</v>
      </c>
      <c r="B144" s="1" t="s">
        <v>892</v>
      </c>
      <c r="C144" s="7">
        <v>2.6</v>
      </c>
      <c r="D144" s="7">
        <v>1.8199999999999998</v>
      </c>
      <c r="E144" s="13">
        <f>IFERROR(Tabla10[[#This Row],[ESPACIO EN M3 OCUPADO]]/Tabla10[[#This Row],[CAPACIDAD DEL RACK EN M3]],0)</f>
        <v>0.7</v>
      </c>
    </row>
    <row r="145" spans="1:5" x14ac:dyDescent="0.2">
      <c r="A145" s="1" t="s">
        <v>1043</v>
      </c>
      <c r="B145" s="1" t="s">
        <v>893</v>
      </c>
      <c r="C145" s="7">
        <v>1.07</v>
      </c>
      <c r="D145" s="7">
        <v>0.74151</v>
      </c>
      <c r="E145" s="13">
        <f>IFERROR(Tabla10[[#This Row],[ESPACIO EN M3 OCUPADO]]/Tabla10[[#This Row],[CAPACIDAD DEL RACK EN M3]],0)</f>
        <v>0.69299999999999995</v>
      </c>
    </row>
    <row r="146" spans="1:5" x14ac:dyDescent="0.2">
      <c r="A146" s="1" t="s">
        <v>1044</v>
      </c>
      <c r="B146" s="1" t="s">
        <v>889</v>
      </c>
      <c r="C146" s="7">
        <v>1.19</v>
      </c>
      <c r="D146" s="7">
        <v>0.95794999999999986</v>
      </c>
      <c r="E146" s="13">
        <f>IFERROR(Tabla10[[#This Row],[ESPACIO EN M3 OCUPADO]]/Tabla10[[#This Row],[CAPACIDAD DEL RACK EN M3]],0)</f>
        <v>0.80499999999999994</v>
      </c>
    </row>
    <row r="147" spans="1:5" x14ac:dyDescent="0.2">
      <c r="A147" s="1" t="s">
        <v>1045</v>
      </c>
      <c r="B147" s="1" t="s">
        <v>884</v>
      </c>
      <c r="C147" s="7">
        <v>2.65</v>
      </c>
      <c r="D147" s="7">
        <v>1.9291999999999998</v>
      </c>
      <c r="E147" s="13">
        <f>IFERROR(Tabla10[[#This Row],[ESPACIO EN M3 OCUPADO]]/Tabla10[[#This Row],[CAPACIDAD DEL RACK EN M3]],0)</f>
        <v>0.72799999999999998</v>
      </c>
    </row>
    <row r="148" spans="1:5" x14ac:dyDescent="0.2">
      <c r="A148" s="1" t="s">
        <v>1046</v>
      </c>
      <c r="B148" s="1" t="s">
        <v>891</v>
      </c>
      <c r="C148" s="7">
        <v>2.75</v>
      </c>
      <c r="D148" s="7">
        <v>1.9249999999999998</v>
      </c>
      <c r="E148" s="13">
        <f>IFERROR(Tabla10[[#This Row],[ESPACIO EN M3 OCUPADO]]/Tabla10[[#This Row],[CAPACIDAD DEL RACK EN M3]],0)</f>
        <v>0.7</v>
      </c>
    </row>
    <row r="149" spans="1:5" x14ac:dyDescent="0.2">
      <c r="A149" s="1" t="s">
        <v>1047</v>
      </c>
      <c r="B149" s="1" t="s">
        <v>890</v>
      </c>
      <c r="C149" s="7">
        <v>2.2799999999999998</v>
      </c>
      <c r="D149" s="7">
        <v>1.5959999999999999</v>
      </c>
      <c r="E149" s="13">
        <f>IFERROR(Tabla10[[#This Row],[ESPACIO EN M3 OCUPADO]]/Tabla10[[#This Row],[CAPACIDAD DEL RACK EN M3]],0)</f>
        <v>0.7</v>
      </c>
    </row>
    <row r="150" spans="1:5" x14ac:dyDescent="0.2">
      <c r="A150" s="1" t="s">
        <v>1048</v>
      </c>
      <c r="B150" s="1" t="s">
        <v>885</v>
      </c>
      <c r="C150" s="7">
        <v>2.4500000000000002</v>
      </c>
      <c r="D150" s="7">
        <v>1.7150000000000001</v>
      </c>
      <c r="E150" s="13">
        <f>IFERROR(Tabla10[[#This Row],[ESPACIO EN M3 OCUPADO]]/Tabla10[[#This Row],[CAPACIDAD DEL RACK EN M3]],0)</f>
        <v>0.7</v>
      </c>
    </row>
    <row r="151" spans="1:5" x14ac:dyDescent="0.2">
      <c r="A151" s="1" t="s">
        <v>1049</v>
      </c>
      <c r="B151" s="1" t="s">
        <v>886</v>
      </c>
      <c r="C151" s="7">
        <v>1.63</v>
      </c>
      <c r="D151" s="7">
        <v>1.0953599999999997</v>
      </c>
      <c r="E151" s="13">
        <f>IFERROR(Tabla10[[#This Row],[ESPACIO EN M3 OCUPADO]]/Tabla10[[#This Row],[CAPACIDAD DEL RACK EN M3]],0)</f>
        <v>0.67199999999999982</v>
      </c>
    </row>
    <row r="152" spans="1:5" x14ac:dyDescent="0.2">
      <c r="A152" s="1" t="s">
        <v>1050</v>
      </c>
      <c r="B152" s="1" t="s">
        <v>891</v>
      </c>
      <c r="C152" s="7">
        <v>1.73</v>
      </c>
      <c r="D152" s="7">
        <v>1.44109</v>
      </c>
      <c r="E152" s="13">
        <f>IFERROR(Tabla10[[#This Row],[ESPACIO EN M3 OCUPADO]]/Tabla10[[#This Row],[CAPACIDAD DEL RACK EN M3]],0)</f>
        <v>0.83299999999999996</v>
      </c>
    </row>
    <row r="153" spans="1:5" x14ac:dyDescent="0.2">
      <c r="A153" s="1" t="s">
        <v>1051</v>
      </c>
      <c r="B153" s="1" t="s">
        <v>885</v>
      </c>
      <c r="C153" s="7">
        <v>1.44</v>
      </c>
      <c r="D153" s="7">
        <v>1.1793599999999997</v>
      </c>
      <c r="E153" s="13">
        <f>IFERROR(Tabla10[[#This Row],[ESPACIO EN M3 OCUPADO]]/Tabla10[[#This Row],[CAPACIDAD DEL RACK EN M3]],0)</f>
        <v>0.81899999999999984</v>
      </c>
    </row>
    <row r="154" spans="1:5" x14ac:dyDescent="0.2">
      <c r="A154" s="1" t="s">
        <v>1052</v>
      </c>
      <c r="B154" s="1" t="s">
        <v>893</v>
      </c>
      <c r="C154" s="7">
        <v>2.48</v>
      </c>
      <c r="D154" s="7">
        <v>1.6491999999999998</v>
      </c>
      <c r="E154" s="13">
        <f>IFERROR(Tabla10[[#This Row],[ESPACIO EN M3 OCUPADO]]/Tabla10[[#This Row],[CAPACIDAD DEL RACK EN M3]],0)</f>
        <v>0.66499999999999992</v>
      </c>
    </row>
    <row r="155" spans="1:5" x14ac:dyDescent="0.2">
      <c r="A155" s="1" t="s">
        <v>1053</v>
      </c>
      <c r="B155" s="1" t="s">
        <v>890</v>
      </c>
      <c r="C155" s="7">
        <v>2.76</v>
      </c>
      <c r="D155" s="7">
        <v>1.9319999999999997</v>
      </c>
      <c r="E155" s="13">
        <f>IFERROR(Tabla10[[#This Row],[ESPACIO EN M3 OCUPADO]]/Tabla10[[#This Row],[CAPACIDAD DEL RACK EN M3]],0)</f>
        <v>0.7</v>
      </c>
    </row>
    <row r="156" spans="1:5" x14ac:dyDescent="0.2">
      <c r="A156" s="1" t="s">
        <v>1054</v>
      </c>
      <c r="B156" s="1" t="s">
        <v>884</v>
      </c>
      <c r="C156" s="7">
        <v>1.01</v>
      </c>
      <c r="D156" s="7">
        <v>0.70699999999999996</v>
      </c>
      <c r="E156" s="13">
        <f>IFERROR(Tabla10[[#This Row],[ESPACIO EN M3 OCUPADO]]/Tabla10[[#This Row],[CAPACIDAD DEL RACK EN M3]],0)</f>
        <v>0.7</v>
      </c>
    </row>
    <row r="157" spans="1:5" x14ac:dyDescent="0.2">
      <c r="A157" s="1" t="s">
        <v>1055</v>
      </c>
      <c r="B157" s="1" t="s">
        <v>891</v>
      </c>
      <c r="C157" s="7">
        <v>2.3199999999999998</v>
      </c>
      <c r="D157" s="7">
        <v>1.4616</v>
      </c>
      <c r="E157" s="13">
        <f>IFERROR(Tabla10[[#This Row],[ESPACIO EN M3 OCUPADO]]/Tabla10[[#This Row],[CAPACIDAD DEL RACK EN M3]],0)</f>
        <v>0.63</v>
      </c>
    </row>
    <row r="158" spans="1:5" x14ac:dyDescent="0.2">
      <c r="A158" s="1" t="s">
        <v>1056</v>
      </c>
      <c r="B158" s="1" t="s">
        <v>891</v>
      </c>
      <c r="C158" s="7">
        <v>1.62</v>
      </c>
      <c r="D158" s="7">
        <v>1.1339999999999999</v>
      </c>
      <c r="E158" s="13">
        <f>IFERROR(Tabla10[[#This Row],[ESPACIO EN M3 OCUPADO]]/Tabla10[[#This Row],[CAPACIDAD DEL RACK EN M3]],0)</f>
        <v>0.69999999999999984</v>
      </c>
    </row>
    <row r="159" spans="1:5" x14ac:dyDescent="0.2">
      <c r="A159" s="1" t="s">
        <v>1057</v>
      </c>
      <c r="B159" s="1" t="s">
        <v>887</v>
      </c>
      <c r="C159" s="7">
        <v>1.51</v>
      </c>
      <c r="D159" s="7">
        <v>1.1521300000000001</v>
      </c>
      <c r="E159" s="13">
        <f>IFERROR(Tabla10[[#This Row],[ESPACIO EN M3 OCUPADO]]/Tabla10[[#This Row],[CAPACIDAD DEL RACK EN M3]],0)</f>
        <v>0.76300000000000001</v>
      </c>
    </row>
    <row r="160" spans="1:5" x14ac:dyDescent="0.2">
      <c r="A160" s="1" t="s">
        <v>1058</v>
      </c>
      <c r="B160" s="1" t="s">
        <v>884</v>
      </c>
      <c r="C160" s="7">
        <v>2.27</v>
      </c>
      <c r="D160" s="7">
        <v>1.6366700000000001</v>
      </c>
      <c r="E160" s="13">
        <f>IFERROR(Tabla10[[#This Row],[ESPACIO EN M3 OCUPADO]]/Tabla10[[#This Row],[CAPACIDAD DEL RACK EN M3]],0)</f>
        <v>0.72099999999999997</v>
      </c>
    </row>
    <row r="161" spans="1:5" x14ac:dyDescent="0.2">
      <c r="A161" s="1" t="s">
        <v>1059</v>
      </c>
      <c r="B161" s="1" t="s">
        <v>889</v>
      </c>
      <c r="C161" s="7">
        <v>1.25</v>
      </c>
      <c r="D161" s="7">
        <v>1.0324999999999998</v>
      </c>
      <c r="E161" s="13">
        <f>IFERROR(Tabla10[[#This Row],[ESPACIO EN M3 OCUPADO]]/Tabla10[[#This Row],[CAPACIDAD DEL RACK EN M3]],0)</f>
        <v>0.82599999999999985</v>
      </c>
    </row>
    <row r="162" spans="1:5" x14ac:dyDescent="0.2">
      <c r="A162" s="1" t="s">
        <v>1060</v>
      </c>
      <c r="B162" s="1" t="s">
        <v>890</v>
      </c>
      <c r="C162" s="7">
        <v>2.97</v>
      </c>
      <c r="D162" s="7">
        <v>2.2661099999999998</v>
      </c>
      <c r="E162" s="13">
        <f>IFERROR(Tabla10[[#This Row],[ESPACIO EN M3 OCUPADO]]/Tabla10[[#This Row],[CAPACIDAD DEL RACK EN M3]],0)</f>
        <v>0.7629999999999999</v>
      </c>
    </row>
    <row r="163" spans="1:5" x14ac:dyDescent="0.2">
      <c r="A163" s="1" t="s">
        <v>1061</v>
      </c>
      <c r="B163" s="1" t="s">
        <v>886</v>
      </c>
      <c r="C163" s="7">
        <v>1.55</v>
      </c>
      <c r="D163" s="7">
        <v>1.2694499999999997</v>
      </c>
      <c r="E163" s="13">
        <f>IFERROR(Tabla10[[#This Row],[ESPACIO EN M3 OCUPADO]]/Tabla10[[#This Row],[CAPACIDAD DEL RACK EN M3]],0)</f>
        <v>0.81899999999999984</v>
      </c>
    </row>
    <row r="164" spans="1:5" x14ac:dyDescent="0.2">
      <c r="A164" s="1" t="s">
        <v>1062</v>
      </c>
      <c r="B164" s="1" t="s">
        <v>884</v>
      </c>
      <c r="C164" s="7">
        <v>1.61</v>
      </c>
      <c r="D164" s="7">
        <v>1.127</v>
      </c>
      <c r="E164" s="13">
        <f>IFERROR(Tabla10[[#This Row],[ESPACIO EN M3 OCUPADO]]/Tabla10[[#This Row],[CAPACIDAD DEL RACK EN M3]],0)</f>
        <v>0.7</v>
      </c>
    </row>
    <row r="165" spans="1:5" x14ac:dyDescent="0.2">
      <c r="A165" s="1" t="s">
        <v>1063</v>
      </c>
      <c r="B165" s="1" t="s">
        <v>888</v>
      </c>
      <c r="C165" s="7">
        <v>1.63</v>
      </c>
      <c r="D165" s="7">
        <v>1.1524099999999999</v>
      </c>
      <c r="E165" s="13">
        <f>IFERROR(Tabla10[[#This Row],[ESPACIO EN M3 OCUPADO]]/Tabla10[[#This Row],[CAPACIDAD DEL RACK EN M3]],0)</f>
        <v>0.70699999999999996</v>
      </c>
    </row>
    <row r="166" spans="1:5" x14ac:dyDescent="0.2">
      <c r="A166" s="1" t="s">
        <v>1064</v>
      </c>
      <c r="B166" s="1" t="s">
        <v>884</v>
      </c>
      <c r="C166" s="7">
        <v>2.2000000000000002</v>
      </c>
      <c r="D166" s="7">
        <v>1.6170000000000002</v>
      </c>
      <c r="E166" s="13">
        <f>IFERROR(Tabla10[[#This Row],[ESPACIO EN M3 OCUPADO]]/Tabla10[[#This Row],[CAPACIDAD DEL RACK EN M3]],0)</f>
        <v>0.73499999999999999</v>
      </c>
    </row>
    <row r="167" spans="1:5" x14ac:dyDescent="0.2">
      <c r="A167" s="1" t="s">
        <v>1065</v>
      </c>
      <c r="B167" s="1" t="s">
        <v>893</v>
      </c>
      <c r="C167" s="7">
        <v>1.28</v>
      </c>
      <c r="D167" s="7">
        <v>0.89599999999999991</v>
      </c>
      <c r="E167" s="13">
        <f>IFERROR(Tabla10[[#This Row],[ESPACIO EN M3 OCUPADO]]/Tabla10[[#This Row],[CAPACIDAD DEL RACK EN M3]],0)</f>
        <v>0.7</v>
      </c>
    </row>
    <row r="168" spans="1:5" x14ac:dyDescent="0.2">
      <c r="A168" s="1" t="s">
        <v>1066</v>
      </c>
      <c r="B168" s="1" t="s">
        <v>885</v>
      </c>
      <c r="C168" s="7">
        <v>1.24</v>
      </c>
      <c r="D168" s="7">
        <v>0.92875999999999992</v>
      </c>
      <c r="E168" s="13">
        <f>IFERROR(Tabla10[[#This Row],[ESPACIO EN M3 OCUPADO]]/Tabla10[[#This Row],[CAPACIDAD DEL RACK EN M3]],0)</f>
        <v>0.74899999999999989</v>
      </c>
    </row>
    <row r="169" spans="1:5" x14ac:dyDescent="0.2">
      <c r="A169" s="1" t="s">
        <v>1067</v>
      </c>
      <c r="B169" s="1" t="s">
        <v>889</v>
      </c>
      <c r="C169" s="7">
        <v>2.34</v>
      </c>
      <c r="D169" s="7">
        <v>1.6379999999999999</v>
      </c>
      <c r="E169" s="13">
        <f>IFERROR(Tabla10[[#This Row],[ESPACIO EN M3 OCUPADO]]/Tabla10[[#This Row],[CAPACIDAD DEL RACK EN M3]],0)</f>
        <v>0.7</v>
      </c>
    </row>
    <row r="170" spans="1:5" x14ac:dyDescent="0.2">
      <c r="A170" s="1" t="s">
        <v>1068</v>
      </c>
      <c r="B170" s="1" t="s">
        <v>891</v>
      </c>
      <c r="C170" s="7">
        <v>2.84</v>
      </c>
      <c r="D170" s="7">
        <v>2.1669199999999997</v>
      </c>
      <c r="E170" s="13">
        <f>IFERROR(Tabla10[[#This Row],[ESPACIO EN M3 OCUPADO]]/Tabla10[[#This Row],[CAPACIDAD DEL RACK EN M3]],0)</f>
        <v>0.7629999999999999</v>
      </c>
    </row>
    <row r="171" spans="1:5" x14ac:dyDescent="0.2">
      <c r="A171" s="1" t="s">
        <v>1069</v>
      </c>
      <c r="B171" s="1" t="s">
        <v>888</v>
      </c>
      <c r="C171" s="7">
        <v>1.3</v>
      </c>
      <c r="D171" s="7">
        <v>0.90999999999999992</v>
      </c>
      <c r="E171" s="13">
        <f>IFERROR(Tabla10[[#This Row],[ESPACIO EN M3 OCUPADO]]/Tabla10[[#This Row],[CAPACIDAD DEL RACK EN M3]],0)</f>
        <v>0.7</v>
      </c>
    </row>
    <row r="172" spans="1:5" x14ac:dyDescent="0.2">
      <c r="A172" s="1" t="s">
        <v>1070</v>
      </c>
      <c r="B172" s="1" t="s">
        <v>886</v>
      </c>
      <c r="C172" s="7">
        <v>1.77</v>
      </c>
      <c r="D172" s="7">
        <v>1.4620199999999999</v>
      </c>
      <c r="E172" s="13">
        <f>IFERROR(Tabla10[[#This Row],[ESPACIO EN M3 OCUPADO]]/Tabla10[[#This Row],[CAPACIDAD DEL RACK EN M3]],0)</f>
        <v>0.82599999999999996</v>
      </c>
    </row>
    <row r="173" spans="1:5" x14ac:dyDescent="0.2">
      <c r="A173" s="1" t="s">
        <v>1071</v>
      </c>
      <c r="B173" s="1" t="s">
        <v>893</v>
      </c>
      <c r="C173" s="7">
        <v>1.88</v>
      </c>
      <c r="D173" s="7">
        <v>1.4870799999999997</v>
      </c>
      <c r="E173" s="13">
        <f>IFERROR(Tabla10[[#This Row],[ESPACIO EN M3 OCUPADO]]/Tabla10[[#This Row],[CAPACIDAD DEL RACK EN M3]],0)</f>
        <v>0.79099999999999993</v>
      </c>
    </row>
    <row r="174" spans="1:5" x14ac:dyDescent="0.2">
      <c r="A174" s="1" t="s">
        <v>1072</v>
      </c>
      <c r="B174" s="1" t="s">
        <v>885</v>
      </c>
      <c r="C174" s="7">
        <v>2.74</v>
      </c>
      <c r="D174" s="7">
        <v>2.2440599999999997</v>
      </c>
      <c r="E174" s="13">
        <f>IFERROR(Tabla10[[#This Row],[ESPACIO EN M3 OCUPADO]]/Tabla10[[#This Row],[CAPACIDAD DEL RACK EN M3]],0)</f>
        <v>0.81899999999999984</v>
      </c>
    </row>
    <row r="175" spans="1:5" x14ac:dyDescent="0.2">
      <c r="A175" s="1" t="s">
        <v>1073</v>
      </c>
      <c r="B175" s="1" t="s">
        <v>886</v>
      </c>
      <c r="C175" s="7">
        <v>2.12</v>
      </c>
      <c r="D175" s="7">
        <v>1.5730400000000002</v>
      </c>
      <c r="E175" s="13">
        <f>IFERROR(Tabla10[[#This Row],[ESPACIO EN M3 OCUPADO]]/Tabla10[[#This Row],[CAPACIDAD DEL RACK EN M3]],0)</f>
        <v>0.7420000000000001</v>
      </c>
    </row>
    <row r="176" spans="1:5" x14ac:dyDescent="0.2">
      <c r="A176" s="1" t="s">
        <v>1074</v>
      </c>
      <c r="B176" s="1" t="s">
        <v>884</v>
      </c>
      <c r="C176" s="7">
        <v>1.6</v>
      </c>
      <c r="D176" s="7">
        <v>1.1536</v>
      </c>
      <c r="E176" s="13">
        <f>IFERROR(Tabla10[[#This Row],[ESPACIO EN M3 OCUPADO]]/Tabla10[[#This Row],[CAPACIDAD DEL RACK EN M3]],0)</f>
        <v>0.72099999999999997</v>
      </c>
    </row>
    <row r="177" spans="1:5" x14ac:dyDescent="0.2">
      <c r="A177" s="1" t="s">
        <v>1075</v>
      </c>
      <c r="B177" s="1" t="s">
        <v>886</v>
      </c>
      <c r="C177" s="7">
        <v>2.08</v>
      </c>
      <c r="D177" s="7">
        <v>1.456</v>
      </c>
      <c r="E177" s="13">
        <f>IFERROR(Tabla10[[#This Row],[ESPACIO EN M3 OCUPADO]]/Tabla10[[#This Row],[CAPACIDAD DEL RACK EN M3]],0)</f>
        <v>0.7</v>
      </c>
    </row>
    <row r="178" spans="1:5" x14ac:dyDescent="0.2">
      <c r="A178" s="1" t="s">
        <v>1076</v>
      </c>
      <c r="B178" s="1" t="s">
        <v>885</v>
      </c>
      <c r="C178" s="7">
        <v>1.82</v>
      </c>
      <c r="D178" s="7">
        <v>1.4905799999999998</v>
      </c>
      <c r="E178" s="13">
        <f>IFERROR(Tabla10[[#This Row],[ESPACIO EN M3 OCUPADO]]/Tabla10[[#This Row],[CAPACIDAD DEL RACK EN M3]],0)</f>
        <v>0.81899999999999984</v>
      </c>
    </row>
    <row r="179" spans="1:5" x14ac:dyDescent="0.2">
      <c r="A179" s="1" t="s">
        <v>1077</v>
      </c>
      <c r="B179" s="1" t="s">
        <v>886</v>
      </c>
      <c r="C179" s="7">
        <v>3</v>
      </c>
      <c r="D179" s="7">
        <v>2.0999999999999996</v>
      </c>
      <c r="E179" s="13">
        <f>IFERROR(Tabla10[[#This Row],[ESPACIO EN M3 OCUPADO]]/Tabla10[[#This Row],[CAPACIDAD DEL RACK EN M3]],0)</f>
        <v>0.69999999999999984</v>
      </c>
    </row>
    <row r="180" spans="1:5" x14ac:dyDescent="0.2">
      <c r="A180" s="1" t="s">
        <v>1078</v>
      </c>
      <c r="B180" s="1" t="s">
        <v>891</v>
      </c>
      <c r="C180" s="7">
        <v>1.5</v>
      </c>
      <c r="D180" s="7">
        <v>1.2494999999999998</v>
      </c>
      <c r="E180" s="13">
        <f>IFERROR(Tabla10[[#This Row],[ESPACIO EN M3 OCUPADO]]/Tabla10[[#This Row],[CAPACIDAD DEL RACK EN M3]],0)</f>
        <v>0.83299999999999985</v>
      </c>
    </row>
    <row r="181" spans="1:5" x14ac:dyDescent="0.2">
      <c r="A181" s="1" t="s">
        <v>1079</v>
      </c>
      <c r="B181" s="1" t="s">
        <v>891</v>
      </c>
      <c r="C181" s="7">
        <v>1.33</v>
      </c>
      <c r="D181" s="7">
        <v>0.89375999999999989</v>
      </c>
      <c r="E181" s="13">
        <f>IFERROR(Tabla10[[#This Row],[ESPACIO EN M3 OCUPADO]]/Tabla10[[#This Row],[CAPACIDAD DEL RACK EN M3]],0)</f>
        <v>0.67199999999999993</v>
      </c>
    </row>
    <row r="182" spans="1:5" x14ac:dyDescent="0.2">
      <c r="A182" s="1" t="s">
        <v>1080</v>
      </c>
      <c r="B182" s="1" t="s">
        <v>893</v>
      </c>
      <c r="C182" s="7">
        <v>1.59</v>
      </c>
      <c r="D182" s="7">
        <v>1.02396</v>
      </c>
      <c r="E182" s="13">
        <f>IFERROR(Tabla10[[#This Row],[ESPACIO EN M3 OCUPADO]]/Tabla10[[#This Row],[CAPACIDAD DEL RACK EN M3]],0)</f>
        <v>0.64399999999999991</v>
      </c>
    </row>
    <row r="183" spans="1:5" x14ac:dyDescent="0.2">
      <c r="A183" s="1" t="s">
        <v>1081</v>
      </c>
      <c r="B183" s="1" t="s">
        <v>886</v>
      </c>
      <c r="C183" s="7">
        <v>2.36</v>
      </c>
      <c r="D183" s="7">
        <v>1.6519999999999999</v>
      </c>
      <c r="E183" s="13">
        <f>IFERROR(Tabla10[[#This Row],[ESPACIO EN M3 OCUPADO]]/Tabla10[[#This Row],[CAPACIDAD DEL RACK EN M3]],0)</f>
        <v>0.7</v>
      </c>
    </row>
    <row r="184" spans="1:5" x14ac:dyDescent="0.2">
      <c r="A184" s="1" t="s">
        <v>1082</v>
      </c>
      <c r="B184" s="1" t="s">
        <v>886</v>
      </c>
      <c r="C184" s="7">
        <v>2.96</v>
      </c>
      <c r="D184" s="7">
        <v>2.3413599999999999</v>
      </c>
      <c r="E184" s="13">
        <f>IFERROR(Tabla10[[#This Row],[ESPACIO EN M3 OCUPADO]]/Tabla10[[#This Row],[CAPACIDAD DEL RACK EN M3]],0)</f>
        <v>0.79099999999999993</v>
      </c>
    </row>
    <row r="185" spans="1:5" x14ac:dyDescent="0.2">
      <c r="A185" s="1" t="s">
        <v>1083</v>
      </c>
      <c r="B185" s="1" t="s">
        <v>892</v>
      </c>
      <c r="C185" s="7">
        <v>2.97</v>
      </c>
      <c r="D185" s="7">
        <v>2.0790000000000002</v>
      </c>
      <c r="E185" s="13">
        <f>IFERROR(Tabla10[[#This Row],[ESPACIO EN M3 OCUPADO]]/Tabla10[[#This Row],[CAPACIDAD DEL RACK EN M3]],0)</f>
        <v>0.70000000000000007</v>
      </c>
    </row>
    <row r="186" spans="1:5" x14ac:dyDescent="0.2">
      <c r="A186" s="1" t="s">
        <v>1084</v>
      </c>
      <c r="B186" s="1" t="s">
        <v>885</v>
      </c>
      <c r="C186" s="7">
        <v>1.24</v>
      </c>
      <c r="D186" s="7">
        <v>1.0415999999999999</v>
      </c>
      <c r="E186" s="13">
        <f>IFERROR(Tabla10[[#This Row],[ESPACIO EN M3 OCUPADO]]/Tabla10[[#This Row],[CAPACIDAD DEL RACK EN M3]],0)</f>
        <v>0.83999999999999986</v>
      </c>
    </row>
    <row r="187" spans="1:5" x14ac:dyDescent="0.2">
      <c r="A187" s="1" t="s">
        <v>1085</v>
      </c>
      <c r="B187" s="1" t="s">
        <v>891</v>
      </c>
      <c r="C187" s="7">
        <v>2.09</v>
      </c>
      <c r="D187" s="7">
        <v>1.7409699999999999</v>
      </c>
      <c r="E187" s="13">
        <f>IFERROR(Tabla10[[#This Row],[ESPACIO EN M3 OCUPADO]]/Tabla10[[#This Row],[CAPACIDAD DEL RACK EN M3]],0)</f>
        <v>0.83299999999999996</v>
      </c>
    </row>
    <row r="188" spans="1:5" x14ac:dyDescent="0.2">
      <c r="A188" s="1" t="s">
        <v>1086</v>
      </c>
      <c r="B188" s="1" t="s">
        <v>888</v>
      </c>
      <c r="C188" s="7">
        <v>1.65</v>
      </c>
      <c r="D188" s="7">
        <v>1.1896499999999999</v>
      </c>
      <c r="E188" s="13">
        <f>IFERROR(Tabla10[[#This Row],[ESPACIO EN M3 OCUPADO]]/Tabla10[[#This Row],[CAPACIDAD DEL RACK EN M3]],0)</f>
        <v>0.72099999999999997</v>
      </c>
    </row>
    <row r="189" spans="1:5" x14ac:dyDescent="0.2">
      <c r="A189" s="1" t="s">
        <v>1087</v>
      </c>
      <c r="B189" s="1" t="s">
        <v>891</v>
      </c>
      <c r="C189" s="7">
        <v>1.05</v>
      </c>
      <c r="D189" s="7">
        <v>0.73499999999999999</v>
      </c>
      <c r="E189" s="13">
        <f>IFERROR(Tabla10[[#This Row],[ESPACIO EN M3 OCUPADO]]/Tabla10[[#This Row],[CAPACIDAD DEL RACK EN M3]],0)</f>
        <v>0.7</v>
      </c>
    </row>
    <row r="190" spans="1:5" x14ac:dyDescent="0.2">
      <c r="A190" s="1" t="s">
        <v>1088</v>
      </c>
      <c r="B190" s="1" t="s">
        <v>892</v>
      </c>
      <c r="C190" s="7">
        <v>2.8</v>
      </c>
      <c r="D190" s="7">
        <v>2.1951999999999998</v>
      </c>
      <c r="E190" s="13">
        <f>IFERROR(Tabla10[[#This Row],[ESPACIO EN M3 OCUPADO]]/Tabla10[[#This Row],[CAPACIDAD DEL RACK EN M3]],0)</f>
        <v>0.78400000000000003</v>
      </c>
    </row>
    <row r="191" spans="1:5" x14ac:dyDescent="0.2">
      <c r="A191" s="1" t="s">
        <v>1089</v>
      </c>
      <c r="B191" s="1" t="s">
        <v>892</v>
      </c>
      <c r="C191" s="7">
        <v>1.1599999999999999</v>
      </c>
      <c r="D191" s="7">
        <v>0.77139999999999986</v>
      </c>
      <c r="E191" s="13">
        <f>IFERROR(Tabla10[[#This Row],[ESPACIO EN M3 OCUPADO]]/Tabla10[[#This Row],[CAPACIDAD DEL RACK EN M3]],0)</f>
        <v>0.66499999999999992</v>
      </c>
    </row>
    <row r="192" spans="1:5" x14ac:dyDescent="0.2">
      <c r="A192" s="1" t="s">
        <v>1090</v>
      </c>
      <c r="B192" s="1" t="s">
        <v>892</v>
      </c>
      <c r="C192" s="7">
        <v>2.04</v>
      </c>
      <c r="D192" s="7">
        <v>1.29948</v>
      </c>
      <c r="E192" s="13">
        <f>IFERROR(Tabla10[[#This Row],[ESPACIO EN M3 OCUPADO]]/Tabla10[[#This Row],[CAPACIDAD DEL RACK EN M3]],0)</f>
        <v>0.63700000000000001</v>
      </c>
    </row>
    <row r="193" spans="1:5" x14ac:dyDescent="0.2">
      <c r="A193" s="1" t="s">
        <v>1091</v>
      </c>
      <c r="B193" s="1" t="s">
        <v>886</v>
      </c>
      <c r="C193" s="7">
        <v>2.4500000000000002</v>
      </c>
      <c r="D193" s="7">
        <v>1.7150000000000001</v>
      </c>
      <c r="E193" s="13">
        <f>IFERROR(Tabla10[[#This Row],[ESPACIO EN M3 OCUPADO]]/Tabla10[[#This Row],[CAPACIDAD DEL RACK EN M3]],0)</f>
        <v>0.7</v>
      </c>
    </row>
    <row r="194" spans="1:5" x14ac:dyDescent="0.2">
      <c r="A194" s="1" t="s">
        <v>1092</v>
      </c>
      <c r="B194" s="1" t="s">
        <v>888</v>
      </c>
      <c r="C194" s="7">
        <v>1.92</v>
      </c>
      <c r="D194" s="7">
        <v>1.3439999999999999</v>
      </c>
      <c r="E194" s="13">
        <f>IFERROR(Tabla10[[#This Row],[ESPACIO EN M3 OCUPADO]]/Tabla10[[#This Row],[CAPACIDAD DEL RACK EN M3]],0)</f>
        <v>0.7</v>
      </c>
    </row>
    <row r="195" spans="1:5" x14ac:dyDescent="0.2">
      <c r="A195" s="1" t="s">
        <v>1093</v>
      </c>
      <c r="B195" s="1" t="s">
        <v>887</v>
      </c>
      <c r="C195" s="7">
        <v>2.14</v>
      </c>
      <c r="D195" s="7">
        <v>1.6178400000000002</v>
      </c>
      <c r="E195" s="13">
        <f>IFERROR(Tabla10[[#This Row],[ESPACIO EN M3 OCUPADO]]/Tabla10[[#This Row],[CAPACIDAD DEL RACK EN M3]],0)</f>
        <v>0.75600000000000001</v>
      </c>
    </row>
    <row r="196" spans="1:5" x14ac:dyDescent="0.2">
      <c r="A196" s="1" t="s">
        <v>1094</v>
      </c>
      <c r="B196" s="1" t="s">
        <v>892</v>
      </c>
      <c r="C196" s="7">
        <v>2.64</v>
      </c>
      <c r="D196" s="7">
        <v>1.88496</v>
      </c>
      <c r="E196" s="13">
        <f>IFERROR(Tabla10[[#This Row],[ESPACIO EN M3 OCUPADO]]/Tabla10[[#This Row],[CAPACIDAD DEL RACK EN M3]],0)</f>
        <v>0.71399999999999997</v>
      </c>
    </row>
    <row r="197" spans="1:5" x14ac:dyDescent="0.2">
      <c r="A197" s="1" t="s">
        <v>1095</v>
      </c>
      <c r="B197" s="1" t="s">
        <v>886</v>
      </c>
      <c r="C197" s="7">
        <v>1.89</v>
      </c>
      <c r="D197" s="7">
        <v>1.40238</v>
      </c>
      <c r="E197" s="13">
        <f>IFERROR(Tabla10[[#This Row],[ESPACIO EN M3 OCUPADO]]/Tabla10[[#This Row],[CAPACIDAD DEL RACK EN M3]],0)</f>
        <v>0.74199999999999999</v>
      </c>
    </row>
    <row r="198" spans="1:5" x14ac:dyDescent="0.2">
      <c r="A198" s="1" t="s">
        <v>1096</v>
      </c>
      <c r="B198" s="1" t="s">
        <v>886</v>
      </c>
      <c r="C198" s="7">
        <v>2.4500000000000002</v>
      </c>
      <c r="D198" s="7">
        <v>1.7150000000000001</v>
      </c>
      <c r="E198" s="13">
        <f>IFERROR(Tabla10[[#This Row],[ESPACIO EN M3 OCUPADO]]/Tabla10[[#This Row],[CAPACIDAD DEL RACK EN M3]],0)</f>
        <v>0.7</v>
      </c>
    </row>
    <row r="199" spans="1:5" x14ac:dyDescent="0.2">
      <c r="A199" s="1" t="s">
        <v>1097</v>
      </c>
      <c r="B199" s="1" t="s">
        <v>887</v>
      </c>
      <c r="C199" s="7">
        <v>2.4900000000000002</v>
      </c>
      <c r="D199" s="7">
        <v>1.9695899999999997</v>
      </c>
      <c r="E199" s="13">
        <f>IFERROR(Tabla10[[#This Row],[ESPACIO EN M3 OCUPADO]]/Tabla10[[#This Row],[CAPACIDAD DEL RACK EN M3]],0)</f>
        <v>0.79099999999999981</v>
      </c>
    </row>
    <row r="200" spans="1:5" x14ac:dyDescent="0.2">
      <c r="A200" s="1" t="s">
        <v>1098</v>
      </c>
      <c r="B200" s="1" t="s">
        <v>888</v>
      </c>
      <c r="C200" s="7">
        <v>1.49</v>
      </c>
      <c r="D200" s="7">
        <v>1.1160099999999999</v>
      </c>
      <c r="E200" s="13">
        <f>IFERROR(Tabla10[[#This Row],[ESPACIO EN M3 OCUPADO]]/Tabla10[[#This Row],[CAPACIDAD DEL RACK EN M3]],0)</f>
        <v>0.749</v>
      </c>
    </row>
    <row r="201" spans="1:5" x14ac:dyDescent="0.2">
      <c r="A201" s="1" t="s">
        <v>1099</v>
      </c>
      <c r="B201" s="1" t="s">
        <v>890</v>
      </c>
      <c r="C201" s="7">
        <v>1.56</v>
      </c>
      <c r="D201" s="7">
        <v>1.0373999999999999</v>
      </c>
      <c r="E201" s="13">
        <f>IFERROR(Tabla10[[#This Row],[ESPACIO EN M3 OCUPADO]]/Tabla10[[#This Row],[CAPACIDAD DEL RACK EN M3]],0)</f>
        <v>0.66499999999999992</v>
      </c>
    </row>
    <row r="202" spans="1:5" x14ac:dyDescent="0.2">
      <c r="A202" s="1" t="s">
        <v>1100</v>
      </c>
      <c r="B202" s="1" t="s">
        <v>887</v>
      </c>
      <c r="C202" s="7">
        <v>2.14</v>
      </c>
      <c r="D202" s="7">
        <v>1.6478000000000004</v>
      </c>
      <c r="E202" s="13">
        <f>IFERROR(Tabla10[[#This Row],[ESPACIO EN M3 OCUPADO]]/Tabla10[[#This Row],[CAPACIDAD DEL RACK EN M3]],0)</f>
        <v>0.77000000000000013</v>
      </c>
    </row>
    <row r="203" spans="1:5" x14ac:dyDescent="0.2">
      <c r="A203" s="1" t="s">
        <v>1101</v>
      </c>
      <c r="B203" s="1" t="s">
        <v>888</v>
      </c>
      <c r="C203" s="7">
        <v>2.57</v>
      </c>
      <c r="D203" s="7">
        <v>1.7090499999999995</v>
      </c>
      <c r="E203" s="13">
        <f>IFERROR(Tabla10[[#This Row],[ESPACIO EN M3 OCUPADO]]/Tabla10[[#This Row],[CAPACIDAD DEL RACK EN M3]],0)</f>
        <v>0.66499999999999981</v>
      </c>
    </row>
    <row r="204" spans="1:5" x14ac:dyDescent="0.2">
      <c r="A204" s="1" t="s">
        <v>1102</v>
      </c>
      <c r="B204" s="1" t="s">
        <v>890</v>
      </c>
      <c r="C204" s="7">
        <v>1.83</v>
      </c>
      <c r="D204" s="7">
        <v>1.4731499999999997</v>
      </c>
      <c r="E204" s="13">
        <f>IFERROR(Tabla10[[#This Row],[ESPACIO EN M3 OCUPADO]]/Tabla10[[#This Row],[CAPACIDAD DEL RACK EN M3]],0)</f>
        <v>0.80499999999999983</v>
      </c>
    </row>
    <row r="205" spans="1:5" x14ac:dyDescent="0.2">
      <c r="A205" s="1" t="s">
        <v>1103</v>
      </c>
      <c r="B205" s="1" t="s">
        <v>885</v>
      </c>
      <c r="C205" s="7">
        <v>1.48</v>
      </c>
      <c r="D205" s="7">
        <v>1.1810399999999999</v>
      </c>
      <c r="E205" s="13">
        <f>IFERROR(Tabla10[[#This Row],[ESPACIO EN M3 OCUPADO]]/Tabla10[[#This Row],[CAPACIDAD DEL RACK EN M3]],0)</f>
        <v>0.79799999999999993</v>
      </c>
    </row>
    <row r="206" spans="1:5" x14ac:dyDescent="0.2">
      <c r="A206" s="1" t="s">
        <v>1104</v>
      </c>
      <c r="B206" s="1" t="s">
        <v>892</v>
      </c>
      <c r="C206" s="7">
        <v>1.69</v>
      </c>
      <c r="D206" s="7">
        <v>1.4077699999999997</v>
      </c>
      <c r="E206" s="13">
        <f>IFERROR(Tabla10[[#This Row],[ESPACIO EN M3 OCUPADO]]/Tabla10[[#This Row],[CAPACIDAD DEL RACK EN M3]],0)</f>
        <v>0.83299999999999985</v>
      </c>
    </row>
    <row r="207" spans="1:5" x14ac:dyDescent="0.2">
      <c r="A207" s="1" t="s">
        <v>1105</v>
      </c>
      <c r="B207" s="1" t="s">
        <v>889</v>
      </c>
      <c r="C207" s="7">
        <v>1.06</v>
      </c>
      <c r="D207" s="7">
        <v>0.69747999999999988</v>
      </c>
      <c r="E207" s="13">
        <f>IFERROR(Tabla10[[#This Row],[ESPACIO EN M3 OCUPADO]]/Tabla10[[#This Row],[CAPACIDAD DEL RACK EN M3]],0)</f>
        <v>0.65799999999999981</v>
      </c>
    </row>
    <row r="208" spans="1:5" x14ac:dyDescent="0.2">
      <c r="A208" s="1" t="s">
        <v>1106</v>
      </c>
      <c r="B208" s="1" t="s">
        <v>885</v>
      </c>
      <c r="C208" s="7">
        <v>2.83</v>
      </c>
      <c r="D208" s="7">
        <v>1.7828999999999999</v>
      </c>
      <c r="E208" s="13">
        <f>IFERROR(Tabla10[[#This Row],[ESPACIO EN M3 OCUPADO]]/Tabla10[[#This Row],[CAPACIDAD DEL RACK EN M3]],0)</f>
        <v>0.63</v>
      </c>
    </row>
    <row r="209" spans="1:5" x14ac:dyDescent="0.2">
      <c r="A209" s="1" t="s">
        <v>1107</v>
      </c>
      <c r="B209" s="1" t="s">
        <v>884</v>
      </c>
      <c r="C209" s="7">
        <v>2.1</v>
      </c>
      <c r="D209" s="7">
        <v>1.5287999999999999</v>
      </c>
      <c r="E209" s="13">
        <f>IFERROR(Tabla10[[#This Row],[ESPACIO EN M3 OCUPADO]]/Tabla10[[#This Row],[CAPACIDAD DEL RACK EN M3]],0)</f>
        <v>0.72799999999999998</v>
      </c>
    </row>
    <row r="210" spans="1:5" x14ac:dyDescent="0.2">
      <c r="A210" s="1" t="s">
        <v>1108</v>
      </c>
      <c r="B210" s="1" t="s">
        <v>885</v>
      </c>
      <c r="C210" s="7">
        <v>1.98</v>
      </c>
      <c r="D210" s="7">
        <v>1.3721399999999999</v>
      </c>
      <c r="E210" s="13">
        <f>IFERROR(Tabla10[[#This Row],[ESPACIO EN M3 OCUPADO]]/Tabla10[[#This Row],[CAPACIDAD DEL RACK EN M3]],0)</f>
        <v>0.69299999999999995</v>
      </c>
    </row>
    <row r="211" spans="1:5" x14ac:dyDescent="0.2">
      <c r="A211" s="1" t="s">
        <v>1109</v>
      </c>
      <c r="B211" s="1" t="s">
        <v>893</v>
      </c>
      <c r="C211" s="7">
        <v>1.82</v>
      </c>
      <c r="D211" s="7">
        <v>1.274</v>
      </c>
      <c r="E211" s="13">
        <f>IFERROR(Tabla10[[#This Row],[ESPACIO EN M3 OCUPADO]]/Tabla10[[#This Row],[CAPACIDAD DEL RACK EN M3]],0)</f>
        <v>0.7</v>
      </c>
    </row>
    <row r="212" spans="1:5" x14ac:dyDescent="0.2">
      <c r="A212" s="1" t="s">
        <v>1110</v>
      </c>
      <c r="B212" s="1" t="s">
        <v>889</v>
      </c>
      <c r="C212" s="7">
        <v>2.83</v>
      </c>
      <c r="D212" s="7">
        <v>1.9809999999999999</v>
      </c>
      <c r="E212" s="13">
        <f>IFERROR(Tabla10[[#This Row],[ESPACIO EN M3 OCUPADO]]/Tabla10[[#This Row],[CAPACIDAD DEL RACK EN M3]],0)</f>
        <v>0.7</v>
      </c>
    </row>
    <row r="213" spans="1:5" x14ac:dyDescent="0.2">
      <c r="A213" s="1" t="s">
        <v>1111</v>
      </c>
      <c r="B213" s="1" t="s">
        <v>892</v>
      </c>
      <c r="C213" s="7">
        <v>2.7</v>
      </c>
      <c r="D213" s="7">
        <v>1.89</v>
      </c>
      <c r="E213" s="13">
        <f>IFERROR(Tabla10[[#This Row],[ESPACIO EN M3 OCUPADO]]/Tabla10[[#This Row],[CAPACIDAD DEL RACK EN M3]],0)</f>
        <v>0.7</v>
      </c>
    </row>
    <row r="214" spans="1:5" x14ac:dyDescent="0.2">
      <c r="A214" s="1" t="s">
        <v>1112</v>
      </c>
      <c r="B214" s="1" t="s">
        <v>886</v>
      </c>
      <c r="C214" s="7">
        <v>1.89</v>
      </c>
      <c r="D214" s="7">
        <v>1.5875999999999997</v>
      </c>
      <c r="E214" s="13">
        <f>IFERROR(Tabla10[[#This Row],[ESPACIO EN M3 OCUPADO]]/Tabla10[[#This Row],[CAPACIDAD DEL RACK EN M3]],0)</f>
        <v>0.83999999999999986</v>
      </c>
    </row>
    <row r="215" spans="1:5" x14ac:dyDescent="0.2">
      <c r="A215" s="1" t="s">
        <v>1113</v>
      </c>
      <c r="B215" s="1" t="s">
        <v>891</v>
      </c>
      <c r="C215" s="7">
        <v>3</v>
      </c>
      <c r="D215" s="7">
        <v>2.1629999999999998</v>
      </c>
      <c r="E215" s="13">
        <f>IFERROR(Tabla10[[#This Row],[ESPACIO EN M3 OCUPADO]]/Tabla10[[#This Row],[CAPACIDAD DEL RACK EN M3]],0)</f>
        <v>0.72099999999999997</v>
      </c>
    </row>
    <row r="216" spans="1:5" x14ac:dyDescent="0.2">
      <c r="A216" s="1" t="s">
        <v>1114</v>
      </c>
      <c r="B216" s="1" t="s">
        <v>887</v>
      </c>
      <c r="C216" s="7">
        <v>1.61</v>
      </c>
      <c r="D216" s="7">
        <v>1.127</v>
      </c>
      <c r="E216" s="13">
        <f>IFERROR(Tabla10[[#This Row],[ESPACIO EN M3 OCUPADO]]/Tabla10[[#This Row],[CAPACIDAD DEL RACK EN M3]],0)</f>
        <v>0.7</v>
      </c>
    </row>
    <row r="217" spans="1:5" x14ac:dyDescent="0.2">
      <c r="A217" s="1" t="s">
        <v>1115</v>
      </c>
      <c r="B217" s="1" t="s">
        <v>889</v>
      </c>
      <c r="C217" s="7">
        <v>2.85</v>
      </c>
      <c r="D217" s="7">
        <v>1.9949999999999999</v>
      </c>
      <c r="E217" s="13">
        <f>IFERROR(Tabla10[[#This Row],[ESPACIO EN M3 OCUPADO]]/Tabla10[[#This Row],[CAPACIDAD DEL RACK EN M3]],0)</f>
        <v>0.7</v>
      </c>
    </row>
    <row r="218" spans="1:5" x14ac:dyDescent="0.2">
      <c r="A218" s="1" t="s">
        <v>1116</v>
      </c>
      <c r="B218" s="1" t="s">
        <v>888</v>
      </c>
      <c r="C218" s="7">
        <v>1.54</v>
      </c>
      <c r="D218" s="7">
        <v>1.2935999999999999</v>
      </c>
      <c r="E218" s="13">
        <f>IFERROR(Tabla10[[#This Row],[ESPACIO EN M3 OCUPADO]]/Tabla10[[#This Row],[CAPACIDAD DEL RACK EN M3]],0)</f>
        <v>0.83999999999999986</v>
      </c>
    </row>
    <row r="219" spans="1:5" x14ac:dyDescent="0.2">
      <c r="A219" s="1" t="s">
        <v>1117</v>
      </c>
      <c r="B219" s="1" t="s">
        <v>888</v>
      </c>
      <c r="C219" s="7">
        <v>2.2999999999999998</v>
      </c>
      <c r="D219" s="7">
        <v>1.8997999999999995</v>
      </c>
      <c r="E219" s="13">
        <f>IFERROR(Tabla10[[#This Row],[ESPACIO EN M3 OCUPADO]]/Tabla10[[#This Row],[CAPACIDAD DEL RACK EN M3]],0)</f>
        <v>0.82599999999999985</v>
      </c>
    </row>
    <row r="220" spans="1:5" x14ac:dyDescent="0.2">
      <c r="A220" s="1" t="s">
        <v>1118</v>
      </c>
      <c r="B220" s="1" t="s">
        <v>887</v>
      </c>
      <c r="C220" s="7">
        <v>1.33</v>
      </c>
      <c r="D220" s="7">
        <v>1.08927</v>
      </c>
      <c r="E220" s="13">
        <f>IFERROR(Tabla10[[#This Row],[ESPACIO EN M3 OCUPADO]]/Tabla10[[#This Row],[CAPACIDAD DEL RACK EN M3]],0)</f>
        <v>0.81899999999999995</v>
      </c>
    </row>
    <row r="221" spans="1:5" x14ac:dyDescent="0.2">
      <c r="A221" s="1" t="s">
        <v>1119</v>
      </c>
      <c r="B221" s="1" t="s">
        <v>890</v>
      </c>
      <c r="C221" s="7">
        <v>1.86</v>
      </c>
      <c r="D221" s="7">
        <v>1.45824</v>
      </c>
      <c r="E221" s="13">
        <f>IFERROR(Tabla10[[#This Row],[ESPACIO EN M3 OCUPADO]]/Tabla10[[#This Row],[CAPACIDAD DEL RACK EN M3]],0)</f>
        <v>0.78399999999999992</v>
      </c>
    </row>
    <row r="222" spans="1:5" x14ac:dyDescent="0.2">
      <c r="A222" s="1" t="s">
        <v>1120</v>
      </c>
      <c r="B222" s="1" t="s">
        <v>887</v>
      </c>
      <c r="C222" s="7">
        <v>2.81</v>
      </c>
      <c r="D222" s="7">
        <v>1.9669999999999999</v>
      </c>
      <c r="E222" s="13">
        <f>IFERROR(Tabla10[[#This Row],[ESPACIO EN M3 OCUPADO]]/Tabla10[[#This Row],[CAPACIDAD DEL RACK EN M3]],0)</f>
        <v>0.7</v>
      </c>
    </row>
    <row r="223" spans="1:5" x14ac:dyDescent="0.2">
      <c r="A223" s="1" t="s">
        <v>1121</v>
      </c>
      <c r="B223" s="1" t="s">
        <v>888</v>
      </c>
      <c r="C223" s="7">
        <v>2.4500000000000002</v>
      </c>
      <c r="D223" s="7">
        <v>1.5434999999999999</v>
      </c>
      <c r="E223" s="13">
        <f>IFERROR(Tabla10[[#This Row],[ESPACIO EN M3 OCUPADO]]/Tabla10[[#This Row],[CAPACIDAD DEL RACK EN M3]],0)</f>
        <v>0.62999999999999989</v>
      </c>
    </row>
    <row r="224" spans="1:5" x14ac:dyDescent="0.2">
      <c r="A224" s="1" t="s">
        <v>1122</v>
      </c>
      <c r="B224" s="1" t="s">
        <v>890</v>
      </c>
      <c r="C224" s="7">
        <v>1.5</v>
      </c>
      <c r="D224" s="7">
        <v>1.113</v>
      </c>
      <c r="E224" s="13">
        <f>IFERROR(Tabla10[[#This Row],[ESPACIO EN M3 OCUPADO]]/Tabla10[[#This Row],[CAPACIDAD DEL RACK EN M3]],0)</f>
        <v>0.74199999999999999</v>
      </c>
    </row>
    <row r="225" spans="1:5" x14ac:dyDescent="0.2">
      <c r="A225" s="1" t="s">
        <v>1123</v>
      </c>
      <c r="B225" s="1" t="s">
        <v>891</v>
      </c>
      <c r="C225" s="7">
        <v>2.59</v>
      </c>
      <c r="D225" s="7">
        <v>1.8129999999999997</v>
      </c>
      <c r="E225" s="13">
        <f>IFERROR(Tabla10[[#This Row],[ESPACIO EN M3 OCUPADO]]/Tabla10[[#This Row],[CAPACIDAD DEL RACK EN M3]],0)</f>
        <v>0.7</v>
      </c>
    </row>
    <row r="226" spans="1:5" x14ac:dyDescent="0.2">
      <c r="A226" s="1" t="s">
        <v>1124</v>
      </c>
      <c r="B226" s="1" t="s">
        <v>885</v>
      </c>
      <c r="C226" s="7">
        <v>2.0299999999999998</v>
      </c>
      <c r="D226" s="7">
        <v>1.4494199999999997</v>
      </c>
      <c r="E226" s="13">
        <f>IFERROR(Tabla10[[#This Row],[ESPACIO EN M3 OCUPADO]]/Tabla10[[#This Row],[CAPACIDAD DEL RACK EN M3]],0)</f>
        <v>0.71399999999999997</v>
      </c>
    </row>
    <row r="227" spans="1:5" x14ac:dyDescent="0.2">
      <c r="A227" s="1" t="s">
        <v>1125</v>
      </c>
      <c r="B227" s="1" t="s">
        <v>892</v>
      </c>
      <c r="C227" s="7">
        <v>1.67</v>
      </c>
      <c r="D227" s="7">
        <v>1.0988599999999997</v>
      </c>
      <c r="E227" s="13">
        <f>IFERROR(Tabla10[[#This Row],[ESPACIO EN M3 OCUPADO]]/Tabla10[[#This Row],[CAPACIDAD DEL RACK EN M3]],0)</f>
        <v>0.65799999999999992</v>
      </c>
    </row>
    <row r="228" spans="1:5" x14ac:dyDescent="0.2">
      <c r="A228" s="1" t="s">
        <v>1126</v>
      </c>
      <c r="B228" s="1" t="s">
        <v>884</v>
      </c>
      <c r="C228" s="7">
        <v>2.88</v>
      </c>
      <c r="D228" s="7">
        <v>2.3385599999999998</v>
      </c>
      <c r="E228" s="13">
        <f>IFERROR(Tabla10[[#This Row],[ESPACIO EN M3 OCUPADO]]/Tabla10[[#This Row],[CAPACIDAD DEL RACK EN M3]],0)</f>
        <v>0.81199999999999994</v>
      </c>
    </row>
    <row r="229" spans="1:5" x14ac:dyDescent="0.2">
      <c r="A229" s="1" t="s">
        <v>1127</v>
      </c>
      <c r="B229" s="1" t="s">
        <v>891</v>
      </c>
      <c r="C229" s="7">
        <v>2.2000000000000002</v>
      </c>
      <c r="D229" s="7">
        <v>1.54</v>
      </c>
      <c r="E229" s="13">
        <f>IFERROR(Tabla10[[#This Row],[ESPACIO EN M3 OCUPADO]]/Tabla10[[#This Row],[CAPACIDAD DEL RACK EN M3]],0)</f>
        <v>0.7</v>
      </c>
    </row>
    <row r="230" spans="1:5" x14ac:dyDescent="0.2">
      <c r="A230" s="1" t="s">
        <v>1128</v>
      </c>
      <c r="B230" s="1" t="s">
        <v>886</v>
      </c>
      <c r="C230" s="7">
        <v>1.92</v>
      </c>
      <c r="D230" s="7">
        <v>1.4246399999999999</v>
      </c>
      <c r="E230" s="13">
        <f>IFERROR(Tabla10[[#This Row],[ESPACIO EN M3 OCUPADO]]/Tabla10[[#This Row],[CAPACIDAD DEL RACK EN M3]],0)</f>
        <v>0.74199999999999999</v>
      </c>
    </row>
    <row r="231" spans="1:5" x14ac:dyDescent="0.2">
      <c r="A231" s="1" t="s">
        <v>1129</v>
      </c>
      <c r="B231" s="1" t="s">
        <v>891</v>
      </c>
      <c r="C231" s="7">
        <v>1.18</v>
      </c>
      <c r="D231" s="7">
        <v>0.87555999999999989</v>
      </c>
      <c r="E231" s="13">
        <f>IFERROR(Tabla10[[#This Row],[ESPACIO EN M3 OCUPADO]]/Tabla10[[#This Row],[CAPACIDAD DEL RACK EN M3]],0)</f>
        <v>0.74199999999999999</v>
      </c>
    </row>
    <row r="232" spans="1:5" x14ac:dyDescent="0.2">
      <c r="A232" s="1" t="s">
        <v>1130</v>
      </c>
      <c r="B232" s="1" t="s">
        <v>889</v>
      </c>
      <c r="C232" s="7">
        <v>2.85</v>
      </c>
      <c r="D232" s="7">
        <v>1.9949999999999999</v>
      </c>
      <c r="E232" s="13">
        <f>IFERROR(Tabla10[[#This Row],[ESPACIO EN M3 OCUPADO]]/Tabla10[[#This Row],[CAPACIDAD DEL RACK EN M3]],0)</f>
        <v>0.7</v>
      </c>
    </row>
    <row r="233" spans="1:5" x14ac:dyDescent="0.2">
      <c r="A233" s="1" t="s">
        <v>1131</v>
      </c>
      <c r="B233" s="1" t="s">
        <v>893</v>
      </c>
      <c r="C233" s="7">
        <v>1.52</v>
      </c>
      <c r="D233" s="7">
        <v>1.0214399999999999</v>
      </c>
      <c r="E233" s="13">
        <f>IFERROR(Tabla10[[#This Row],[ESPACIO EN M3 OCUPADO]]/Tabla10[[#This Row],[CAPACIDAD DEL RACK EN M3]],0)</f>
        <v>0.67199999999999993</v>
      </c>
    </row>
    <row r="234" spans="1:5" x14ac:dyDescent="0.2">
      <c r="A234" s="1" t="s">
        <v>1132</v>
      </c>
      <c r="B234" s="1" t="s">
        <v>887</v>
      </c>
      <c r="C234" s="7">
        <v>2.37</v>
      </c>
      <c r="D234" s="7">
        <v>1.659</v>
      </c>
      <c r="E234" s="13">
        <f>IFERROR(Tabla10[[#This Row],[ESPACIO EN M3 OCUPADO]]/Tabla10[[#This Row],[CAPACIDAD DEL RACK EN M3]],0)</f>
        <v>0.7</v>
      </c>
    </row>
    <row r="235" spans="1:5" x14ac:dyDescent="0.2">
      <c r="A235" s="1" t="s">
        <v>1133</v>
      </c>
      <c r="B235" s="1" t="s">
        <v>886</v>
      </c>
      <c r="C235" s="7">
        <v>1.93</v>
      </c>
      <c r="D235" s="7">
        <v>1.351</v>
      </c>
      <c r="E235" s="13">
        <f>IFERROR(Tabla10[[#This Row],[ESPACIO EN M3 OCUPADO]]/Tabla10[[#This Row],[CAPACIDAD DEL RACK EN M3]],0)</f>
        <v>0.70000000000000007</v>
      </c>
    </row>
    <row r="236" spans="1:5" x14ac:dyDescent="0.2">
      <c r="A236" s="1" t="s">
        <v>1134</v>
      </c>
      <c r="B236" s="1" t="s">
        <v>890</v>
      </c>
      <c r="C236" s="7">
        <v>2.17</v>
      </c>
      <c r="D236" s="7">
        <v>1.8227999999999995</v>
      </c>
      <c r="E236" s="13">
        <f>IFERROR(Tabla10[[#This Row],[ESPACIO EN M3 OCUPADO]]/Tabla10[[#This Row],[CAPACIDAD DEL RACK EN M3]],0)</f>
        <v>0.83999999999999986</v>
      </c>
    </row>
    <row r="237" spans="1:5" x14ac:dyDescent="0.2">
      <c r="A237" s="1" t="s">
        <v>1135</v>
      </c>
      <c r="B237" s="1" t="s">
        <v>888</v>
      </c>
      <c r="C237" s="7">
        <v>1.75</v>
      </c>
      <c r="D237" s="7">
        <v>1.1024999999999998</v>
      </c>
      <c r="E237" s="13">
        <f>IFERROR(Tabla10[[#This Row],[ESPACIO EN M3 OCUPADO]]/Tabla10[[#This Row],[CAPACIDAD DEL RACK EN M3]],0)</f>
        <v>0.62999999999999989</v>
      </c>
    </row>
    <row r="238" spans="1:5" x14ac:dyDescent="0.2">
      <c r="A238" s="1" t="s">
        <v>1136</v>
      </c>
      <c r="B238" s="1" t="s">
        <v>884</v>
      </c>
      <c r="C238" s="7">
        <v>1.76</v>
      </c>
      <c r="D238" s="7">
        <v>1.3675200000000001</v>
      </c>
      <c r="E238" s="13">
        <f>IFERROR(Tabla10[[#This Row],[ESPACIO EN M3 OCUPADO]]/Tabla10[[#This Row],[CAPACIDAD DEL RACK EN M3]],0)</f>
        <v>0.77700000000000002</v>
      </c>
    </row>
    <row r="239" spans="1:5" x14ac:dyDescent="0.2">
      <c r="A239" s="1" t="s">
        <v>1137</v>
      </c>
      <c r="B239" s="1" t="s">
        <v>887</v>
      </c>
      <c r="C239" s="7">
        <v>1.21</v>
      </c>
      <c r="D239" s="7">
        <v>0.92322999999999988</v>
      </c>
      <c r="E239" s="13">
        <f>IFERROR(Tabla10[[#This Row],[ESPACIO EN M3 OCUPADO]]/Tabla10[[#This Row],[CAPACIDAD DEL RACK EN M3]],0)</f>
        <v>0.7629999999999999</v>
      </c>
    </row>
    <row r="240" spans="1:5" x14ac:dyDescent="0.2">
      <c r="A240" s="1" t="s">
        <v>1138</v>
      </c>
      <c r="B240" s="1" t="s">
        <v>890</v>
      </c>
      <c r="C240" s="7">
        <v>1.66</v>
      </c>
      <c r="D240" s="7">
        <v>1.3479199999999998</v>
      </c>
      <c r="E240" s="13">
        <f>IFERROR(Tabla10[[#This Row],[ESPACIO EN M3 OCUPADO]]/Tabla10[[#This Row],[CAPACIDAD DEL RACK EN M3]],0)</f>
        <v>0.81199999999999994</v>
      </c>
    </row>
    <row r="241" spans="1:5" x14ac:dyDescent="0.2">
      <c r="A241" s="1" t="s">
        <v>1139</v>
      </c>
      <c r="B241" s="1" t="s">
        <v>885</v>
      </c>
      <c r="C241" s="7">
        <v>2.7</v>
      </c>
      <c r="D241" s="7">
        <v>2.0601000000000003</v>
      </c>
      <c r="E241" s="13">
        <f>IFERROR(Tabla10[[#This Row],[ESPACIO EN M3 OCUPADO]]/Tabla10[[#This Row],[CAPACIDAD DEL RACK EN M3]],0)</f>
        <v>0.76300000000000001</v>
      </c>
    </row>
    <row r="242" spans="1:5" x14ac:dyDescent="0.2">
      <c r="A242" s="1" t="s">
        <v>1140</v>
      </c>
      <c r="B242" s="1" t="s">
        <v>884</v>
      </c>
      <c r="C242" s="7">
        <v>1.45</v>
      </c>
      <c r="D242" s="7">
        <v>1.1570999999999998</v>
      </c>
      <c r="E242" s="13">
        <f>IFERROR(Tabla10[[#This Row],[ESPACIO EN M3 OCUPADO]]/Tabla10[[#This Row],[CAPACIDAD DEL RACK EN M3]],0)</f>
        <v>0.79799999999999993</v>
      </c>
    </row>
    <row r="243" spans="1:5" x14ac:dyDescent="0.2">
      <c r="A243" s="1" t="s">
        <v>1141</v>
      </c>
      <c r="B243" s="1" t="s">
        <v>892</v>
      </c>
      <c r="C243" s="7">
        <v>1.64</v>
      </c>
      <c r="D243" s="7">
        <v>1.1479999999999999</v>
      </c>
      <c r="E243" s="13">
        <f>IFERROR(Tabla10[[#This Row],[ESPACIO EN M3 OCUPADO]]/Tabla10[[#This Row],[CAPACIDAD DEL RACK EN M3]],0)</f>
        <v>0.7</v>
      </c>
    </row>
    <row r="244" spans="1:5" x14ac:dyDescent="0.2">
      <c r="A244" s="1" t="s">
        <v>1142</v>
      </c>
      <c r="B244" s="1" t="s">
        <v>893</v>
      </c>
      <c r="C244" s="7">
        <v>1.1000000000000001</v>
      </c>
      <c r="D244" s="7">
        <v>0.84700000000000009</v>
      </c>
      <c r="E244" s="13">
        <f>IFERROR(Tabla10[[#This Row],[ESPACIO EN M3 OCUPADO]]/Tabla10[[#This Row],[CAPACIDAD DEL RACK EN M3]],0)</f>
        <v>0.77</v>
      </c>
    </row>
    <row r="245" spans="1:5" x14ac:dyDescent="0.2">
      <c r="A245" s="1" t="s">
        <v>1143</v>
      </c>
      <c r="B245" s="1" t="s">
        <v>892</v>
      </c>
      <c r="C245" s="7">
        <v>2.88</v>
      </c>
      <c r="D245" s="7">
        <v>2.4192</v>
      </c>
      <c r="E245" s="13">
        <f>IFERROR(Tabla10[[#This Row],[ESPACIO EN M3 OCUPADO]]/Tabla10[[#This Row],[CAPACIDAD DEL RACK EN M3]],0)</f>
        <v>0.84000000000000008</v>
      </c>
    </row>
    <row r="246" spans="1:5" x14ac:dyDescent="0.2">
      <c r="A246" s="1" t="s">
        <v>1144</v>
      </c>
      <c r="B246" s="1" t="s">
        <v>892</v>
      </c>
      <c r="C246" s="7">
        <v>1.68</v>
      </c>
      <c r="D246" s="7">
        <v>1.3288799999999996</v>
      </c>
      <c r="E246" s="13">
        <f>IFERROR(Tabla10[[#This Row],[ESPACIO EN M3 OCUPADO]]/Tabla10[[#This Row],[CAPACIDAD DEL RACK EN M3]],0)</f>
        <v>0.79099999999999981</v>
      </c>
    </row>
    <row r="247" spans="1:5" x14ac:dyDescent="0.2">
      <c r="A247" s="1" t="s">
        <v>1145</v>
      </c>
      <c r="B247" s="1" t="s">
        <v>889</v>
      </c>
      <c r="C247" s="7">
        <v>1.28</v>
      </c>
      <c r="D247" s="7">
        <v>1.0483199999999999</v>
      </c>
      <c r="E247" s="13">
        <f>IFERROR(Tabla10[[#This Row],[ESPACIO EN M3 OCUPADO]]/Tabla10[[#This Row],[CAPACIDAD DEL RACK EN M3]],0)</f>
        <v>0.81899999999999995</v>
      </c>
    </row>
    <row r="248" spans="1:5" x14ac:dyDescent="0.2">
      <c r="A248" s="1" t="s">
        <v>1146</v>
      </c>
      <c r="B248" s="1" t="s">
        <v>892</v>
      </c>
      <c r="C248" s="7">
        <v>1.17</v>
      </c>
      <c r="D248" s="7">
        <v>0.9582299999999998</v>
      </c>
      <c r="E248" s="13">
        <f>IFERROR(Tabla10[[#This Row],[ESPACIO EN M3 OCUPADO]]/Tabla10[[#This Row],[CAPACIDAD DEL RACK EN M3]],0)</f>
        <v>0.81899999999999984</v>
      </c>
    </row>
    <row r="249" spans="1:5" x14ac:dyDescent="0.2">
      <c r="A249" s="1" t="s">
        <v>1147</v>
      </c>
      <c r="B249" s="1" t="s">
        <v>889</v>
      </c>
      <c r="C249" s="7">
        <v>1.92</v>
      </c>
      <c r="D249" s="7">
        <v>1.2499199999999999</v>
      </c>
      <c r="E249" s="13">
        <f>IFERROR(Tabla10[[#This Row],[ESPACIO EN M3 OCUPADO]]/Tabla10[[#This Row],[CAPACIDAD DEL RACK EN M3]],0)</f>
        <v>0.65100000000000002</v>
      </c>
    </row>
    <row r="250" spans="1:5" x14ac:dyDescent="0.2">
      <c r="A250" s="1" t="s">
        <v>1148</v>
      </c>
      <c r="B250" s="1" t="s">
        <v>884</v>
      </c>
      <c r="C250" s="7">
        <v>2.68</v>
      </c>
      <c r="D250" s="7">
        <v>1.9885600000000001</v>
      </c>
      <c r="E250" s="13">
        <f>IFERROR(Tabla10[[#This Row],[ESPACIO EN M3 OCUPADO]]/Tabla10[[#This Row],[CAPACIDAD DEL RACK EN M3]],0)</f>
        <v>0.74199999999999999</v>
      </c>
    </row>
    <row r="251" spans="1:5" x14ac:dyDescent="0.2">
      <c r="A251" s="1" t="s">
        <v>1149</v>
      </c>
      <c r="B251" s="1" t="s">
        <v>884</v>
      </c>
      <c r="C251" s="7">
        <v>1.1000000000000001</v>
      </c>
      <c r="D251" s="7">
        <v>0.77</v>
      </c>
      <c r="E251" s="13">
        <f>IFERROR(Tabla10[[#This Row],[ESPACIO EN M3 OCUPADO]]/Tabla10[[#This Row],[CAPACIDAD DEL RACK EN M3]],0)</f>
        <v>0.7</v>
      </c>
    </row>
    <row r="252" spans="1:5" x14ac:dyDescent="0.2">
      <c r="A252" s="1" t="s">
        <v>1150</v>
      </c>
      <c r="B252" s="1" t="s">
        <v>891</v>
      </c>
      <c r="C252" s="7">
        <v>1.53</v>
      </c>
      <c r="D252" s="7">
        <v>1.01745</v>
      </c>
      <c r="E252" s="13">
        <f>IFERROR(Tabla10[[#This Row],[ESPACIO EN M3 OCUPADO]]/Tabla10[[#This Row],[CAPACIDAD DEL RACK EN M3]],0)</f>
        <v>0.66499999999999992</v>
      </c>
    </row>
    <row r="253" spans="1:5" x14ac:dyDescent="0.2">
      <c r="A253" s="1" t="s">
        <v>1151</v>
      </c>
      <c r="B253" s="1" t="s">
        <v>892</v>
      </c>
      <c r="C253" s="7">
        <v>2.0099999999999998</v>
      </c>
      <c r="D253" s="7">
        <v>1.4351399999999999</v>
      </c>
      <c r="E253" s="13">
        <f>IFERROR(Tabla10[[#This Row],[ESPACIO EN M3 OCUPADO]]/Tabla10[[#This Row],[CAPACIDAD DEL RACK EN M3]],0)</f>
        <v>0.71399999999999997</v>
      </c>
    </row>
    <row r="254" spans="1:5" x14ac:dyDescent="0.2">
      <c r="A254" s="1" t="s">
        <v>1152</v>
      </c>
      <c r="B254" s="1" t="s">
        <v>888</v>
      </c>
      <c r="C254" s="7">
        <v>1.96</v>
      </c>
      <c r="D254" s="7">
        <v>1.6189599999999997</v>
      </c>
      <c r="E254" s="13">
        <f>IFERROR(Tabla10[[#This Row],[ESPACIO EN M3 OCUPADO]]/Tabla10[[#This Row],[CAPACIDAD DEL RACK EN M3]],0)</f>
        <v>0.82599999999999985</v>
      </c>
    </row>
    <row r="255" spans="1:5" x14ac:dyDescent="0.2">
      <c r="A255" s="1" t="s">
        <v>1153</v>
      </c>
      <c r="B255" s="1" t="s">
        <v>884</v>
      </c>
      <c r="C255" s="7">
        <v>2.64</v>
      </c>
      <c r="D255" s="7">
        <v>1.8295199999999998</v>
      </c>
      <c r="E255" s="13">
        <f>IFERROR(Tabla10[[#This Row],[ESPACIO EN M3 OCUPADO]]/Tabla10[[#This Row],[CAPACIDAD DEL RACK EN M3]],0)</f>
        <v>0.69299999999999995</v>
      </c>
    </row>
    <row r="256" spans="1:5" x14ac:dyDescent="0.2">
      <c r="A256" s="1" t="s">
        <v>1154</v>
      </c>
      <c r="B256" s="1" t="s">
        <v>891</v>
      </c>
      <c r="C256" s="7">
        <v>2.84</v>
      </c>
      <c r="D256" s="7">
        <v>1.9084799999999997</v>
      </c>
      <c r="E256" s="13">
        <f>IFERROR(Tabla10[[#This Row],[ESPACIO EN M3 OCUPADO]]/Tabla10[[#This Row],[CAPACIDAD DEL RACK EN M3]],0)</f>
        <v>0.67199999999999993</v>
      </c>
    </row>
    <row r="257" spans="1:5" x14ac:dyDescent="0.2">
      <c r="A257" s="1" t="s">
        <v>1155</v>
      </c>
      <c r="B257" s="1" t="s">
        <v>892</v>
      </c>
      <c r="C257" s="7">
        <v>1.55</v>
      </c>
      <c r="D257" s="7">
        <v>1.0524499999999999</v>
      </c>
      <c r="E257" s="13">
        <f>IFERROR(Tabla10[[#This Row],[ESPACIO EN M3 OCUPADO]]/Tabla10[[#This Row],[CAPACIDAD DEL RACK EN M3]],0)</f>
        <v>0.67899999999999994</v>
      </c>
    </row>
    <row r="258" spans="1:5" x14ac:dyDescent="0.2">
      <c r="A258" s="1" t="s">
        <v>1156</v>
      </c>
      <c r="B258" s="1" t="s">
        <v>890</v>
      </c>
      <c r="C258" s="7">
        <v>2.91</v>
      </c>
      <c r="D258" s="7">
        <v>2.1592200000000004</v>
      </c>
      <c r="E258" s="13">
        <f>IFERROR(Tabla10[[#This Row],[ESPACIO EN M3 OCUPADO]]/Tabla10[[#This Row],[CAPACIDAD DEL RACK EN M3]],0)</f>
        <v>0.7420000000000001</v>
      </c>
    </row>
    <row r="259" spans="1:5" x14ac:dyDescent="0.2">
      <c r="A259" s="1" t="s">
        <v>1157</v>
      </c>
      <c r="B259" s="1" t="s">
        <v>884</v>
      </c>
      <c r="C259" s="7">
        <v>1.99</v>
      </c>
      <c r="D259" s="7">
        <v>1.5740899999999998</v>
      </c>
      <c r="E259" s="13">
        <f>IFERROR(Tabla10[[#This Row],[ESPACIO EN M3 OCUPADO]]/Tabla10[[#This Row],[CAPACIDAD DEL RACK EN M3]],0)</f>
        <v>0.79099999999999993</v>
      </c>
    </row>
    <row r="260" spans="1:5" x14ac:dyDescent="0.2">
      <c r="A260" s="1" t="s">
        <v>1158</v>
      </c>
      <c r="B260" s="1" t="s">
        <v>887</v>
      </c>
      <c r="C260" s="7">
        <v>1.65</v>
      </c>
      <c r="D260" s="7">
        <v>1.1549999999999998</v>
      </c>
      <c r="E260" s="13">
        <f>IFERROR(Tabla10[[#This Row],[ESPACIO EN M3 OCUPADO]]/Tabla10[[#This Row],[CAPACIDAD DEL RACK EN M3]],0)</f>
        <v>0.7</v>
      </c>
    </row>
    <row r="261" spans="1:5" x14ac:dyDescent="0.2">
      <c r="A261" s="1" t="s">
        <v>1159</v>
      </c>
      <c r="B261" s="1" t="s">
        <v>888</v>
      </c>
      <c r="C261" s="7">
        <v>1.34</v>
      </c>
      <c r="D261" s="7">
        <v>1.0318000000000001</v>
      </c>
      <c r="E261" s="13">
        <f>IFERROR(Tabla10[[#This Row],[ESPACIO EN M3 OCUPADO]]/Tabla10[[#This Row],[CAPACIDAD DEL RACK EN M3]],0)</f>
        <v>0.77</v>
      </c>
    </row>
    <row r="262" spans="1:5" x14ac:dyDescent="0.2">
      <c r="A262" s="1" t="s">
        <v>1160</v>
      </c>
      <c r="B262" s="1" t="s">
        <v>888</v>
      </c>
      <c r="C262" s="7">
        <v>2.87</v>
      </c>
      <c r="D262" s="7">
        <v>2.0089999999999999</v>
      </c>
      <c r="E262" s="13">
        <f>IFERROR(Tabla10[[#This Row],[ESPACIO EN M3 OCUPADO]]/Tabla10[[#This Row],[CAPACIDAD DEL RACK EN M3]],0)</f>
        <v>0.7</v>
      </c>
    </row>
    <row r="263" spans="1:5" x14ac:dyDescent="0.2">
      <c r="A263" s="1" t="s">
        <v>1161</v>
      </c>
      <c r="B263" s="1" t="s">
        <v>884</v>
      </c>
      <c r="C263" s="7">
        <v>1.42</v>
      </c>
      <c r="D263" s="7">
        <v>1.1729199999999997</v>
      </c>
      <c r="E263" s="13">
        <f>IFERROR(Tabla10[[#This Row],[ESPACIO EN M3 OCUPADO]]/Tabla10[[#This Row],[CAPACIDAD DEL RACK EN M3]],0)</f>
        <v>0.82599999999999985</v>
      </c>
    </row>
    <row r="264" spans="1:5" x14ac:dyDescent="0.2">
      <c r="A264" s="1" t="s">
        <v>1162</v>
      </c>
      <c r="B264" s="1" t="s">
        <v>888</v>
      </c>
      <c r="C264" s="7">
        <v>1.08</v>
      </c>
      <c r="D264" s="7">
        <v>0.83160000000000012</v>
      </c>
      <c r="E264" s="13">
        <f>IFERROR(Tabla10[[#This Row],[ESPACIO EN M3 OCUPADO]]/Tabla10[[#This Row],[CAPACIDAD DEL RACK EN M3]],0)</f>
        <v>0.77</v>
      </c>
    </row>
    <row r="265" spans="1:5" x14ac:dyDescent="0.2">
      <c r="A265" s="1" t="s">
        <v>1163</v>
      </c>
      <c r="B265" s="1" t="s">
        <v>892</v>
      </c>
      <c r="C265" s="7">
        <v>2.96</v>
      </c>
      <c r="D265" s="7">
        <v>2.2791999999999999</v>
      </c>
      <c r="E265" s="13">
        <f>IFERROR(Tabla10[[#This Row],[ESPACIO EN M3 OCUPADO]]/Tabla10[[#This Row],[CAPACIDAD DEL RACK EN M3]],0)</f>
        <v>0.77</v>
      </c>
    </row>
    <row r="266" spans="1:5" x14ac:dyDescent="0.2">
      <c r="A266" s="1" t="s">
        <v>1164</v>
      </c>
      <c r="B266" s="1" t="s">
        <v>891</v>
      </c>
      <c r="C266" s="7">
        <v>1.7</v>
      </c>
      <c r="D266" s="7">
        <v>1.3684999999999998</v>
      </c>
      <c r="E266" s="13">
        <f>IFERROR(Tabla10[[#This Row],[ESPACIO EN M3 OCUPADO]]/Tabla10[[#This Row],[CAPACIDAD DEL RACK EN M3]],0)</f>
        <v>0.80499999999999994</v>
      </c>
    </row>
    <row r="267" spans="1:5" x14ac:dyDescent="0.2">
      <c r="A267" s="1" t="s">
        <v>1165</v>
      </c>
      <c r="B267" s="1" t="s">
        <v>889</v>
      </c>
      <c r="C267" s="7">
        <v>2.71</v>
      </c>
      <c r="D267" s="7">
        <v>1.8969999999999998</v>
      </c>
      <c r="E267" s="13">
        <f>IFERROR(Tabla10[[#This Row],[ESPACIO EN M3 OCUPADO]]/Tabla10[[#This Row],[CAPACIDAD DEL RACK EN M3]],0)</f>
        <v>0.7</v>
      </c>
    </row>
    <row r="268" spans="1:5" x14ac:dyDescent="0.2">
      <c r="A268" s="1" t="s">
        <v>1166</v>
      </c>
      <c r="B268" s="1" t="s">
        <v>893</v>
      </c>
      <c r="C268" s="7">
        <v>1.06</v>
      </c>
      <c r="D268" s="7">
        <v>0.74199999999999999</v>
      </c>
      <c r="E268" s="13">
        <f>IFERROR(Tabla10[[#This Row],[ESPACIO EN M3 OCUPADO]]/Tabla10[[#This Row],[CAPACIDAD DEL RACK EN M3]],0)</f>
        <v>0.7</v>
      </c>
    </row>
    <row r="269" spans="1:5" x14ac:dyDescent="0.2">
      <c r="A269" s="1" t="s">
        <v>1167</v>
      </c>
      <c r="B269" s="1" t="s">
        <v>887</v>
      </c>
      <c r="C269" s="7">
        <v>1.0900000000000001</v>
      </c>
      <c r="D269" s="7">
        <v>0.76300000000000001</v>
      </c>
      <c r="E269" s="13">
        <f>IFERROR(Tabla10[[#This Row],[ESPACIO EN M3 OCUPADO]]/Tabla10[[#This Row],[CAPACIDAD DEL RACK EN M3]],0)</f>
        <v>0.7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C8A0F-AE30-43C3-B45B-2FD207586590}">
  <dimension ref="A1:H1060"/>
  <sheetViews>
    <sheetView topLeftCell="A3" workbookViewId="0">
      <selection activeCell="A4" sqref="A4"/>
    </sheetView>
  </sheetViews>
  <sheetFormatPr baseColWidth="10" defaultColWidth="10.7109375" defaultRowHeight="15" x14ac:dyDescent="0.25"/>
  <cols>
    <col min="1" max="1" width="4.140625" style="1" customWidth="1"/>
    <col min="2" max="2" width="11.42578125" style="1"/>
    <col min="3" max="3" width="28.7109375" style="1" bestFit="1" customWidth="1"/>
    <col min="4" max="4" width="18.140625" style="1" bestFit="1" customWidth="1"/>
    <col min="5" max="5" width="11.42578125" style="16"/>
    <col min="6" max="8" width="11.42578125" style="1"/>
  </cols>
  <sheetData>
    <row r="1" spans="1:8" x14ac:dyDescent="0.25">
      <c r="B1" s="15" t="s">
        <v>22</v>
      </c>
    </row>
    <row r="3" spans="1:8" x14ac:dyDescent="0.25">
      <c r="B3" s="17" t="s">
        <v>23</v>
      </c>
      <c r="C3" s="17" t="s">
        <v>0</v>
      </c>
      <c r="D3" s="17" t="s">
        <v>24</v>
      </c>
      <c r="E3" s="17" t="s">
        <v>25</v>
      </c>
      <c r="F3" s="17" t="s">
        <v>26</v>
      </c>
      <c r="G3" s="17" t="s">
        <v>27</v>
      </c>
      <c r="H3" s="17" t="s">
        <v>28</v>
      </c>
    </row>
    <row r="4" spans="1:8" x14ac:dyDescent="0.25">
      <c r="A4" s="1">
        <v>1</v>
      </c>
      <c r="B4" s="1">
        <v>348273</v>
      </c>
      <c r="C4" s="1" t="s">
        <v>29</v>
      </c>
      <c r="D4" s="1" t="s">
        <v>30</v>
      </c>
      <c r="E4" s="16" t="s">
        <v>31</v>
      </c>
      <c r="F4" s="1">
        <v>348273</v>
      </c>
      <c r="G4" s="1">
        <v>30</v>
      </c>
      <c r="H4" s="1">
        <v>0.42</v>
      </c>
    </row>
    <row r="5" spans="1:8" x14ac:dyDescent="0.25">
      <c r="A5" s="1">
        <v>2</v>
      </c>
      <c r="B5" s="1">
        <v>348243</v>
      </c>
      <c r="C5" s="1" t="s">
        <v>32</v>
      </c>
      <c r="D5" s="1" t="s">
        <v>33</v>
      </c>
      <c r="E5" s="16" t="s">
        <v>31</v>
      </c>
      <c r="F5" s="1">
        <v>348243</v>
      </c>
      <c r="G5" s="1">
        <v>6</v>
      </c>
      <c r="H5" s="1">
        <v>0.47</v>
      </c>
    </row>
    <row r="6" spans="1:8" x14ac:dyDescent="0.25">
      <c r="A6" s="1">
        <v>3</v>
      </c>
      <c r="B6" s="1">
        <v>347857</v>
      </c>
      <c r="C6" s="1" t="s">
        <v>34</v>
      </c>
      <c r="D6" s="1" t="s">
        <v>35</v>
      </c>
      <c r="E6" s="16" t="s">
        <v>31</v>
      </c>
      <c r="F6" s="1">
        <v>347857</v>
      </c>
      <c r="G6" s="1">
        <v>24</v>
      </c>
      <c r="H6" s="1">
        <v>0.49</v>
      </c>
    </row>
    <row r="7" spans="1:8" x14ac:dyDescent="0.25">
      <c r="A7" s="1">
        <v>4</v>
      </c>
      <c r="B7" s="1">
        <v>348086</v>
      </c>
      <c r="C7" s="1" t="s">
        <v>36</v>
      </c>
      <c r="D7" s="1" t="s">
        <v>35</v>
      </c>
      <c r="E7" s="16" t="s">
        <v>31</v>
      </c>
      <c r="F7" s="1">
        <v>348086</v>
      </c>
      <c r="G7" s="1">
        <v>21</v>
      </c>
      <c r="H7" s="1">
        <v>0.62</v>
      </c>
    </row>
    <row r="8" spans="1:8" x14ac:dyDescent="0.25">
      <c r="A8" s="1">
        <v>5</v>
      </c>
      <c r="B8" s="1">
        <v>347838</v>
      </c>
      <c r="C8" s="1" t="s">
        <v>37</v>
      </c>
      <c r="D8" s="1" t="s">
        <v>38</v>
      </c>
      <c r="E8" s="16" t="s">
        <v>31</v>
      </c>
      <c r="F8" s="1">
        <v>347838</v>
      </c>
      <c r="G8" s="1">
        <v>8</v>
      </c>
      <c r="H8" s="1">
        <v>0.76</v>
      </c>
    </row>
    <row r="9" spans="1:8" x14ac:dyDescent="0.25">
      <c r="A9" s="1">
        <v>6</v>
      </c>
      <c r="B9" s="1">
        <v>348109</v>
      </c>
      <c r="C9" s="1" t="s">
        <v>39</v>
      </c>
      <c r="D9" s="1" t="s">
        <v>40</v>
      </c>
      <c r="E9" s="16" t="s">
        <v>31</v>
      </c>
      <c r="F9" s="1">
        <v>348109</v>
      </c>
      <c r="G9" s="1">
        <v>13</v>
      </c>
      <c r="H9" s="1">
        <v>0.19</v>
      </c>
    </row>
    <row r="10" spans="1:8" x14ac:dyDescent="0.25">
      <c r="A10" s="1">
        <v>7</v>
      </c>
      <c r="B10" s="1">
        <v>347864</v>
      </c>
      <c r="C10" s="1" t="s">
        <v>41</v>
      </c>
      <c r="D10" s="1" t="s">
        <v>42</v>
      </c>
      <c r="E10" s="16" t="s">
        <v>31</v>
      </c>
      <c r="F10" s="1">
        <v>347864</v>
      </c>
      <c r="G10" s="1">
        <v>9</v>
      </c>
      <c r="H10" s="1">
        <v>0.56000000000000005</v>
      </c>
    </row>
    <row r="11" spans="1:8" x14ac:dyDescent="0.25">
      <c r="A11" s="1">
        <v>8</v>
      </c>
      <c r="B11" s="1">
        <v>347851</v>
      </c>
      <c r="C11" s="1" t="s">
        <v>43</v>
      </c>
      <c r="D11" s="1" t="s">
        <v>44</v>
      </c>
      <c r="E11" s="16" t="s">
        <v>31</v>
      </c>
      <c r="F11" s="1">
        <v>347851</v>
      </c>
      <c r="G11" s="1">
        <v>29</v>
      </c>
      <c r="H11" s="1">
        <v>0.24</v>
      </c>
    </row>
    <row r="12" spans="1:8" x14ac:dyDescent="0.25">
      <c r="A12" s="1">
        <v>9</v>
      </c>
      <c r="B12" s="1">
        <v>348009</v>
      </c>
      <c r="C12" s="1" t="s">
        <v>45</v>
      </c>
      <c r="D12" s="1" t="s">
        <v>46</v>
      </c>
      <c r="E12" s="16" t="s">
        <v>31</v>
      </c>
      <c r="F12" s="1">
        <v>348009</v>
      </c>
      <c r="G12" s="1">
        <v>29</v>
      </c>
      <c r="H12" s="1">
        <v>0.52</v>
      </c>
    </row>
    <row r="13" spans="1:8" x14ac:dyDescent="0.25">
      <c r="A13" s="1">
        <v>10</v>
      </c>
      <c r="B13" s="1">
        <v>347866</v>
      </c>
      <c r="C13" s="1" t="s">
        <v>47</v>
      </c>
      <c r="D13" s="1" t="s">
        <v>42</v>
      </c>
      <c r="E13" s="16" t="s">
        <v>31</v>
      </c>
      <c r="F13" s="1">
        <v>347866</v>
      </c>
      <c r="G13" s="1">
        <v>30</v>
      </c>
      <c r="H13" s="1">
        <v>0.53</v>
      </c>
    </row>
    <row r="14" spans="1:8" x14ac:dyDescent="0.25">
      <c r="A14" s="1">
        <v>11</v>
      </c>
      <c r="B14" s="1">
        <v>347860</v>
      </c>
      <c r="C14" s="1" t="s">
        <v>48</v>
      </c>
      <c r="D14" s="1" t="s">
        <v>46</v>
      </c>
      <c r="E14" s="16" t="s">
        <v>31</v>
      </c>
      <c r="F14" s="1">
        <v>347860</v>
      </c>
      <c r="G14" s="1">
        <v>23</v>
      </c>
      <c r="H14" s="1">
        <v>0.62</v>
      </c>
    </row>
    <row r="15" spans="1:8" x14ac:dyDescent="0.25">
      <c r="A15" s="1">
        <v>12</v>
      </c>
      <c r="B15" s="1">
        <v>347900</v>
      </c>
      <c r="C15" s="1" t="s">
        <v>49</v>
      </c>
      <c r="D15" s="1" t="s">
        <v>50</v>
      </c>
      <c r="E15" s="16" t="s">
        <v>31</v>
      </c>
      <c r="F15" s="1">
        <v>347900</v>
      </c>
      <c r="G15" s="1">
        <v>30</v>
      </c>
      <c r="H15" s="1">
        <v>0.16</v>
      </c>
    </row>
    <row r="16" spans="1:8" x14ac:dyDescent="0.25">
      <c r="A16" s="1">
        <v>13</v>
      </c>
      <c r="B16" s="1">
        <v>347983</v>
      </c>
      <c r="C16" s="1" t="s">
        <v>51</v>
      </c>
      <c r="D16" s="1" t="s">
        <v>52</v>
      </c>
      <c r="E16" s="16" t="s">
        <v>31</v>
      </c>
      <c r="F16" s="1">
        <v>347983</v>
      </c>
      <c r="G16" s="1">
        <v>11</v>
      </c>
      <c r="H16" s="1">
        <v>0.82</v>
      </c>
    </row>
    <row r="17" spans="1:8" x14ac:dyDescent="0.25">
      <c r="A17" s="1">
        <v>14</v>
      </c>
      <c r="B17" s="1">
        <v>348342</v>
      </c>
      <c r="C17" s="1" t="s">
        <v>53</v>
      </c>
      <c r="D17" s="1" t="s">
        <v>52</v>
      </c>
      <c r="E17" s="16" t="s">
        <v>31</v>
      </c>
      <c r="F17" s="1">
        <v>348342</v>
      </c>
      <c r="G17" s="1">
        <v>21</v>
      </c>
      <c r="H17" s="1">
        <v>0.48</v>
      </c>
    </row>
    <row r="18" spans="1:8" x14ac:dyDescent="0.25">
      <c r="A18" s="1">
        <v>15</v>
      </c>
      <c r="B18" s="1">
        <v>348607</v>
      </c>
      <c r="C18" s="1" t="s">
        <v>54</v>
      </c>
      <c r="D18" s="1" t="s">
        <v>46</v>
      </c>
      <c r="E18" s="16" t="s">
        <v>31</v>
      </c>
      <c r="F18" s="1">
        <v>348607</v>
      </c>
      <c r="G18" s="1">
        <v>22</v>
      </c>
      <c r="H18" s="1">
        <v>0.53</v>
      </c>
    </row>
    <row r="19" spans="1:8" x14ac:dyDescent="0.25">
      <c r="A19" s="1">
        <v>16</v>
      </c>
      <c r="B19" s="1">
        <v>348134</v>
      </c>
      <c r="C19" s="1" t="s">
        <v>55</v>
      </c>
      <c r="D19" s="1" t="s">
        <v>52</v>
      </c>
      <c r="E19" s="16" t="s">
        <v>31</v>
      </c>
      <c r="F19" s="1">
        <v>348134</v>
      </c>
      <c r="G19" s="1">
        <v>16</v>
      </c>
      <c r="H19" s="1">
        <v>0.8</v>
      </c>
    </row>
    <row r="20" spans="1:8" x14ac:dyDescent="0.25">
      <c r="A20" s="1">
        <v>17</v>
      </c>
      <c r="B20" s="1">
        <v>348166</v>
      </c>
      <c r="C20" s="1" t="s">
        <v>56</v>
      </c>
      <c r="D20" s="1" t="s">
        <v>44</v>
      </c>
      <c r="E20" s="16" t="s">
        <v>31</v>
      </c>
      <c r="F20" s="1">
        <v>348166</v>
      </c>
      <c r="G20" s="1">
        <v>16</v>
      </c>
      <c r="H20" s="1">
        <v>0.77</v>
      </c>
    </row>
    <row r="21" spans="1:8" x14ac:dyDescent="0.25">
      <c r="A21" s="1">
        <v>18</v>
      </c>
      <c r="B21" s="1">
        <v>348546</v>
      </c>
      <c r="C21" s="1" t="s">
        <v>57</v>
      </c>
      <c r="D21" s="1" t="s">
        <v>33</v>
      </c>
      <c r="E21" s="16" t="s">
        <v>31</v>
      </c>
      <c r="F21" s="1">
        <v>348546</v>
      </c>
      <c r="G21" s="1">
        <v>5</v>
      </c>
      <c r="H21" s="1">
        <v>0.84</v>
      </c>
    </row>
    <row r="22" spans="1:8" x14ac:dyDescent="0.25">
      <c r="A22" s="1">
        <v>19</v>
      </c>
      <c r="B22" s="1">
        <v>347814</v>
      </c>
      <c r="C22" s="1" t="s">
        <v>58</v>
      </c>
      <c r="D22" s="1" t="s">
        <v>59</v>
      </c>
      <c r="E22" s="16" t="s">
        <v>31</v>
      </c>
      <c r="F22" s="1">
        <v>347814</v>
      </c>
      <c r="G22" s="1">
        <v>26</v>
      </c>
      <c r="H22" s="1">
        <v>0.34</v>
      </c>
    </row>
    <row r="23" spans="1:8" x14ac:dyDescent="0.25">
      <c r="A23" s="1">
        <v>20</v>
      </c>
      <c r="B23" s="1">
        <v>348369</v>
      </c>
      <c r="C23" s="1" t="s">
        <v>60</v>
      </c>
      <c r="D23" s="1" t="s">
        <v>59</v>
      </c>
      <c r="E23" s="16" t="s">
        <v>31</v>
      </c>
      <c r="F23" s="1">
        <v>348369</v>
      </c>
      <c r="G23" s="1">
        <v>25</v>
      </c>
      <c r="H23" s="1">
        <v>0.55000000000000004</v>
      </c>
    </row>
    <row r="24" spans="1:8" x14ac:dyDescent="0.25">
      <c r="A24" s="1">
        <v>21</v>
      </c>
      <c r="B24" s="1">
        <v>348774</v>
      </c>
      <c r="C24" s="1" t="s">
        <v>61</v>
      </c>
      <c r="D24" s="1" t="s">
        <v>30</v>
      </c>
      <c r="E24" s="16" t="s">
        <v>31</v>
      </c>
      <c r="F24" s="1">
        <v>348774</v>
      </c>
      <c r="G24" s="1">
        <v>25</v>
      </c>
      <c r="H24" s="1">
        <v>0.54</v>
      </c>
    </row>
    <row r="25" spans="1:8" x14ac:dyDescent="0.25">
      <c r="A25" s="1">
        <v>22</v>
      </c>
      <c r="B25" s="1">
        <v>348252</v>
      </c>
      <c r="C25" s="1" t="s">
        <v>62</v>
      </c>
      <c r="D25" s="1" t="s">
        <v>38</v>
      </c>
      <c r="E25" s="16" t="s">
        <v>31</v>
      </c>
      <c r="F25" s="1">
        <v>348252</v>
      </c>
      <c r="G25" s="1">
        <v>14</v>
      </c>
      <c r="H25" s="1">
        <v>0.61</v>
      </c>
    </row>
    <row r="26" spans="1:8" x14ac:dyDescent="0.25">
      <c r="A26" s="1">
        <v>23</v>
      </c>
      <c r="B26" s="1">
        <v>348881</v>
      </c>
      <c r="C26" s="1" t="s">
        <v>63</v>
      </c>
      <c r="D26" s="1" t="s">
        <v>30</v>
      </c>
      <c r="E26" s="16" t="s">
        <v>31</v>
      </c>
      <c r="F26" s="1">
        <v>348881</v>
      </c>
      <c r="G26" s="1">
        <v>9</v>
      </c>
      <c r="H26" s="1">
        <v>0.24</v>
      </c>
    </row>
    <row r="27" spans="1:8" x14ac:dyDescent="0.25">
      <c r="A27" s="1">
        <v>24</v>
      </c>
      <c r="B27" s="1">
        <v>348883</v>
      </c>
      <c r="C27" s="1" t="s">
        <v>64</v>
      </c>
      <c r="D27" s="1" t="s">
        <v>30</v>
      </c>
      <c r="E27" s="16" t="s">
        <v>31</v>
      </c>
      <c r="F27" s="1">
        <v>348883</v>
      </c>
      <c r="G27" s="1">
        <v>25</v>
      </c>
      <c r="H27" s="1">
        <v>0.87</v>
      </c>
    </row>
    <row r="28" spans="1:8" x14ac:dyDescent="0.25">
      <c r="A28" s="1">
        <v>25</v>
      </c>
      <c r="B28" s="1">
        <v>348063</v>
      </c>
      <c r="C28" s="1" t="s">
        <v>65</v>
      </c>
      <c r="D28" s="1" t="s">
        <v>35</v>
      </c>
      <c r="E28" s="16" t="s">
        <v>31</v>
      </c>
      <c r="F28" s="1">
        <v>348063</v>
      </c>
      <c r="G28" s="1">
        <v>20</v>
      </c>
      <c r="H28" s="1">
        <v>0.12</v>
      </c>
    </row>
    <row r="29" spans="1:8" x14ac:dyDescent="0.25">
      <c r="A29" s="1">
        <v>26</v>
      </c>
      <c r="B29" s="1">
        <v>348807</v>
      </c>
      <c r="C29" s="1" t="s">
        <v>66</v>
      </c>
      <c r="D29" s="1" t="s">
        <v>30</v>
      </c>
      <c r="E29" s="16" t="s">
        <v>31</v>
      </c>
      <c r="F29" s="1">
        <v>348807</v>
      </c>
      <c r="G29" s="1">
        <v>12</v>
      </c>
      <c r="H29" s="1">
        <v>0.84</v>
      </c>
    </row>
    <row r="30" spans="1:8" x14ac:dyDescent="0.25">
      <c r="A30" s="1">
        <v>27</v>
      </c>
      <c r="B30" s="1">
        <v>347856</v>
      </c>
      <c r="C30" s="1" t="s">
        <v>67</v>
      </c>
      <c r="D30" s="1" t="s">
        <v>35</v>
      </c>
      <c r="E30" s="16" t="s">
        <v>31</v>
      </c>
      <c r="F30" s="1">
        <v>347856</v>
      </c>
      <c r="G30" s="1">
        <v>22</v>
      </c>
      <c r="H30" s="1">
        <v>0.28999999999999998</v>
      </c>
    </row>
    <row r="31" spans="1:8" x14ac:dyDescent="0.25">
      <c r="A31" s="1">
        <v>28</v>
      </c>
      <c r="B31" s="1">
        <v>348095</v>
      </c>
      <c r="C31" s="1" t="s">
        <v>68</v>
      </c>
      <c r="D31" s="1" t="s">
        <v>40</v>
      </c>
      <c r="E31" s="16" t="s">
        <v>31</v>
      </c>
      <c r="F31" s="1">
        <v>348095</v>
      </c>
      <c r="G31" s="1">
        <v>25</v>
      </c>
      <c r="H31" s="1">
        <v>0.15</v>
      </c>
    </row>
    <row r="32" spans="1:8" x14ac:dyDescent="0.25">
      <c r="A32" s="1">
        <v>29</v>
      </c>
      <c r="B32" s="1">
        <v>347628</v>
      </c>
      <c r="C32" s="1" t="s">
        <v>69</v>
      </c>
      <c r="D32" s="1" t="s">
        <v>70</v>
      </c>
      <c r="E32" s="16" t="s">
        <v>31</v>
      </c>
      <c r="F32" s="1">
        <v>347628</v>
      </c>
      <c r="G32" s="1">
        <v>23</v>
      </c>
      <c r="H32" s="1">
        <v>0.6</v>
      </c>
    </row>
    <row r="33" spans="1:8" x14ac:dyDescent="0.25">
      <c r="A33" s="1">
        <v>30</v>
      </c>
      <c r="B33" s="1">
        <v>347631</v>
      </c>
      <c r="C33" s="1" t="s">
        <v>71</v>
      </c>
      <c r="D33" s="1" t="s">
        <v>70</v>
      </c>
      <c r="E33" s="16" t="s">
        <v>31</v>
      </c>
      <c r="F33" s="1">
        <v>347631</v>
      </c>
      <c r="G33" s="1">
        <v>13</v>
      </c>
      <c r="H33" s="1">
        <v>0.16</v>
      </c>
    </row>
    <row r="34" spans="1:8" x14ac:dyDescent="0.25">
      <c r="A34" s="1">
        <v>31</v>
      </c>
      <c r="B34" s="1">
        <v>347652</v>
      </c>
      <c r="C34" s="1" t="s">
        <v>72</v>
      </c>
      <c r="D34" s="1" t="s">
        <v>70</v>
      </c>
      <c r="E34" s="16" t="s">
        <v>31</v>
      </c>
      <c r="F34" s="1">
        <v>347652</v>
      </c>
      <c r="G34" s="1">
        <v>25</v>
      </c>
      <c r="H34" s="1">
        <v>0.73</v>
      </c>
    </row>
    <row r="35" spans="1:8" x14ac:dyDescent="0.25">
      <c r="A35" s="1">
        <v>32</v>
      </c>
      <c r="B35" s="1">
        <v>347634</v>
      </c>
      <c r="C35" s="1" t="s">
        <v>73</v>
      </c>
      <c r="D35" s="1" t="s">
        <v>70</v>
      </c>
      <c r="E35" s="16" t="s">
        <v>31</v>
      </c>
      <c r="F35" s="1">
        <v>347634</v>
      </c>
      <c r="G35" s="1">
        <v>29</v>
      </c>
      <c r="H35" s="1">
        <v>0.1</v>
      </c>
    </row>
    <row r="36" spans="1:8" x14ac:dyDescent="0.25">
      <c r="A36" s="1">
        <v>33</v>
      </c>
      <c r="B36" s="1">
        <v>347678</v>
      </c>
      <c r="C36" s="1" t="s">
        <v>74</v>
      </c>
      <c r="D36" s="1" t="s">
        <v>70</v>
      </c>
      <c r="E36" s="16" t="s">
        <v>31</v>
      </c>
      <c r="F36" s="1">
        <v>347678</v>
      </c>
      <c r="G36" s="1">
        <v>7</v>
      </c>
      <c r="H36" s="1">
        <v>0.76</v>
      </c>
    </row>
    <row r="37" spans="1:8" x14ac:dyDescent="0.25">
      <c r="A37" s="1">
        <v>34</v>
      </c>
      <c r="B37" s="1">
        <v>348808</v>
      </c>
      <c r="C37" s="1" t="s">
        <v>75</v>
      </c>
      <c r="D37" s="1" t="s">
        <v>30</v>
      </c>
      <c r="E37" s="16" t="s">
        <v>31</v>
      </c>
      <c r="F37" s="1">
        <v>348808</v>
      </c>
      <c r="G37" s="1">
        <v>15</v>
      </c>
      <c r="H37" s="1">
        <v>0.3</v>
      </c>
    </row>
    <row r="38" spans="1:8" x14ac:dyDescent="0.25">
      <c r="A38" s="1">
        <v>35</v>
      </c>
      <c r="B38" s="1">
        <v>348831</v>
      </c>
      <c r="C38" s="1" t="s">
        <v>76</v>
      </c>
      <c r="D38" s="1" t="s">
        <v>30</v>
      </c>
      <c r="E38" s="16" t="s">
        <v>31</v>
      </c>
      <c r="F38" s="1">
        <v>348831</v>
      </c>
      <c r="G38" s="1">
        <v>26</v>
      </c>
      <c r="H38" s="1">
        <v>0.89</v>
      </c>
    </row>
    <row r="39" spans="1:8" x14ac:dyDescent="0.25">
      <c r="A39" s="1">
        <v>36</v>
      </c>
      <c r="B39" s="1">
        <v>348394</v>
      </c>
      <c r="C39" s="1" t="s">
        <v>77</v>
      </c>
      <c r="D39" s="1" t="s">
        <v>30</v>
      </c>
      <c r="E39" s="16" t="s">
        <v>31</v>
      </c>
      <c r="F39" s="1">
        <v>348394</v>
      </c>
      <c r="G39" s="1">
        <v>6</v>
      </c>
      <c r="H39" s="1">
        <v>0.37</v>
      </c>
    </row>
    <row r="40" spans="1:8" x14ac:dyDescent="0.25">
      <c r="A40" s="1">
        <v>37</v>
      </c>
      <c r="B40" s="1">
        <v>348821</v>
      </c>
      <c r="C40" s="1" t="s">
        <v>78</v>
      </c>
      <c r="D40" s="1" t="s">
        <v>44</v>
      </c>
      <c r="E40" s="16" t="s">
        <v>31</v>
      </c>
      <c r="F40" s="1">
        <v>348821</v>
      </c>
      <c r="G40" s="1">
        <v>16</v>
      </c>
      <c r="H40" s="1">
        <v>0.3</v>
      </c>
    </row>
    <row r="41" spans="1:8" x14ac:dyDescent="0.25">
      <c r="A41" s="1">
        <v>38</v>
      </c>
      <c r="B41" s="1">
        <v>348277</v>
      </c>
      <c r="C41" s="1" t="s">
        <v>29</v>
      </c>
      <c r="D41" s="1" t="s">
        <v>30</v>
      </c>
      <c r="E41" s="16" t="s">
        <v>31</v>
      </c>
      <c r="F41" s="1">
        <v>348277</v>
      </c>
      <c r="G41" s="1">
        <v>16</v>
      </c>
      <c r="H41" s="1">
        <v>0.15</v>
      </c>
    </row>
    <row r="42" spans="1:8" x14ac:dyDescent="0.25">
      <c r="A42" s="1">
        <v>39</v>
      </c>
      <c r="B42" s="1">
        <v>348294</v>
      </c>
      <c r="C42" s="1" t="s">
        <v>79</v>
      </c>
      <c r="D42" s="1" t="s">
        <v>52</v>
      </c>
      <c r="E42" s="16" t="s">
        <v>31</v>
      </c>
      <c r="F42" s="1">
        <v>348294</v>
      </c>
      <c r="G42" s="1">
        <v>14</v>
      </c>
      <c r="H42" s="1">
        <v>0.66</v>
      </c>
    </row>
    <row r="43" spans="1:8" x14ac:dyDescent="0.25">
      <c r="A43" s="1">
        <v>40</v>
      </c>
      <c r="B43" s="1">
        <v>348299</v>
      </c>
      <c r="C43" s="1" t="s">
        <v>80</v>
      </c>
      <c r="D43" s="1" t="s">
        <v>52</v>
      </c>
      <c r="E43" s="16" t="s">
        <v>31</v>
      </c>
      <c r="F43" s="1">
        <v>348299</v>
      </c>
      <c r="G43" s="1">
        <v>28</v>
      </c>
      <c r="H43" s="1">
        <v>0.34</v>
      </c>
    </row>
    <row r="44" spans="1:8" x14ac:dyDescent="0.25">
      <c r="A44" s="1">
        <v>41</v>
      </c>
      <c r="B44" s="1">
        <v>347921</v>
      </c>
      <c r="C44" s="1" t="s">
        <v>81</v>
      </c>
      <c r="D44" s="1" t="s">
        <v>50</v>
      </c>
      <c r="E44" s="16" t="s">
        <v>31</v>
      </c>
      <c r="F44" s="1">
        <v>347921</v>
      </c>
      <c r="G44" s="1">
        <v>9</v>
      </c>
      <c r="H44" s="1">
        <v>0.67</v>
      </c>
    </row>
    <row r="45" spans="1:8" x14ac:dyDescent="0.25">
      <c r="A45" s="1">
        <v>42</v>
      </c>
      <c r="B45" s="1">
        <v>347873</v>
      </c>
      <c r="C45" s="1" t="s">
        <v>82</v>
      </c>
      <c r="D45" s="1" t="s">
        <v>46</v>
      </c>
      <c r="E45" s="16" t="s">
        <v>31</v>
      </c>
      <c r="F45" s="1">
        <v>347873</v>
      </c>
      <c r="G45" s="1">
        <v>21</v>
      </c>
      <c r="H45" s="1">
        <v>0.39</v>
      </c>
    </row>
    <row r="46" spans="1:8" x14ac:dyDescent="0.25">
      <c r="A46" s="1">
        <v>43</v>
      </c>
      <c r="B46" s="1">
        <v>347874</v>
      </c>
      <c r="C46" s="1" t="s">
        <v>83</v>
      </c>
      <c r="D46" s="1" t="s">
        <v>46</v>
      </c>
      <c r="E46" s="16" t="s">
        <v>31</v>
      </c>
      <c r="F46" s="1">
        <v>347874</v>
      </c>
      <c r="G46" s="1">
        <v>10</v>
      </c>
      <c r="H46" s="1">
        <v>0.69</v>
      </c>
    </row>
    <row r="47" spans="1:8" x14ac:dyDescent="0.25">
      <c r="A47" s="1">
        <v>44</v>
      </c>
      <c r="B47" s="1">
        <v>347941</v>
      </c>
      <c r="C47" s="1" t="s">
        <v>84</v>
      </c>
      <c r="D47" s="1" t="s">
        <v>50</v>
      </c>
      <c r="E47" s="16" t="s">
        <v>31</v>
      </c>
      <c r="F47" s="1">
        <v>347941</v>
      </c>
      <c r="G47" s="1">
        <v>5</v>
      </c>
      <c r="H47" s="1">
        <v>0.53</v>
      </c>
    </row>
    <row r="48" spans="1:8" x14ac:dyDescent="0.25">
      <c r="A48" s="1">
        <v>45</v>
      </c>
      <c r="B48" s="1">
        <v>347932</v>
      </c>
      <c r="C48" s="1" t="s">
        <v>85</v>
      </c>
      <c r="D48" s="1" t="s">
        <v>50</v>
      </c>
      <c r="E48" s="16" t="s">
        <v>31</v>
      </c>
      <c r="F48" s="1">
        <v>347932</v>
      </c>
      <c r="G48" s="1">
        <v>19</v>
      </c>
      <c r="H48" s="1">
        <v>0.27</v>
      </c>
    </row>
    <row r="49" spans="1:8" x14ac:dyDescent="0.25">
      <c r="A49" s="1">
        <v>46</v>
      </c>
      <c r="B49" s="1">
        <v>347834</v>
      </c>
      <c r="C49" s="1" t="s">
        <v>86</v>
      </c>
      <c r="D49" s="1" t="s">
        <v>44</v>
      </c>
      <c r="E49" s="16" t="s">
        <v>31</v>
      </c>
      <c r="F49" s="1">
        <v>347834</v>
      </c>
      <c r="G49" s="1">
        <v>22</v>
      </c>
      <c r="H49" s="1">
        <v>0.59</v>
      </c>
    </row>
    <row r="50" spans="1:8" x14ac:dyDescent="0.25">
      <c r="A50" s="1">
        <v>47</v>
      </c>
      <c r="B50" s="1">
        <v>347868</v>
      </c>
      <c r="C50" s="1" t="s">
        <v>87</v>
      </c>
      <c r="D50" s="1" t="s">
        <v>42</v>
      </c>
      <c r="E50" s="16" t="s">
        <v>31</v>
      </c>
      <c r="F50" s="1">
        <v>347868</v>
      </c>
      <c r="G50" s="1">
        <v>20</v>
      </c>
      <c r="H50" s="1">
        <v>0.13</v>
      </c>
    </row>
    <row r="51" spans="1:8" x14ac:dyDescent="0.25">
      <c r="A51" s="1">
        <v>48</v>
      </c>
      <c r="B51" s="1">
        <v>348070</v>
      </c>
      <c r="C51" s="1" t="s">
        <v>88</v>
      </c>
      <c r="D51" s="1" t="s">
        <v>33</v>
      </c>
      <c r="E51" s="16" t="s">
        <v>31</v>
      </c>
      <c r="F51" s="1">
        <v>348070</v>
      </c>
      <c r="G51" s="1">
        <v>24</v>
      </c>
      <c r="H51" s="1">
        <v>0.7</v>
      </c>
    </row>
    <row r="52" spans="1:8" x14ac:dyDescent="0.25">
      <c r="A52" s="1">
        <v>49</v>
      </c>
      <c r="B52" s="1">
        <v>348076</v>
      </c>
      <c r="C52" s="1" t="s">
        <v>89</v>
      </c>
      <c r="D52" s="1" t="s">
        <v>33</v>
      </c>
      <c r="E52" s="16" t="s">
        <v>31</v>
      </c>
      <c r="F52" s="1">
        <v>348076</v>
      </c>
      <c r="G52" s="1">
        <v>25</v>
      </c>
      <c r="H52" s="1">
        <v>0.51</v>
      </c>
    </row>
    <row r="53" spans="1:8" x14ac:dyDescent="0.25">
      <c r="A53" s="1">
        <v>50</v>
      </c>
      <c r="B53" s="1">
        <v>348040</v>
      </c>
      <c r="C53" s="1" t="s">
        <v>90</v>
      </c>
      <c r="D53" s="1" t="s">
        <v>33</v>
      </c>
      <c r="E53" s="16" t="s">
        <v>31</v>
      </c>
      <c r="F53" s="1">
        <v>348040</v>
      </c>
      <c r="G53" s="1">
        <v>15</v>
      </c>
      <c r="H53" s="1">
        <v>0.7</v>
      </c>
    </row>
    <row r="54" spans="1:8" x14ac:dyDescent="0.25">
      <c r="A54" s="1">
        <v>51</v>
      </c>
      <c r="B54" s="1">
        <v>348046</v>
      </c>
      <c r="C54" s="1" t="s">
        <v>91</v>
      </c>
      <c r="D54" s="1" t="s">
        <v>33</v>
      </c>
      <c r="E54" s="16" t="s">
        <v>31</v>
      </c>
      <c r="F54" s="1">
        <v>348046</v>
      </c>
      <c r="G54" s="1">
        <v>26</v>
      </c>
      <c r="H54" s="1">
        <v>0.86</v>
      </c>
    </row>
    <row r="55" spans="1:8" x14ac:dyDescent="0.25">
      <c r="A55" s="1">
        <v>52</v>
      </c>
      <c r="B55" s="1">
        <v>347955</v>
      </c>
      <c r="C55" s="1" t="s">
        <v>92</v>
      </c>
      <c r="D55" s="1" t="s">
        <v>46</v>
      </c>
      <c r="E55" s="16" t="s">
        <v>31</v>
      </c>
      <c r="F55" s="1">
        <v>347955</v>
      </c>
      <c r="G55" s="1">
        <v>25</v>
      </c>
      <c r="H55" s="1">
        <v>0.73</v>
      </c>
    </row>
    <row r="56" spans="1:8" x14ac:dyDescent="0.25">
      <c r="A56" s="1">
        <v>53</v>
      </c>
      <c r="B56" s="1">
        <v>347957</v>
      </c>
      <c r="C56" s="1" t="s">
        <v>93</v>
      </c>
      <c r="D56" s="1" t="s">
        <v>46</v>
      </c>
      <c r="E56" s="16" t="s">
        <v>31</v>
      </c>
      <c r="F56" s="1">
        <v>347957</v>
      </c>
      <c r="G56" s="1">
        <v>23</v>
      </c>
      <c r="H56" s="1">
        <v>0.49</v>
      </c>
    </row>
    <row r="57" spans="1:8" x14ac:dyDescent="0.25">
      <c r="A57" s="1">
        <v>54</v>
      </c>
      <c r="B57" s="1">
        <v>347994</v>
      </c>
      <c r="C57" s="1" t="s">
        <v>94</v>
      </c>
      <c r="D57" s="1" t="s">
        <v>52</v>
      </c>
      <c r="E57" s="16" t="s">
        <v>31</v>
      </c>
      <c r="F57" s="1">
        <v>347994</v>
      </c>
      <c r="G57" s="1">
        <v>21</v>
      </c>
      <c r="H57" s="1">
        <v>0.17</v>
      </c>
    </row>
    <row r="58" spans="1:8" x14ac:dyDescent="0.25">
      <c r="A58" s="1">
        <v>55</v>
      </c>
      <c r="B58" s="1">
        <v>348142</v>
      </c>
      <c r="C58" s="1" t="s">
        <v>95</v>
      </c>
      <c r="D58" s="1" t="s">
        <v>40</v>
      </c>
      <c r="E58" s="16" t="s">
        <v>31</v>
      </c>
      <c r="F58" s="1">
        <v>348142</v>
      </c>
      <c r="G58" s="1">
        <v>28</v>
      </c>
      <c r="H58" s="1">
        <v>0.83</v>
      </c>
    </row>
    <row r="59" spans="1:8" x14ac:dyDescent="0.25">
      <c r="A59" s="1">
        <v>56</v>
      </c>
      <c r="B59" s="1">
        <v>347980</v>
      </c>
      <c r="C59" s="1" t="s">
        <v>96</v>
      </c>
      <c r="D59" s="1" t="s">
        <v>52</v>
      </c>
      <c r="E59" s="16" t="s">
        <v>31</v>
      </c>
      <c r="F59" s="1">
        <v>347980</v>
      </c>
      <c r="G59" s="1">
        <v>17</v>
      </c>
      <c r="H59" s="1">
        <v>0.34</v>
      </c>
    </row>
    <row r="60" spans="1:8" x14ac:dyDescent="0.25">
      <c r="A60" s="1">
        <v>57</v>
      </c>
      <c r="B60" s="1">
        <v>347991</v>
      </c>
      <c r="C60" s="1" t="s">
        <v>97</v>
      </c>
      <c r="D60" s="1" t="s">
        <v>52</v>
      </c>
      <c r="E60" s="16" t="s">
        <v>31</v>
      </c>
      <c r="F60" s="1">
        <v>347991</v>
      </c>
      <c r="G60" s="1">
        <v>25</v>
      </c>
      <c r="H60" s="1">
        <v>0.19</v>
      </c>
    </row>
    <row r="61" spans="1:8" x14ac:dyDescent="0.25">
      <c r="A61" s="1">
        <v>58</v>
      </c>
      <c r="B61" s="1">
        <v>348343</v>
      </c>
      <c r="C61" s="1" t="s">
        <v>53</v>
      </c>
      <c r="D61" s="1" t="s">
        <v>52</v>
      </c>
      <c r="E61" s="16" t="s">
        <v>31</v>
      </c>
      <c r="F61" s="1">
        <v>348343</v>
      </c>
      <c r="G61" s="1">
        <v>15</v>
      </c>
      <c r="H61" s="1">
        <v>0.1</v>
      </c>
    </row>
    <row r="62" spans="1:8" x14ac:dyDescent="0.25">
      <c r="A62" s="1">
        <v>59</v>
      </c>
      <c r="B62" s="1">
        <v>347813</v>
      </c>
      <c r="C62" s="1" t="s">
        <v>98</v>
      </c>
      <c r="D62" s="1" t="s">
        <v>44</v>
      </c>
      <c r="E62" s="16" t="s">
        <v>31</v>
      </c>
      <c r="F62" s="1">
        <v>347813</v>
      </c>
      <c r="G62" s="1">
        <v>15</v>
      </c>
      <c r="H62" s="1">
        <v>0.48</v>
      </c>
    </row>
    <row r="63" spans="1:8" x14ac:dyDescent="0.25">
      <c r="A63" s="1">
        <v>60</v>
      </c>
      <c r="B63" s="1">
        <v>347858</v>
      </c>
      <c r="C63" s="1" t="s">
        <v>99</v>
      </c>
      <c r="D63" s="1" t="s">
        <v>46</v>
      </c>
      <c r="E63" s="16" t="s">
        <v>31</v>
      </c>
      <c r="F63" s="1">
        <v>347858</v>
      </c>
      <c r="G63" s="1">
        <v>6</v>
      </c>
      <c r="H63" s="1">
        <v>0.64</v>
      </c>
    </row>
    <row r="64" spans="1:8" x14ac:dyDescent="0.25">
      <c r="A64" s="1">
        <v>61</v>
      </c>
      <c r="B64" s="1">
        <v>347870</v>
      </c>
      <c r="C64" s="1" t="s">
        <v>100</v>
      </c>
      <c r="D64" s="1" t="s">
        <v>46</v>
      </c>
      <c r="E64" s="16" t="s">
        <v>31</v>
      </c>
      <c r="F64" s="1">
        <v>347870</v>
      </c>
      <c r="G64" s="1">
        <v>22</v>
      </c>
      <c r="H64" s="1">
        <v>0.6</v>
      </c>
    </row>
    <row r="65" spans="1:8" x14ac:dyDescent="0.25">
      <c r="A65" s="1">
        <v>62</v>
      </c>
      <c r="B65" s="1">
        <v>347943</v>
      </c>
      <c r="C65" s="1" t="s">
        <v>101</v>
      </c>
      <c r="D65" s="1" t="s">
        <v>50</v>
      </c>
      <c r="E65" s="16" t="s">
        <v>31</v>
      </c>
      <c r="F65" s="1">
        <v>347943</v>
      </c>
      <c r="G65" s="1">
        <v>21</v>
      </c>
      <c r="H65" s="1">
        <v>0.19</v>
      </c>
    </row>
    <row r="66" spans="1:8" x14ac:dyDescent="0.25">
      <c r="A66" s="1">
        <v>63</v>
      </c>
      <c r="B66" s="1">
        <v>347946</v>
      </c>
      <c r="C66" s="1" t="s">
        <v>102</v>
      </c>
      <c r="D66" s="1" t="s">
        <v>50</v>
      </c>
      <c r="E66" s="16" t="s">
        <v>31</v>
      </c>
      <c r="F66" s="1">
        <v>347946</v>
      </c>
      <c r="G66" s="1">
        <v>16</v>
      </c>
      <c r="H66" s="1">
        <v>0.31</v>
      </c>
    </row>
    <row r="67" spans="1:8" x14ac:dyDescent="0.25">
      <c r="A67" s="1">
        <v>64</v>
      </c>
      <c r="B67" s="1">
        <v>347881</v>
      </c>
      <c r="C67" s="1" t="s">
        <v>103</v>
      </c>
      <c r="D67" s="1" t="s">
        <v>46</v>
      </c>
      <c r="E67" s="16" t="s">
        <v>31</v>
      </c>
      <c r="F67" s="1">
        <v>347881</v>
      </c>
      <c r="G67" s="1">
        <v>15</v>
      </c>
      <c r="H67" s="1">
        <v>0.49</v>
      </c>
    </row>
    <row r="68" spans="1:8" x14ac:dyDescent="0.25">
      <c r="A68" s="1">
        <v>65</v>
      </c>
      <c r="B68" s="1">
        <v>348428</v>
      </c>
      <c r="C68" s="1" t="s">
        <v>104</v>
      </c>
      <c r="D68" s="1" t="s">
        <v>30</v>
      </c>
      <c r="E68" s="16" t="s">
        <v>31</v>
      </c>
      <c r="F68" s="1">
        <v>348428</v>
      </c>
      <c r="G68" s="1">
        <v>26</v>
      </c>
      <c r="H68" s="1">
        <v>0.15</v>
      </c>
    </row>
    <row r="69" spans="1:8" x14ac:dyDescent="0.25">
      <c r="A69" s="1">
        <v>66</v>
      </c>
      <c r="B69" s="1">
        <v>347895</v>
      </c>
      <c r="C69" s="1" t="s">
        <v>105</v>
      </c>
      <c r="D69" s="1" t="s">
        <v>50</v>
      </c>
      <c r="E69" s="16" t="s">
        <v>31</v>
      </c>
      <c r="F69" s="1">
        <v>347895</v>
      </c>
      <c r="G69" s="1">
        <v>23</v>
      </c>
      <c r="H69" s="1">
        <v>0.42</v>
      </c>
    </row>
    <row r="70" spans="1:8" x14ac:dyDescent="0.25">
      <c r="A70" s="1">
        <v>67</v>
      </c>
      <c r="B70" s="1">
        <v>348866</v>
      </c>
      <c r="C70" s="1" t="s">
        <v>106</v>
      </c>
      <c r="D70" s="1" t="s">
        <v>30</v>
      </c>
      <c r="E70" s="16" t="s">
        <v>31</v>
      </c>
      <c r="F70" s="1">
        <v>348866</v>
      </c>
      <c r="G70" s="1">
        <v>22</v>
      </c>
      <c r="H70" s="1">
        <v>0.84</v>
      </c>
    </row>
    <row r="71" spans="1:8" x14ac:dyDescent="0.25">
      <c r="A71" s="1">
        <v>68</v>
      </c>
      <c r="B71" s="1">
        <v>348863</v>
      </c>
      <c r="C71" s="1" t="s">
        <v>107</v>
      </c>
      <c r="D71" s="1" t="s">
        <v>30</v>
      </c>
      <c r="E71" s="16" t="s">
        <v>31</v>
      </c>
      <c r="F71" s="1">
        <v>348863</v>
      </c>
      <c r="G71" s="1">
        <v>9</v>
      </c>
      <c r="H71" s="1">
        <v>0.62</v>
      </c>
    </row>
    <row r="72" spans="1:8" x14ac:dyDescent="0.25">
      <c r="A72" s="1">
        <v>69</v>
      </c>
      <c r="B72" s="1">
        <v>347824</v>
      </c>
      <c r="C72" s="1" t="s">
        <v>108</v>
      </c>
      <c r="D72" s="1" t="s">
        <v>59</v>
      </c>
      <c r="E72" s="16" t="s">
        <v>31</v>
      </c>
      <c r="F72" s="1">
        <v>347824</v>
      </c>
      <c r="G72" s="1">
        <v>21</v>
      </c>
      <c r="H72" s="1">
        <v>0.3</v>
      </c>
    </row>
    <row r="73" spans="1:8" x14ac:dyDescent="0.25">
      <c r="A73" s="1">
        <v>70</v>
      </c>
      <c r="B73" s="1">
        <v>347865</v>
      </c>
      <c r="C73" s="1" t="s">
        <v>109</v>
      </c>
      <c r="D73" s="1" t="s">
        <v>42</v>
      </c>
      <c r="E73" s="16" t="s">
        <v>31</v>
      </c>
      <c r="F73" s="1">
        <v>347865</v>
      </c>
      <c r="G73" s="1">
        <v>19</v>
      </c>
      <c r="H73" s="1">
        <v>0.55000000000000004</v>
      </c>
    </row>
    <row r="74" spans="1:8" x14ac:dyDescent="0.25">
      <c r="A74" s="1">
        <v>71</v>
      </c>
      <c r="B74" s="1">
        <v>348071</v>
      </c>
      <c r="C74" s="1" t="s">
        <v>110</v>
      </c>
      <c r="D74" s="1" t="s">
        <v>33</v>
      </c>
      <c r="E74" s="16" t="s">
        <v>31</v>
      </c>
      <c r="F74" s="1">
        <v>348071</v>
      </c>
      <c r="G74" s="1">
        <v>22</v>
      </c>
      <c r="H74" s="1">
        <v>0.17</v>
      </c>
    </row>
    <row r="75" spans="1:8" x14ac:dyDescent="0.25">
      <c r="A75" s="1">
        <v>72</v>
      </c>
      <c r="B75" s="1">
        <v>348077</v>
      </c>
      <c r="C75" s="1" t="s">
        <v>111</v>
      </c>
      <c r="D75" s="1" t="s">
        <v>33</v>
      </c>
      <c r="E75" s="16" t="s">
        <v>31</v>
      </c>
      <c r="F75" s="1">
        <v>348077</v>
      </c>
      <c r="G75" s="1">
        <v>22</v>
      </c>
      <c r="H75" s="1">
        <v>0.87</v>
      </c>
    </row>
    <row r="76" spans="1:8" x14ac:dyDescent="0.25">
      <c r="A76" s="1">
        <v>73</v>
      </c>
      <c r="B76" s="1">
        <v>348341</v>
      </c>
      <c r="C76" s="1" t="s">
        <v>53</v>
      </c>
      <c r="D76" s="1" t="s">
        <v>52</v>
      </c>
      <c r="E76" s="16" t="s">
        <v>31</v>
      </c>
      <c r="F76" s="1">
        <v>348341</v>
      </c>
      <c r="G76" s="1">
        <v>24</v>
      </c>
      <c r="H76" s="1">
        <v>0.15</v>
      </c>
    </row>
    <row r="77" spans="1:8" x14ac:dyDescent="0.25">
      <c r="A77" s="1">
        <v>74</v>
      </c>
      <c r="B77" s="1">
        <v>348778</v>
      </c>
      <c r="C77" s="1" t="s">
        <v>112</v>
      </c>
      <c r="D77" s="1" t="s">
        <v>30</v>
      </c>
      <c r="E77" s="16" t="s">
        <v>31</v>
      </c>
      <c r="F77" s="1">
        <v>348778</v>
      </c>
      <c r="G77" s="1">
        <v>5</v>
      </c>
      <c r="H77" s="1">
        <v>0.46</v>
      </c>
    </row>
    <row r="78" spans="1:8" x14ac:dyDescent="0.25">
      <c r="A78" s="1">
        <v>75</v>
      </c>
      <c r="B78" s="1">
        <v>347844</v>
      </c>
      <c r="C78" s="1" t="s">
        <v>113</v>
      </c>
      <c r="D78" s="1" t="s">
        <v>38</v>
      </c>
      <c r="E78" s="16" t="s">
        <v>31</v>
      </c>
      <c r="F78" s="1">
        <v>347844</v>
      </c>
      <c r="G78" s="1">
        <v>16</v>
      </c>
      <c r="H78" s="1">
        <v>0.52</v>
      </c>
    </row>
    <row r="79" spans="1:8" x14ac:dyDescent="0.25">
      <c r="A79" s="1">
        <v>76</v>
      </c>
      <c r="B79" s="1">
        <v>347877</v>
      </c>
      <c r="C79" s="1" t="s">
        <v>103</v>
      </c>
      <c r="D79" s="1" t="s">
        <v>46</v>
      </c>
      <c r="E79" s="16" t="s">
        <v>31</v>
      </c>
      <c r="F79" s="1">
        <v>347877</v>
      </c>
      <c r="G79" s="1">
        <v>30</v>
      </c>
      <c r="H79" s="1">
        <v>0.78</v>
      </c>
    </row>
    <row r="80" spans="1:8" x14ac:dyDescent="0.25">
      <c r="A80" s="1">
        <v>77</v>
      </c>
      <c r="B80" s="1">
        <v>347878</v>
      </c>
      <c r="C80" s="1" t="s">
        <v>114</v>
      </c>
      <c r="D80" s="1" t="s">
        <v>46</v>
      </c>
      <c r="E80" s="16" t="s">
        <v>31</v>
      </c>
      <c r="F80" s="1">
        <v>347878</v>
      </c>
      <c r="G80" s="1">
        <v>16</v>
      </c>
      <c r="H80" s="1">
        <v>0.36</v>
      </c>
    </row>
    <row r="81" spans="1:8" x14ac:dyDescent="0.25">
      <c r="A81" s="1">
        <v>78</v>
      </c>
      <c r="B81" s="1">
        <v>348489</v>
      </c>
      <c r="C81" s="1" t="s">
        <v>115</v>
      </c>
      <c r="D81" s="1" t="s">
        <v>70</v>
      </c>
      <c r="E81" s="16" t="s">
        <v>31</v>
      </c>
      <c r="F81" s="1">
        <v>348489</v>
      </c>
      <c r="G81" s="1">
        <v>26</v>
      </c>
      <c r="H81" s="1">
        <v>0.55000000000000004</v>
      </c>
    </row>
    <row r="82" spans="1:8" x14ac:dyDescent="0.25">
      <c r="A82" s="1">
        <v>79</v>
      </c>
      <c r="B82" s="1">
        <v>348107</v>
      </c>
      <c r="C82" s="1" t="s">
        <v>39</v>
      </c>
      <c r="D82" s="1" t="s">
        <v>40</v>
      </c>
      <c r="E82" s="16" t="s">
        <v>31</v>
      </c>
      <c r="F82" s="1">
        <v>348107</v>
      </c>
      <c r="G82" s="1">
        <v>9</v>
      </c>
      <c r="H82" s="1">
        <v>0.49</v>
      </c>
    </row>
    <row r="83" spans="1:8" x14ac:dyDescent="0.25">
      <c r="A83" s="1">
        <v>80</v>
      </c>
      <c r="B83" s="1">
        <v>348108</v>
      </c>
      <c r="C83" s="1" t="s">
        <v>116</v>
      </c>
      <c r="D83" s="1" t="s">
        <v>40</v>
      </c>
      <c r="E83" s="16" t="s">
        <v>31</v>
      </c>
      <c r="F83" s="1">
        <v>348108</v>
      </c>
      <c r="G83" s="1">
        <v>23</v>
      </c>
      <c r="H83" s="1">
        <v>0.52</v>
      </c>
    </row>
    <row r="84" spans="1:8" x14ac:dyDescent="0.25">
      <c r="A84" s="1">
        <v>81</v>
      </c>
      <c r="B84" s="1">
        <v>348141</v>
      </c>
      <c r="C84" s="1" t="s">
        <v>95</v>
      </c>
      <c r="D84" s="1" t="s">
        <v>40</v>
      </c>
      <c r="E84" s="16" t="s">
        <v>31</v>
      </c>
      <c r="F84" s="1">
        <v>348141</v>
      </c>
      <c r="G84" s="1">
        <v>21</v>
      </c>
      <c r="H84" s="1">
        <v>0.19</v>
      </c>
    </row>
    <row r="85" spans="1:8" x14ac:dyDescent="0.25">
      <c r="A85" s="1">
        <v>82</v>
      </c>
      <c r="B85" s="1">
        <v>348223</v>
      </c>
      <c r="C85" s="1" t="s">
        <v>117</v>
      </c>
      <c r="D85" s="1" t="s">
        <v>118</v>
      </c>
      <c r="E85" s="16" t="s">
        <v>31</v>
      </c>
      <c r="F85" s="1">
        <v>348223</v>
      </c>
      <c r="G85" s="1">
        <v>14</v>
      </c>
      <c r="H85" s="1">
        <v>0.41</v>
      </c>
    </row>
    <row r="86" spans="1:8" x14ac:dyDescent="0.25">
      <c r="A86" s="1">
        <v>83</v>
      </c>
      <c r="B86" s="1">
        <v>348229</v>
      </c>
      <c r="C86" s="1" t="s">
        <v>119</v>
      </c>
      <c r="D86" s="1" t="s">
        <v>35</v>
      </c>
      <c r="E86" s="16" t="s">
        <v>31</v>
      </c>
      <c r="F86" s="1">
        <v>348229</v>
      </c>
      <c r="G86" s="1">
        <v>13</v>
      </c>
      <c r="H86" s="1">
        <v>0.46</v>
      </c>
    </row>
    <row r="87" spans="1:8" x14ac:dyDescent="0.25">
      <c r="A87" s="1">
        <v>84</v>
      </c>
      <c r="B87" s="1">
        <v>348448</v>
      </c>
      <c r="C87" s="1" t="s">
        <v>120</v>
      </c>
      <c r="D87" s="1" t="s">
        <v>118</v>
      </c>
      <c r="E87" s="16" t="s">
        <v>31</v>
      </c>
      <c r="F87" s="1">
        <v>348448</v>
      </c>
      <c r="G87" s="1">
        <v>11</v>
      </c>
      <c r="H87" s="1">
        <v>0.56999999999999995</v>
      </c>
    </row>
    <row r="88" spans="1:8" x14ac:dyDescent="0.25">
      <c r="A88" s="1">
        <v>85</v>
      </c>
      <c r="B88" s="1">
        <v>348429</v>
      </c>
      <c r="C88" s="1" t="s">
        <v>121</v>
      </c>
      <c r="D88" s="1" t="s">
        <v>30</v>
      </c>
      <c r="E88" s="16" t="s">
        <v>31</v>
      </c>
      <c r="F88" s="1">
        <v>348429</v>
      </c>
      <c r="G88" s="1">
        <v>30</v>
      </c>
      <c r="H88" s="1">
        <v>0.74</v>
      </c>
    </row>
    <row r="89" spans="1:8" x14ac:dyDescent="0.25">
      <c r="A89" s="1">
        <v>86</v>
      </c>
      <c r="B89" s="1">
        <v>348431</v>
      </c>
      <c r="C89" s="1" t="s">
        <v>122</v>
      </c>
      <c r="D89" s="1" t="s">
        <v>30</v>
      </c>
      <c r="E89" s="16" t="s">
        <v>31</v>
      </c>
      <c r="F89" s="1">
        <v>348431</v>
      </c>
      <c r="G89" s="1">
        <v>13</v>
      </c>
      <c r="H89" s="1">
        <v>0.74</v>
      </c>
    </row>
    <row r="90" spans="1:8" x14ac:dyDescent="0.25">
      <c r="A90" s="1">
        <v>87</v>
      </c>
      <c r="B90" s="1">
        <v>347835</v>
      </c>
      <c r="C90" s="1" t="s">
        <v>86</v>
      </c>
      <c r="D90" s="1" t="s">
        <v>44</v>
      </c>
      <c r="E90" s="16" t="s">
        <v>31</v>
      </c>
      <c r="F90" s="1">
        <v>347835</v>
      </c>
      <c r="G90" s="1">
        <v>17</v>
      </c>
      <c r="H90" s="1">
        <v>0.23</v>
      </c>
    </row>
    <row r="91" spans="1:8" x14ac:dyDescent="0.25">
      <c r="A91" s="1">
        <v>88</v>
      </c>
      <c r="B91" s="1">
        <v>347763</v>
      </c>
      <c r="C91" s="1" t="s">
        <v>123</v>
      </c>
      <c r="D91" s="1" t="s">
        <v>70</v>
      </c>
      <c r="E91" s="16" t="s">
        <v>31</v>
      </c>
      <c r="F91" s="1">
        <v>347763</v>
      </c>
      <c r="G91" s="1">
        <v>11</v>
      </c>
      <c r="H91" s="1">
        <v>0.76</v>
      </c>
    </row>
    <row r="92" spans="1:8" x14ac:dyDescent="0.25">
      <c r="A92" s="1">
        <v>89</v>
      </c>
      <c r="B92" s="1">
        <v>348094</v>
      </c>
      <c r="C92" s="1" t="s">
        <v>124</v>
      </c>
      <c r="D92" s="1" t="s">
        <v>40</v>
      </c>
      <c r="E92" s="16" t="s">
        <v>31</v>
      </c>
      <c r="F92" s="1">
        <v>348094</v>
      </c>
      <c r="G92" s="1">
        <v>11</v>
      </c>
      <c r="H92" s="1">
        <v>0.84</v>
      </c>
    </row>
    <row r="93" spans="1:8" x14ac:dyDescent="0.25">
      <c r="A93" s="1">
        <v>90</v>
      </c>
      <c r="B93" s="1">
        <v>348058</v>
      </c>
      <c r="C93" s="1" t="s">
        <v>125</v>
      </c>
      <c r="D93" s="1" t="s">
        <v>35</v>
      </c>
      <c r="E93" s="16" t="s">
        <v>31</v>
      </c>
      <c r="F93" s="1">
        <v>348058</v>
      </c>
      <c r="G93" s="1">
        <v>26</v>
      </c>
      <c r="H93" s="1">
        <v>0.62</v>
      </c>
    </row>
    <row r="94" spans="1:8" x14ac:dyDescent="0.25">
      <c r="A94" s="1">
        <v>91</v>
      </c>
      <c r="B94" s="1">
        <v>348177</v>
      </c>
      <c r="C94" s="1" t="s">
        <v>126</v>
      </c>
      <c r="D94" s="1" t="s">
        <v>118</v>
      </c>
      <c r="E94" s="16" t="s">
        <v>31</v>
      </c>
      <c r="F94" s="1">
        <v>348177</v>
      </c>
      <c r="G94" s="1">
        <v>15</v>
      </c>
      <c r="H94" s="1">
        <v>0.89</v>
      </c>
    </row>
    <row r="95" spans="1:8" x14ac:dyDescent="0.25">
      <c r="A95" s="1">
        <v>92</v>
      </c>
      <c r="B95" s="1">
        <v>348196</v>
      </c>
      <c r="C95" s="1" t="s">
        <v>127</v>
      </c>
      <c r="D95" s="1" t="s">
        <v>118</v>
      </c>
      <c r="E95" s="16" t="s">
        <v>31</v>
      </c>
      <c r="F95" s="1">
        <v>348196</v>
      </c>
      <c r="G95" s="1">
        <v>29</v>
      </c>
      <c r="H95" s="1">
        <v>0.65</v>
      </c>
    </row>
    <row r="96" spans="1:8" x14ac:dyDescent="0.25">
      <c r="A96" s="1">
        <v>93</v>
      </c>
      <c r="B96" s="1">
        <v>348819</v>
      </c>
      <c r="C96" s="1" t="s">
        <v>128</v>
      </c>
      <c r="D96" s="1" t="s">
        <v>30</v>
      </c>
      <c r="E96" s="16" t="s">
        <v>31</v>
      </c>
      <c r="F96" s="1">
        <v>348819</v>
      </c>
      <c r="G96" s="1">
        <v>29</v>
      </c>
      <c r="H96" s="1">
        <v>0.75</v>
      </c>
    </row>
    <row r="97" spans="1:8" x14ac:dyDescent="0.25">
      <c r="A97" s="1">
        <v>94</v>
      </c>
      <c r="B97" s="1">
        <v>347884</v>
      </c>
      <c r="C97" s="1" t="s">
        <v>129</v>
      </c>
      <c r="D97" s="1" t="s">
        <v>46</v>
      </c>
      <c r="E97" s="16" t="s">
        <v>31</v>
      </c>
      <c r="F97" s="1">
        <v>347884</v>
      </c>
      <c r="G97" s="1">
        <v>15</v>
      </c>
      <c r="H97" s="1">
        <v>0.32</v>
      </c>
    </row>
    <row r="98" spans="1:8" x14ac:dyDescent="0.25">
      <c r="A98" s="1">
        <v>95</v>
      </c>
      <c r="B98" s="1">
        <v>348001</v>
      </c>
      <c r="C98" s="1" t="s">
        <v>130</v>
      </c>
      <c r="D98" s="1" t="s">
        <v>52</v>
      </c>
      <c r="E98" s="16" t="s">
        <v>31</v>
      </c>
      <c r="F98" s="1">
        <v>348001</v>
      </c>
      <c r="G98" s="1">
        <v>21</v>
      </c>
      <c r="H98" s="1">
        <v>0.41</v>
      </c>
    </row>
    <row r="99" spans="1:8" x14ac:dyDescent="0.25">
      <c r="A99" s="1">
        <v>96</v>
      </c>
      <c r="B99" s="1">
        <v>348307</v>
      </c>
      <c r="C99" s="1" t="s">
        <v>131</v>
      </c>
      <c r="D99" s="1" t="s">
        <v>118</v>
      </c>
      <c r="E99" s="16" t="s">
        <v>31</v>
      </c>
      <c r="F99" s="1">
        <v>348307</v>
      </c>
      <c r="G99" s="1">
        <v>16</v>
      </c>
      <c r="H99" s="1">
        <v>0.16</v>
      </c>
    </row>
    <row r="100" spans="1:8" x14ac:dyDescent="0.25">
      <c r="A100" s="1">
        <v>97</v>
      </c>
      <c r="B100" s="1">
        <v>348886</v>
      </c>
      <c r="C100" s="1" t="s">
        <v>132</v>
      </c>
      <c r="D100" s="1" t="s">
        <v>30</v>
      </c>
      <c r="E100" s="16" t="s">
        <v>31</v>
      </c>
      <c r="F100" s="1">
        <v>348886</v>
      </c>
      <c r="G100" s="1">
        <v>27</v>
      </c>
      <c r="H100" s="1">
        <v>0.77</v>
      </c>
    </row>
    <row r="101" spans="1:8" x14ac:dyDescent="0.25">
      <c r="A101" s="1">
        <v>98</v>
      </c>
      <c r="B101" s="1">
        <v>347975</v>
      </c>
      <c r="C101" s="1" t="s">
        <v>133</v>
      </c>
      <c r="D101" s="1" t="s">
        <v>52</v>
      </c>
      <c r="E101" s="16" t="s">
        <v>31</v>
      </c>
      <c r="F101" s="1">
        <v>347975</v>
      </c>
      <c r="G101" s="1">
        <v>6</v>
      </c>
      <c r="H101" s="1">
        <v>0.33</v>
      </c>
    </row>
    <row r="102" spans="1:8" x14ac:dyDescent="0.25">
      <c r="A102" s="1">
        <v>99</v>
      </c>
      <c r="B102" s="1">
        <v>348395</v>
      </c>
      <c r="C102" s="1" t="s">
        <v>77</v>
      </c>
      <c r="D102" s="1" t="s">
        <v>30</v>
      </c>
      <c r="E102" s="16" t="s">
        <v>31</v>
      </c>
      <c r="F102" s="1">
        <v>348395</v>
      </c>
      <c r="G102" s="1">
        <v>19</v>
      </c>
      <c r="H102" s="1">
        <v>0.47</v>
      </c>
    </row>
    <row r="103" spans="1:8" x14ac:dyDescent="0.25">
      <c r="A103" s="1">
        <v>100</v>
      </c>
      <c r="B103" s="1">
        <v>348882</v>
      </c>
      <c r="C103" s="1" t="s">
        <v>134</v>
      </c>
      <c r="D103" s="1" t="s">
        <v>30</v>
      </c>
      <c r="E103" s="16" t="s">
        <v>31</v>
      </c>
      <c r="F103" s="1">
        <v>348882</v>
      </c>
      <c r="G103" s="1">
        <v>15</v>
      </c>
      <c r="H103" s="1">
        <v>0.56999999999999995</v>
      </c>
    </row>
    <row r="104" spans="1:8" x14ac:dyDescent="0.25">
      <c r="A104" s="1">
        <v>101</v>
      </c>
      <c r="B104" s="1">
        <v>348884</v>
      </c>
      <c r="C104" s="1" t="s">
        <v>135</v>
      </c>
      <c r="D104" s="1" t="s">
        <v>30</v>
      </c>
      <c r="E104" s="16" t="s">
        <v>31</v>
      </c>
      <c r="F104" s="1">
        <v>348884</v>
      </c>
      <c r="G104" s="1">
        <v>8</v>
      </c>
      <c r="H104" s="1">
        <v>0.18</v>
      </c>
    </row>
    <row r="105" spans="1:8" x14ac:dyDescent="0.25">
      <c r="A105" s="1">
        <v>102</v>
      </c>
      <c r="B105" s="1">
        <v>347928</v>
      </c>
      <c r="C105" s="1" t="s">
        <v>136</v>
      </c>
      <c r="D105" s="1" t="s">
        <v>50</v>
      </c>
      <c r="E105" s="16" t="s">
        <v>31</v>
      </c>
      <c r="F105" s="1">
        <v>347928</v>
      </c>
      <c r="G105" s="1">
        <v>21</v>
      </c>
      <c r="H105" s="1">
        <v>0.53</v>
      </c>
    </row>
    <row r="106" spans="1:8" x14ac:dyDescent="0.25">
      <c r="A106" s="1">
        <v>103</v>
      </c>
      <c r="B106" s="1">
        <v>348769</v>
      </c>
      <c r="C106" s="1" t="s">
        <v>137</v>
      </c>
      <c r="D106" s="1" t="s">
        <v>30</v>
      </c>
      <c r="E106" s="16" t="s">
        <v>31</v>
      </c>
      <c r="F106" s="1">
        <v>348769</v>
      </c>
      <c r="G106" s="1">
        <v>15</v>
      </c>
      <c r="H106" s="1">
        <v>0.52</v>
      </c>
    </row>
    <row r="107" spans="1:8" x14ac:dyDescent="0.25">
      <c r="A107" s="1">
        <v>104</v>
      </c>
      <c r="B107" s="1">
        <v>347930</v>
      </c>
      <c r="C107" s="1" t="s">
        <v>138</v>
      </c>
      <c r="D107" s="1" t="s">
        <v>50</v>
      </c>
      <c r="E107" s="16" t="s">
        <v>31</v>
      </c>
      <c r="F107" s="1">
        <v>347930</v>
      </c>
      <c r="G107" s="1">
        <v>28</v>
      </c>
      <c r="H107" s="1">
        <v>0.46</v>
      </c>
    </row>
    <row r="108" spans="1:8" x14ac:dyDescent="0.25">
      <c r="A108" s="1">
        <v>105</v>
      </c>
      <c r="B108" s="1">
        <v>347939</v>
      </c>
      <c r="C108" s="1" t="s">
        <v>139</v>
      </c>
      <c r="D108" s="1" t="s">
        <v>50</v>
      </c>
      <c r="E108" s="16" t="s">
        <v>31</v>
      </c>
      <c r="F108" s="1">
        <v>347939</v>
      </c>
      <c r="G108" s="1">
        <v>26</v>
      </c>
      <c r="H108" s="1">
        <v>0.86</v>
      </c>
    </row>
    <row r="109" spans="1:8" x14ac:dyDescent="0.25">
      <c r="A109" s="1">
        <v>106</v>
      </c>
      <c r="B109" s="1">
        <v>347984</v>
      </c>
      <c r="C109" s="1" t="s">
        <v>51</v>
      </c>
      <c r="D109" s="1" t="s">
        <v>52</v>
      </c>
      <c r="E109" s="16" t="s">
        <v>31</v>
      </c>
      <c r="F109" s="1">
        <v>347984</v>
      </c>
      <c r="G109" s="1">
        <v>10</v>
      </c>
      <c r="H109" s="1">
        <v>0.73</v>
      </c>
    </row>
    <row r="110" spans="1:8" x14ac:dyDescent="0.25">
      <c r="A110" s="1">
        <v>107</v>
      </c>
      <c r="B110" s="1">
        <v>347982</v>
      </c>
      <c r="C110" s="1" t="s">
        <v>140</v>
      </c>
      <c r="D110" s="1" t="s">
        <v>52</v>
      </c>
      <c r="E110" s="16" t="s">
        <v>31</v>
      </c>
      <c r="F110" s="1">
        <v>347982</v>
      </c>
      <c r="G110" s="1">
        <v>24</v>
      </c>
      <c r="H110" s="1">
        <v>0.55000000000000004</v>
      </c>
    </row>
    <row r="111" spans="1:8" x14ac:dyDescent="0.25">
      <c r="A111" s="1">
        <v>108</v>
      </c>
      <c r="B111" s="1">
        <v>347986</v>
      </c>
      <c r="C111" s="1" t="s">
        <v>141</v>
      </c>
      <c r="D111" s="1" t="s">
        <v>52</v>
      </c>
      <c r="E111" s="16" t="s">
        <v>31</v>
      </c>
      <c r="F111" s="1">
        <v>347986</v>
      </c>
      <c r="G111" s="1">
        <v>15</v>
      </c>
      <c r="H111" s="1">
        <v>0.88</v>
      </c>
    </row>
    <row r="112" spans="1:8" x14ac:dyDescent="0.25">
      <c r="A112" s="1">
        <v>109</v>
      </c>
      <c r="B112" s="1">
        <v>347996</v>
      </c>
      <c r="C112" s="1" t="s">
        <v>142</v>
      </c>
      <c r="D112" s="1" t="s">
        <v>52</v>
      </c>
      <c r="E112" s="16" t="s">
        <v>31</v>
      </c>
      <c r="F112" s="1">
        <v>347996</v>
      </c>
      <c r="G112" s="1">
        <v>10</v>
      </c>
      <c r="H112" s="1">
        <v>0.53</v>
      </c>
    </row>
    <row r="113" spans="1:8" x14ac:dyDescent="0.25">
      <c r="A113" s="1">
        <v>110</v>
      </c>
      <c r="B113" s="1">
        <v>348899</v>
      </c>
      <c r="C113" s="1" t="s">
        <v>143</v>
      </c>
      <c r="D113" s="1" t="s">
        <v>30</v>
      </c>
      <c r="E113" s="16" t="s">
        <v>31</v>
      </c>
      <c r="F113" s="1">
        <v>348899</v>
      </c>
      <c r="G113" s="1">
        <v>28</v>
      </c>
      <c r="H113" s="1">
        <v>0.8</v>
      </c>
    </row>
    <row r="114" spans="1:8" x14ac:dyDescent="0.25">
      <c r="A114" s="1">
        <v>111</v>
      </c>
      <c r="B114" s="1">
        <v>348780</v>
      </c>
      <c r="C114" s="1" t="s">
        <v>144</v>
      </c>
      <c r="D114" s="1" t="s">
        <v>30</v>
      </c>
      <c r="E114" s="16" t="s">
        <v>31</v>
      </c>
      <c r="F114" s="1">
        <v>348780</v>
      </c>
      <c r="G114" s="1">
        <v>8</v>
      </c>
      <c r="H114" s="1">
        <v>0.32</v>
      </c>
    </row>
    <row r="115" spans="1:8" x14ac:dyDescent="0.25">
      <c r="A115" s="1">
        <v>112</v>
      </c>
      <c r="B115" s="1">
        <v>348793</v>
      </c>
      <c r="C115" s="1" t="s">
        <v>145</v>
      </c>
      <c r="D115" s="1" t="s">
        <v>30</v>
      </c>
      <c r="E115" s="16" t="s">
        <v>31</v>
      </c>
      <c r="F115" s="1">
        <v>348793</v>
      </c>
      <c r="G115" s="1">
        <v>11</v>
      </c>
      <c r="H115" s="1">
        <v>0.86</v>
      </c>
    </row>
    <row r="116" spans="1:8" x14ac:dyDescent="0.25">
      <c r="A116" s="1">
        <v>113</v>
      </c>
      <c r="B116" s="1">
        <v>348847</v>
      </c>
      <c r="C116" s="1" t="s">
        <v>146</v>
      </c>
      <c r="D116" s="1" t="s">
        <v>30</v>
      </c>
      <c r="E116" s="16" t="s">
        <v>31</v>
      </c>
      <c r="F116" s="1">
        <v>348847</v>
      </c>
      <c r="G116" s="1">
        <v>17</v>
      </c>
      <c r="H116" s="1">
        <v>0.25</v>
      </c>
    </row>
    <row r="117" spans="1:8" x14ac:dyDescent="0.25">
      <c r="A117" s="1">
        <v>114</v>
      </c>
      <c r="B117" s="1">
        <v>348837</v>
      </c>
      <c r="C117" s="1" t="s">
        <v>147</v>
      </c>
      <c r="D117" s="1" t="s">
        <v>30</v>
      </c>
      <c r="E117" s="16" t="s">
        <v>31</v>
      </c>
      <c r="F117" s="1">
        <v>348837</v>
      </c>
      <c r="G117" s="1">
        <v>25</v>
      </c>
      <c r="H117" s="1">
        <v>0.45</v>
      </c>
    </row>
    <row r="118" spans="1:8" x14ac:dyDescent="0.25">
      <c r="A118" s="1">
        <v>115</v>
      </c>
      <c r="B118" s="1">
        <v>348638</v>
      </c>
      <c r="C118" s="1" t="s">
        <v>73</v>
      </c>
      <c r="D118" s="1" t="s">
        <v>70</v>
      </c>
      <c r="E118" s="16" t="s">
        <v>31</v>
      </c>
      <c r="F118" s="1">
        <v>348638</v>
      </c>
      <c r="G118" s="1">
        <v>29</v>
      </c>
      <c r="H118" s="1">
        <v>0.28000000000000003</v>
      </c>
    </row>
    <row r="119" spans="1:8" x14ac:dyDescent="0.25">
      <c r="A119" s="1">
        <v>116</v>
      </c>
      <c r="B119" s="1">
        <v>348135</v>
      </c>
      <c r="C119" s="1" t="s">
        <v>148</v>
      </c>
      <c r="D119" s="1" t="s">
        <v>52</v>
      </c>
      <c r="E119" s="16" t="s">
        <v>31</v>
      </c>
      <c r="F119" s="1">
        <v>348135</v>
      </c>
      <c r="G119" s="1">
        <v>25</v>
      </c>
      <c r="H119" s="1">
        <v>0.55000000000000004</v>
      </c>
    </row>
    <row r="120" spans="1:8" x14ac:dyDescent="0.25">
      <c r="A120" s="1">
        <v>117</v>
      </c>
      <c r="B120" s="1">
        <v>348213</v>
      </c>
      <c r="C120" s="1" t="s">
        <v>149</v>
      </c>
      <c r="D120" s="1" t="s">
        <v>118</v>
      </c>
      <c r="E120" s="16" t="s">
        <v>31</v>
      </c>
      <c r="F120" s="1">
        <v>348213</v>
      </c>
      <c r="G120" s="1">
        <v>21</v>
      </c>
      <c r="H120" s="1">
        <v>0.5</v>
      </c>
    </row>
    <row r="121" spans="1:8" x14ac:dyDescent="0.25">
      <c r="A121" s="1">
        <v>118</v>
      </c>
      <c r="B121" s="1">
        <v>348214</v>
      </c>
      <c r="C121" s="1" t="s">
        <v>150</v>
      </c>
      <c r="D121" s="1" t="s">
        <v>35</v>
      </c>
      <c r="E121" s="16" t="s">
        <v>31</v>
      </c>
      <c r="F121" s="1">
        <v>348214</v>
      </c>
      <c r="G121" s="1">
        <v>11</v>
      </c>
      <c r="H121" s="1">
        <v>0.16</v>
      </c>
    </row>
    <row r="122" spans="1:8" x14ac:dyDescent="0.25">
      <c r="A122" s="1">
        <v>119</v>
      </c>
      <c r="B122" s="1">
        <v>348226</v>
      </c>
      <c r="C122" s="1" t="s">
        <v>151</v>
      </c>
      <c r="D122" s="1" t="s">
        <v>33</v>
      </c>
      <c r="E122" s="16" t="s">
        <v>31</v>
      </c>
      <c r="F122" s="1">
        <v>348226</v>
      </c>
      <c r="G122" s="1">
        <v>29</v>
      </c>
      <c r="H122" s="1">
        <v>0.42</v>
      </c>
    </row>
    <row r="123" spans="1:8" x14ac:dyDescent="0.25">
      <c r="A123" s="1">
        <v>120</v>
      </c>
      <c r="B123" s="1">
        <v>348282</v>
      </c>
      <c r="C123" s="1" t="s">
        <v>152</v>
      </c>
      <c r="D123" s="1" t="s">
        <v>33</v>
      </c>
      <c r="E123" s="16" t="s">
        <v>31</v>
      </c>
      <c r="F123" s="1">
        <v>348282</v>
      </c>
      <c r="G123" s="1">
        <v>13</v>
      </c>
      <c r="H123" s="1">
        <v>0.74</v>
      </c>
    </row>
    <row r="124" spans="1:8" x14ac:dyDescent="0.25">
      <c r="A124" s="1">
        <v>121</v>
      </c>
      <c r="B124" s="1">
        <v>348287</v>
      </c>
      <c r="C124" s="1" t="s">
        <v>153</v>
      </c>
      <c r="D124" s="1" t="s">
        <v>33</v>
      </c>
      <c r="E124" s="16" t="s">
        <v>31</v>
      </c>
      <c r="F124" s="1">
        <v>348287</v>
      </c>
      <c r="G124" s="1">
        <v>18</v>
      </c>
      <c r="H124" s="1">
        <v>0.11</v>
      </c>
    </row>
    <row r="125" spans="1:8" x14ac:dyDescent="0.25">
      <c r="A125" s="1">
        <v>122</v>
      </c>
      <c r="B125" s="1">
        <v>348459</v>
      </c>
      <c r="C125" s="1" t="s">
        <v>154</v>
      </c>
      <c r="D125" s="1" t="s">
        <v>46</v>
      </c>
      <c r="E125" s="16" t="s">
        <v>31</v>
      </c>
      <c r="F125" s="1">
        <v>348459</v>
      </c>
      <c r="G125" s="1">
        <v>8</v>
      </c>
      <c r="H125" s="1">
        <v>0.57999999999999996</v>
      </c>
    </row>
    <row r="126" spans="1:8" x14ac:dyDescent="0.25">
      <c r="A126" s="1">
        <v>123</v>
      </c>
      <c r="B126" s="1">
        <v>348813</v>
      </c>
      <c r="C126" s="1" t="s">
        <v>155</v>
      </c>
      <c r="D126" s="1" t="s">
        <v>30</v>
      </c>
      <c r="E126" s="16" t="s">
        <v>31</v>
      </c>
      <c r="F126" s="1">
        <v>348813</v>
      </c>
      <c r="G126" s="1">
        <v>25</v>
      </c>
      <c r="H126" s="1">
        <v>0.42</v>
      </c>
    </row>
    <row r="127" spans="1:8" x14ac:dyDescent="0.25">
      <c r="A127" s="1">
        <v>124</v>
      </c>
      <c r="B127" s="1">
        <v>348387</v>
      </c>
      <c r="C127" s="1" t="s">
        <v>156</v>
      </c>
      <c r="D127" s="1" t="s">
        <v>30</v>
      </c>
      <c r="E127" s="16" t="s">
        <v>31</v>
      </c>
      <c r="F127" s="1">
        <v>348387</v>
      </c>
      <c r="G127" s="1">
        <v>25</v>
      </c>
      <c r="H127" s="1">
        <v>0.47</v>
      </c>
    </row>
    <row r="128" spans="1:8" x14ac:dyDescent="0.25">
      <c r="A128" s="1">
        <v>125</v>
      </c>
      <c r="B128" s="1">
        <v>348153</v>
      </c>
      <c r="C128" s="1" t="s">
        <v>157</v>
      </c>
      <c r="D128" s="1" t="s">
        <v>35</v>
      </c>
      <c r="E128" s="16" t="s">
        <v>31</v>
      </c>
      <c r="F128" s="1">
        <v>348153</v>
      </c>
      <c r="G128" s="1">
        <v>8</v>
      </c>
      <c r="H128" s="1">
        <v>0.7</v>
      </c>
    </row>
    <row r="129" spans="1:8" x14ac:dyDescent="0.25">
      <c r="A129" s="1">
        <v>126</v>
      </c>
      <c r="B129" s="1">
        <v>347969</v>
      </c>
      <c r="C129" s="1" t="s">
        <v>158</v>
      </c>
      <c r="D129" s="1" t="s">
        <v>59</v>
      </c>
      <c r="E129" s="16" t="s">
        <v>31</v>
      </c>
      <c r="F129" s="1">
        <v>347969</v>
      </c>
      <c r="G129" s="1">
        <v>14</v>
      </c>
      <c r="H129" s="1">
        <v>0.41</v>
      </c>
    </row>
    <row r="130" spans="1:8" x14ac:dyDescent="0.25">
      <c r="A130" s="1">
        <v>127</v>
      </c>
      <c r="B130" s="1">
        <v>347626</v>
      </c>
      <c r="C130" s="1" t="s">
        <v>159</v>
      </c>
      <c r="D130" s="1" t="s">
        <v>70</v>
      </c>
      <c r="E130" s="16" t="s">
        <v>31</v>
      </c>
      <c r="F130" s="1">
        <v>347626</v>
      </c>
      <c r="G130" s="1">
        <v>29</v>
      </c>
      <c r="H130" s="1">
        <v>0.9</v>
      </c>
    </row>
    <row r="131" spans="1:8" x14ac:dyDescent="0.25">
      <c r="A131" s="1">
        <v>128</v>
      </c>
      <c r="B131" s="1">
        <v>347668</v>
      </c>
      <c r="C131" s="1" t="s">
        <v>160</v>
      </c>
      <c r="D131" s="1" t="s">
        <v>70</v>
      </c>
      <c r="E131" s="16" t="s">
        <v>31</v>
      </c>
      <c r="F131" s="1">
        <v>347668</v>
      </c>
      <c r="G131" s="1">
        <v>29</v>
      </c>
      <c r="H131" s="1">
        <v>0.66</v>
      </c>
    </row>
    <row r="132" spans="1:8" x14ac:dyDescent="0.25">
      <c r="A132" s="1">
        <v>129</v>
      </c>
      <c r="B132" s="1">
        <v>347669</v>
      </c>
      <c r="C132" s="1" t="s">
        <v>161</v>
      </c>
      <c r="D132" s="1" t="s">
        <v>70</v>
      </c>
      <c r="E132" s="16" t="s">
        <v>31</v>
      </c>
      <c r="F132" s="1">
        <v>347669</v>
      </c>
      <c r="G132" s="1">
        <v>8</v>
      </c>
      <c r="H132" s="1">
        <v>0.27</v>
      </c>
    </row>
    <row r="133" spans="1:8" x14ac:dyDescent="0.25">
      <c r="A133" s="1">
        <v>130</v>
      </c>
      <c r="B133" s="1">
        <v>347596</v>
      </c>
      <c r="C133" s="1" t="s">
        <v>162</v>
      </c>
      <c r="D133" s="1" t="s">
        <v>70</v>
      </c>
      <c r="E133" s="16" t="s">
        <v>31</v>
      </c>
      <c r="F133" s="1">
        <v>347596</v>
      </c>
      <c r="G133" s="1">
        <v>8</v>
      </c>
      <c r="H133" s="1">
        <v>0.52</v>
      </c>
    </row>
    <row r="134" spans="1:8" x14ac:dyDescent="0.25">
      <c r="A134" s="1">
        <v>131</v>
      </c>
      <c r="B134" s="1">
        <v>347613</v>
      </c>
      <c r="C134" s="1" t="s">
        <v>163</v>
      </c>
      <c r="D134" s="1" t="s">
        <v>70</v>
      </c>
      <c r="E134" s="16" t="s">
        <v>31</v>
      </c>
      <c r="F134" s="1">
        <v>347613</v>
      </c>
      <c r="G134" s="1">
        <v>20</v>
      </c>
      <c r="H134" s="1">
        <v>0.84</v>
      </c>
    </row>
    <row r="135" spans="1:8" x14ac:dyDescent="0.25">
      <c r="A135" s="1">
        <v>132</v>
      </c>
      <c r="B135" s="1">
        <v>347653</v>
      </c>
      <c r="C135" s="1" t="s">
        <v>72</v>
      </c>
      <c r="D135" s="1" t="s">
        <v>70</v>
      </c>
      <c r="E135" s="16" t="s">
        <v>31</v>
      </c>
      <c r="F135" s="1">
        <v>347653</v>
      </c>
      <c r="G135" s="1">
        <v>30</v>
      </c>
      <c r="H135" s="1">
        <v>0.64</v>
      </c>
    </row>
    <row r="136" spans="1:8" x14ac:dyDescent="0.25">
      <c r="A136" s="1">
        <v>133</v>
      </c>
      <c r="B136" s="1">
        <v>347706</v>
      </c>
      <c r="C136" s="1" t="s">
        <v>164</v>
      </c>
      <c r="D136" s="1" t="s">
        <v>40</v>
      </c>
      <c r="E136" s="16" t="s">
        <v>31</v>
      </c>
      <c r="F136" s="1">
        <v>347706</v>
      </c>
      <c r="G136" s="1">
        <v>12</v>
      </c>
      <c r="H136" s="1">
        <v>0.7</v>
      </c>
    </row>
    <row r="137" spans="1:8" x14ac:dyDescent="0.25">
      <c r="A137" s="1">
        <v>134</v>
      </c>
      <c r="B137" s="1">
        <v>347709</v>
      </c>
      <c r="C137" s="1" t="s">
        <v>165</v>
      </c>
      <c r="D137" s="1" t="s">
        <v>40</v>
      </c>
      <c r="E137" s="16" t="s">
        <v>31</v>
      </c>
      <c r="F137" s="1">
        <v>347709</v>
      </c>
      <c r="G137" s="1">
        <v>12</v>
      </c>
      <c r="H137" s="1">
        <v>0.45</v>
      </c>
    </row>
    <row r="138" spans="1:8" x14ac:dyDescent="0.25">
      <c r="A138" s="1">
        <v>135</v>
      </c>
      <c r="B138" s="1">
        <v>347820</v>
      </c>
      <c r="C138" s="1" t="s">
        <v>166</v>
      </c>
      <c r="D138" s="1" t="s">
        <v>70</v>
      </c>
      <c r="E138" s="16" t="s">
        <v>31</v>
      </c>
      <c r="F138" s="1">
        <v>347820</v>
      </c>
      <c r="G138" s="1">
        <v>5</v>
      </c>
      <c r="H138" s="1">
        <v>0.71</v>
      </c>
    </row>
    <row r="139" spans="1:8" x14ac:dyDescent="0.25">
      <c r="A139" s="1">
        <v>136</v>
      </c>
      <c r="B139" s="1">
        <v>347859</v>
      </c>
      <c r="C139" s="1" t="s">
        <v>99</v>
      </c>
      <c r="D139" s="1" t="s">
        <v>46</v>
      </c>
      <c r="E139" s="16" t="s">
        <v>31</v>
      </c>
      <c r="F139" s="1">
        <v>347859</v>
      </c>
      <c r="G139" s="1">
        <v>18</v>
      </c>
      <c r="H139" s="1">
        <v>0.82</v>
      </c>
    </row>
    <row r="140" spans="1:8" x14ac:dyDescent="0.25">
      <c r="A140" s="1">
        <v>137</v>
      </c>
      <c r="B140" s="1">
        <v>347872</v>
      </c>
      <c r="C140" s="1" t="s">
        <v>167</v>
      </c>
      <c r="D140" s="1" t="s">
        <v>168</v>
      </c>
      <c r="E140" s="16" t="s">
        <v>31</v>
      </c>
      <c r="F140" s="1">
        <v>347872</v>
      </c>
      <c r="G140" s="1">
        <v>24</v>
      </c>
      <c r="H140" s="1">
        <v>0.17</v>
      </c>
    </row>
    <row r="141" spans="1:8" x14ac:dyDescent="0.25">
      <c r="A141" s="1">
        <v>138</v>
      </c>
      <c r="B141" s="1">
        <v>347899</v>
      </c>
      <c r="C141" s="1" t="s">
        <v>169</v>
      </c>
      <c r="D141" s="1" t="s">
        <v>50</v>
      </c>
      <c r="E141" s="16" t="s">
        <v>31</v>
      </c>
      <c r="F141" s="1">
        <v>347899</v>
      </c>
      <c r="G141" s="1">
        <v>6</v>
      </c>
      <c r="H141" s="1">
        <v>0.89</v>
      </c>
    </row>
    <row r="142" spans="1:8" x14ac:dyDescent="0.25">
      <c r="A142" s="1">
        <v>139</v>
      </c>
      <c r="B142" s="1">
        <v>347903</v>
      </c>
      <c r="C142" s="1" t="s">
        <v>170</v>
      </c>
      <c r="D142" s="1" t="s">
        <v>50</v>
      </c>
      <c r="E142" s="16" t="s">
        <v>31</v>
      </c>
      <c r="F142" s="1">
        <v>347903</v>
      </c>
      <c r="G142" s="1">
        <v>20</v>
      </c>
      <c r="H142" s="1">
        <v>0.72</v>
      </c>
    </row>
    <row r="143" spans="1:8" x14ac:dyDescent="0.25">
      <c r="A143" s="1">
        <v>140</v>
      </c>
      <c r="B143" s="1">
        <v>347937</v>
      </c>
      <c r="C143" s="1" t="s">
        <v>171</v>
      </c>
      <c r="D143" s="1" t="s">
        <v>50</v>
      </c>
      <c r="E143" s="16" t="s">
        <v>31</v>
      </c>
      <c r="F143" s="1">
        <v>347937</v>
      </c>
      <c r="G143" s="1">
        <v>30</v>
      </c>
      <c r="H143" s="1">
        <v>0.39</v>
      </c>
    </row>
    <row r="144" spans="1:8" x14ac:dyDescent="0.25">
      <c r="A144" s="1">
        <v>141</v>
      </c>
      <c r="B144" s="1">
        <v>347952</v>
      </c>
      <c r="C144" s="1" t="s">
        <v>172</v>
      </c>
      <c r="D144" s="1" t="s">
        <v>46</v>
      </c>
      <c r="E144" s="16" t="s">
        <v>31</v>
      </c>
      <c r="F144" s="1">
        <v>347952</v>
      </c>
      <c r="G144" s="1">
        <v>29</v>
      </c>
      <c r="H144" s="1">
        <v>0.21</v>
      </c>
    </row>
    <row r="145" spans="1:8" x14ac:dyDescent="0.25">
      <c r="A145" s="1">
        <v>142</v>
      </c>
      <c r="B145" s="1">
        <v>348129</v>
      </c>
      <c r="C145" s="1" t="s">
        <v>173</v>
      </c>
      <c r="D145" s="1" t="s">
        <v>40</v>
      </c>
      <c r="E145" s="16" t="s">
        <v>31</v>
      </c>
      <c r="F145" s="1">
        <v>348129</v>
      </c>
      <c r="G145" s="1">
        <v>10</v>
      </c>
      <c r="H145" s="1">
        <v>0.38</v>
      </c>
    </row>
    <row r="146" spans="1:8" x14ac:dyDescent="0.25">
      <c r="A146" s="1">
        <v>143</v>
      </c>
      <c r="B146" s="1">
        <v>347861</v>
      </c>
      <c r="C146" s="1" t="s">
        <v>174</v>
      </c>
      <c r="D146" s="1" t="s">
        <v>46</v>
      </c>
      <c r="E146" s="16" t="s">
        <v>31</v>
      </c>
      <c r="F146" s="1">
        <v>347861</v>
      </c>
      <c r="G146" s="1">
        <v>9</v>
      </c>
      <c r="H146" s="1">
        <v>0.73</v>
      </c>
    </row>
    <row r="147" spans="1:8" x14ac:dyDescent="0.25">
      <c r="A147" s="1">
        <v>144</v>
      </c>
      <c r="B147" s="1">
        <v>347770</v>
      </c>
      <c r="C147" s="1" t="s">
        <v>175</v>
      </c>
      <c r="D147" s="1" t="s">
        <v>70</v>
      </c>
      <c r="E147" s="16" t="s">
        <v>31</v>
      </c>
      <c r="F147" s="1">
        <v>347770</v>
      </c>
      <c r="G147" s="1">
        <v>27</v>
      </c>
      <c r="H147" s="1">
        <v>0.5</v>
      </c>
    </row>
    <row r="148" spans="1:8" x14ac:dyDescent="0.25">
      <c r="A148" s="1">
        <v>145</v>
      </c>
      <c r="B148" s="1">
        <v>348031</v>
      </c>
      <c r="C148" s="1" t="s">
        <v>176</v>
      </c>
      <c r="D148" s="1" t="s">
        <v>35</v>
      </c>
      <c r="E148" s="16" t="s">
        <v>31</v>
      </c>
      <c r="F148" s="1">
        <v>348031</v>
      </c>
      <c r="G148" s="1">
        <v>9</v>
      </c>
      <c r="H148" s="1">
        <v>0.81</v>
      </c>
    </row>
    <row r="149" spans="1:8" x14ac:dyDescent="0.25">
      <c r="A149" s="1">
        <v>146</v>
      </c>
      <c r="B149" s="1">
        <v>347831</v>
      </c>
      <c r="C149" s="1" t="s">
        <v>177</v>
      </c>
      <c r="D149" s="1" t="s">
        <v>59</v>
      </c>
      <c r="E149" s="16" t="s">
        <v>31</v>
      </c>
      <c r="F149" s="1">
        <v>347831</v>
      </c>
      <c r="G149" s="1">
        <v>22</v>
      </c>
      <c r="H149" s="1">
        <v>0.62</v>
      </c>
    </row>
    <row r="150" spans="1:8" x14ac:dyDescent="0.25">
      <c r="A150" s="1">
        <v>147</v>
      </c>
      <c r="B150" s="1">
        <v>347967</v>
      </c>
      <c r="C150" s="1" t="s">
        <v>158</v>
      </c>
      <c r="D150" s="1" t="s">
        <v>59</v>
      </c>
      <c r="E150" s="16" t="s">
        <v>31</v>
      </c>
      <c r="F150" s="1">
        <v>347967</v>
      </c>
      <c r="G150" s="1">
        <v>22</v>
      </c>
      <c r="H150" s="1">
        <v>0.78</v>
      </c>
    </row>
    <row r="151" spans="1:8" x14ac:dyDescent="0.25">
      <c r="A151" s="1">
        <v>148</v>
      </c>
      <c r="B151" s="1">
        <v>348381</v>
      </c>
      <c r="C151" s="1" t="s">
        <v>178</v>
      </c>
      <c r="D151" s="1" t="s">
        <v>30</v>
      </c>
      <c r="E151" s="16" t="s">
        <v>31</v>
      </c>
      <c r="F151" s="1">
        <v>348381</v>
      </c>
      <c r="G151" s="1">
        <v>28</v>
      </c>
      <c r="H151" s="1">
        <v>0.75</v>
      </c>
    </row>
    <row r="152" spans="1:8" x14ac:dyDescent="0.25">
      <c r="A152" s="1">
        <v>149</v>
      </c>
      <c r="B152" s="1">
        <v>353723</v>
      </c>
      <c r="C152" s="1" t="s">
        <v>179</v>
      </c>
      <c r="D152" s="1" t="s">
        <v>44</v>
      </c>
      <c r="E152" s="16" t="s">
        <v>31</v>
      </c>
      <c r="F152" s="1">
        <v>353723</v>
      </c>
      <c r="G152" s="1">
        <v>9</v>
      </c>
      <c r="H152" s="1">
        <v>0.45</v>
      </c>
    </row>
    <row r="153" spans="1:8" x14ac:dyDescent="0.25">
      <c r="A153" s="1">
        <v>150</v>
      </c>
      <c r="B153" s="1">
        <v>348598</v>
      </c>
      <c r="C153" s="1" t="s">
        <v>180</v>
      </c>
      <c r="D153" s="1" t="s">
        <v>44</v>
      </c>
      <c r="E153" s="16" t="s">
        <v>31</v>
      </c>
      <c r="F153" s="1">
        <v>348598</v>
      </c>
      <c r="G153" s="1">
        <v>8</v>
      </c>
      <c r="H153" s="1">
        <v>0.28000000000000003</v>
      </c>
    </row>
    <row r="154" spans="1:8" x14ac:dyDescent="0.25">
      <c r="A154" s="1">
        <v>151</v>
      </c>
      <c r="B154" s="1">
        <v>347887</v>
      </c>
      <c r="C154" s="1" t="s">
        <v>181</v>
      </c>
      <c r="D154" s="1" t="s">
        <v>46</v>
      </c>
      <c r="E154" s="16" t="s">
        <v>31</v>
      </c>
      <c r="F154" s="1">
        <v>347887</v>
      </c>
      <c r="G154" s="1">
        <v>21</v>
      </c>
      <c r="H154" s="1">
        <v>0.54</v>
      </c>
    </row>
    <row r="155" spans="1:8" x14ac:dyDescent="0.25">
      <c r="A155" s="1">
        <v>152</v>
      </c>
      <c r="B155" s="1">
        <v>347889</v>
      </c>
      <c r="C155" s="1" t="s">
        <v>182</v>
      </c>
      <c r="D155" s="1" t="s">
        <v>46</v>
      </c>
      <c r="E155" s="16" t="s">
        <v>31</v>
      </c>
      <c r="F155" s="1">
        <v>347889</v>
      </c>
      <c r="G155" s="1">
        <v>12</v>
      </c>
      <c r="H155" s="1">
        <v>0.57999999999999996</v>
      </c>
    </row>
    <row r="156" spans="1:8" x14ac:dyDescent="0.25">
      <c r="A156" s="1">
        <v>153</v>
      </c>
      <c r="B156" s="1">
        <v>348606</v>
      </c>
      <c r="C156" s="1" t="s">
        <v>183</v>
      </c>
      <c r="D156" s="1" t="s">
        <v>46</v>
      </c>
      <c r="E156" s="16" t="s">
        <v>31</v>
      </c>
      <c r="F156" s="1">
        <v>348606</v>
      </c>
      <c r="G156" s="1">
        <v>5</v>
      </c>
      <c r="H156" s="1">
        <v>0.77</v>
      </c>
    </row>
    <row r="157" spans="1:8" x14ac:dyDescent="0.25">
      <c r="A157" s="1">
        <v>154</v>
      </c>
      <c r="B157" s="1">
        <v>348777</v>
      </c>
      <c r="C157" s="1" t="s">
        <v>184</v>
      </c>
      <c r="D157" s="1" t="s">
        <v>30</v>
      </c>
      <c r="E157" s="16" t="s">
        <v>31</v>
      </c>
      <c r="F157" s="1">
        <v>348777</v>
      </c>
      <c r="G157" s="1">
        <v>11</v>
      </c>
      <c r="H157" s="1">
        <v>0.7</v>
      </c>
    </row>
    <row r="158" spans="1:8" x14ac:dyDescent="0.25">
      <c r="A158" s="1">
        <v>155</v>
      </c>
      <c r="B158" s="1">
        <v>347882</v>
      </c>
      <c r="C158" s="1" t="s">
        <v>185</v>
      </c>
      <c r="D158" s="1" t="s">
        <v>46</v>
      </c>
      <c r="E158" s="16" t="s">
        <v>31</v>
      </c>
      <c r="F158" s="1">
        <v>347882</v>
      </c>
      <c r="G158" s="1">
        <v>13</v>
      </c>
      <c r="H158" s="1">
        <v>0.55000000000000004</v>
      </c>
    </row>
    <row r="159" spans="1:8" x14ac:dyDescent="0.25">
      <c r="A159" s="1">
        <v>156</v>
      </c>
      <c r="B159" s="1">
        <v>347883</v>
      </c>
      <c r="C159" s="1" t="s">
        <v>186</v>
      </c>
      <c r="D159" s="1" t="s">
        <v>46</v>
      </c>
      <c r="E159" s="16" t="s">
        <v>31</v>
      </c>
      <c r="F159" s="1">
        <v>347883</v>
      </c>
      <c r="G159" s="1">
        <v>11</v>
      </c>
      <c r="H159" s="1">
        <v>0.7</v>
      </c>
    </row>
    <row r="160" spans="1:8" x14ac:dyDescent="0.25">
      <c r="A160" s="1">
        <v>157</v>
      </c>
      <c r="B160" s="1">
        <v>348289</v>
      </c>
      <c r="C160" s="1" t="s">
        <v>187</v>
      </c>
      <c r="D160" s="1" t="s">
        <v>52</v>
      </c>
      <c r="E160" s="16" t="s">
        <v>31</v>
      </c>
      <c r="F160" s="1">
        <v>348289</v>
      </c>
      <c r="G160" s="1">
        <v>26</v>
      </c>
      <c r="H160" s="1">
        <v>0.79</v>
      </c>
    </row>
    <row r="161" spans="1:8" x14ac:dyDescent="0.25">
      <c r="A161" s="1">
        <v>158</v>
      </c>
      <c r="B161" s="1">
        <v>348680</v>
      </c>
      <c r="C161" s="1" t="s">
        <v>188</v>
      </c>
      <c r="D161" s="1" t="s">
        <v>70</v>
      </c>
      <c r="E161" s="16" t="s">
        <v>31</v>
      </c>
      <c r="F161" s="1">
        <v>348680</v>
      </c>
      <c r="G161" s="1">
        <v>6</v>
      </c>
      <c r="H161" s="1">
        <v>0.18</v>
      </c>
    </row>
    <row r="162" spans="1:8" x14ac:dyDescent="0.25">
      <c r="A162" s="1">
        <v>159</v>
      </c>
      <c r="B162" s="1">
        <v>348118</v>
      </c>
      <c r="C162" s="1" t="s">
        <v>189</v>
      </c>
      <c r="D162" s="1" t="s">
        <v>38</v>
      </c>
      <c r="E162" s="16" t="s">
        <v>31</v>
      </c>
      <c r="F162" s="1">
        <v>348118</v>
      </c>
      <c r="G162" s="1">
        <v>21</v>
      </c>
      <c r="H162" s="1">
        <v>0.14000000000000001</v>
      </c>
    </row>
    <row r="163" spans="1:8" x14ac:dyDescent="0.25">
      <c r="A163" s="1">
        <v>160</v>
      </c>
      <c r="B163" s="1">
        <v>347888</v>
      </c>
      <c r="C163" s="1" t="s">
        <v>182</v>
      </c>
      <c r="D163" s="1" t="s">
        <v>46</v>
      </c>
      <c r="E163" s="16" t="s">
        <v>31</v>
      </c>
      <c r="F163" s="1">
        <v>347888</v>
      </c>
      <c r="G163" s="1">
        <v>5</v>
      </c>
      <c r="H163" s="1">
        <v>0.72</v>
      </c>
    </row>
    <row r="164" spans="1:8" x14ac:dyDescent="0.25">
      <c r="A164" s="1">
        <v>161</v>
      </c>
      <c r="B164" s="1">
        <v>348535</v>
      </c>
      <c r="C164" s="1" t="s">
        <v>190</v>
      </c>
      <c r="D164" s="1" t="s">
        <v>70</v>
      </c>
      <c r="E164" s="16" t="s">
        <v>31</v>
      </c>
      <c r="F164" s="1">
        <v>348535</v>
      </c>
      <c r="G164" s="1">
        <v>18</v>
      </c>
      <c r="H164" s="1">
        <v>0.84</v>
      </c>
    </row>
    <row r="165" spans="1:8" x14ac:dyDescent="0.25">
      <c r="A165" s="1">
        <v>162</v>
      </c>
      <c r="B165" s="1">
        <v>348538</v>
      </c>
      <c r="C165" s="1" t="s">
        <v>191</v>
      </c>
      <c r="D165" s="1" t="s">
        <v>70</v>
      </c>
      <c r="E165" s="16" t="s">
        <v>31</v>
      </c>
      <c r="F165" s="1">
        <v>348538</v>
      </c>
      <c r="G165" s="1">
        <v>5</v>
      </c>
      <c r="H165" s="1">
        <v>0.77</v>
      </c>
    </row>
    <row r="166" spans="1:8" x14ac:dyDescent="0.25">
      <c r="A166" s="1">
        <v>163</v>
      </c>
      <c r="B166" s="1">
        <v>348545</v>
      </c>
      <c r="C166" s="1" t="s">
        <v>192</v>
      </c>
      <c r="D166" s="1" t="s">
        <v>70</v>
      </c>
      <c r="E166" s="16" t="s">
        <v>31</v>
      </c>
      <c r="F166" s="1">
        <v>348545</v>
      </c>
      <c r="G166" s="1">
        <v>12</v>
      </c>
      <c r="H166" s="1">
        <v>0.15</v>
      </c>
    </row>
    <row r="167" spans="1:8" x14ac:dyDescent="0.25">
      <c r="A167" s="1">
        <v>164</v>
      </c>
      <c r="B167" s="1">
        <v>348630</v>
      </c>
      <c r="C167" s="1" t="s">
        <v>193</v>
      </c>
      <c r="D167" s="1" t="s">
        <v>70</v>
      </c>
      <c r="E167" s="16" t="s">
        <v>31</v>
      </c>
      <c r="F167" s="1">
        <v>348630</v>
      </c>
      <c r="G167" s="1">
        <v>29</v>
      </c>
      <c r="H167" s="1">
        <v>0.47</v>
      </c>
    </row>
    <row r="168" spans="1:8" x14ac:dyDescent="0.25">
      <c r="A168" s="1">
        <v>165</v>
      </c>
      <c r="B168" s="1">
        <v>348635</v>
      </c>
      <c r="C168" s="1" t="s">
        <v>194</v>
      </c>
      <c r="D168" s="1" t="s">
        <v>70</v>
      </c>
      <c r="E168" s="16" t="s">
        <v>31</v>
      </c>
      <c r="F168" s="1">
        <v>348635</v>
      </c>
      <c r="G168" s="1">
        <v>27</v>
      </c>
      <c r="H168" s="1">
        <v>0.17</v>
      </c>
    </row>
    <row r="169" spans="1:8" x14ac:dyDescent="0.25">
      <c r="A169" s="1">
        <v>166</v>
      </c>
      <c r="B169" s="1">
        <v>348636</v>
      </c>
      <c r="C169" s="1" t="s">
        <v>195</v>
      </c>
      <c r="D169" s="1" t="s">
        <v>70</v>
      </c>
      <c r="E169" s="16" t="s">
        <v>31</v>
      </c>
      <c r="F169" s="1">
        <v>348636</v>
      </c>
      <c r="G169" s="1">
        <v>15</v>
      </c>
      <c r="H169" s="1">
        <v>0.38</v>
      </c>
    </row>
    <row r="170" spans="1:8" x14ac:dyDescent="0.25">
      <c r="A170" s="1">
        <v>167</v>
      </c>
      <c r="B170" s="1">
        <v>348637</v>
      </c>
      <c r="C170" s="1" t="s">
        <v>71</v>
      </c>
      <c r="D170" s="1" t="s">
        <v>70</v>
      </c>
      <c r="E170" s="16" t="s">
        <v>31</v>
      </c>
      <c r="F170" s="1">
        <v>348637</v>
      </c>
      <c r="G170" s="1">
        <v>24</v>
      </c>
      <c r="H170" s="1">
        <v>0.15</v>
      </c>
    </row>
    <row r="171" spans="1:8" x14ac:dyDescent="0.25">
      <c r="A171" s="1">
        <v>168</v>
      </c>
      <c r="B171" s="1">
        <v>348862</v>
      </c>
      <c r="C171" s="1" t="s">
        <v>196</v>
      </c>
      <c r="D171" s="1" t="s">
        <v>30</v>
      </c>
      <c r="E171" s="16" t="s">
        <v>31</v>
      </c>
      <c r="F171" s="1">
        <v>348862</v>
      </c>
      <c r="G171" s="1">
        <v>17</v>
      </c>
      <c r="H171" s="1">
        <v>0.68</v>
      </c>
    </row>
    <row r="172" spans="1:8" x14ac:dyDescent="0.25">
      <c r="A172" s="1">
        <v>169</v>
      </c>
      <c r="B172" s="1">
        <v>347708</v>
      </c>
      <c r="C172" s="1" t="s">
        <v>197</v>
      </c>
      <c r="D172" s="1" t="s">
        <v>40</v>
      </c>
      <c r="E172" s="16" t="s">
        <v>31</v>
      </c>
      <c r="F172" s="1">
        <v>347708</v>
      </c>
      <c r="G172" s="1">
        <v>19</v>
      </c>
      <c r="H172" s="1">
        <v>0.8</v>
      </c>
    </row>
    <row r="173" spans="1:8" x14ac:dyDescent="0.25">
      <c r="A173" s="1">
        <v>170</v>
      </c>
      <c r="B173" s="1">
        <v>348049</v>
      </c>
      <c r="C173" s="1" t="s">
        <v>198</v>
      </c>
      <c r="D173" s="1" t="s">
        <v>35</v>
      </c>
      <c r="E173" s="16" t="s">
        <v>31</v>
      </c>
      <c r="F173" s="1">
        <v>348049</v>
      </c>
      <c r="G173" s="1">
        <v>13</v>
      </c>
      <c r="H173" s="1">
        <v>0.59</v>
      </c>
    </row>
    <row r="174" spans="1:8" x14ac:dyDescent="0.25">
      <c r="A174" s="1">
        <v>171</v>
      </c>
      <c r="B174" s="1">
        <v>347846</v>
      </c>
      <c r="C174" s="1" t="s">
        <v>199</v>
      </c>
      <c r="D174" s="1" t="s">
        <v>38</v>
      </c>
      <c r="E174" s="16" t="s">
        <v>31</v>
      </c>
      <c r="F174" s="1">
        <v>347846</v>
      </c>
      <c r="G174" s="1">
        <v>17</v>
      </c>
      <c r="H174" s="1">
        <v>0.65</v>
      </c>
    </row>
    <row r="175" spans="1:8" x14ac:dyDescent="0.25">
      <c r="A175" s="1">
        <v>172</v>
      </c>
      <c r="B175" s="1">
        <v>347695</v>
      </c>
      <c r="C175" s="1" t="s">
        <v>200</v>
      </c>
      <c r="D175" s="1" t="s">
        <v>70</v>
      </c>
      <c r="E175" s="16" t="s">
        <v>31</v>
      </c>
      <c r="F175" s="1">
        <v>347695</v>
      </c>
      <c r="G175" s="1">
        <v>7</v>
      </c>
      <c r="H175" s="1">
        <v>0.26</v>
      </c>
    </row>
    <row r="176" spans="1:8" x14ac:dyDescent="0.25">
      <c r="A176" s="1">
        <v>173</v>
      </c>
      <c r="B176" s="1">
        <v>347629</v>
      </c>
      <c r="C176" s="1" t="s">
        <v>195</v>
      </c>
      <c r="D176" s="1" t="s">
        <v>70</v>
      </c>
      <c r="E176" s="16" t="s">
        <v>31</v>
      </c>
      <c r="F176" s="1">
        <v>347629</v>
      </c>
      <c r="G176" s="1">
        <v>6</v>
      </c>
      <c r="H176" s="1">
        <v>0.87</v>
      </c>
    </row>
    <row r="177" spans="1:8" x14ac:dyDescent="0.25">
      <c r="A177" s="1">
        <v>174</v>
      </c>
      <c r="B177" s="1">
        <v>347632</v>
      </c>
      <c r="C177" s="1" t="s">
        <v>71</v>
      </c>
      <c r="D177" s="1" t="s">
        <v>70</v>
      </c>
      <c r="E177" s="16" t="s">
        <v>31</v>
      </c>
      <c r="F177" s="1">
        <v>347632</v>
      </c>
      <c r="G177" s="1">
        <v>23</v>
      </c>
      <c r="H177" s="1">
        <v>0.81</v>
      </c>
    </row>
    <row r="178" spans="1:8" x14ac:dyDescent="0.25">
      <c r="A178" s="1">
        <v>175</v>
      </c>
      <c r="B178" s="1">
        <v>347635</v>
      </c>
      <c r="C178" s="1" t="s">
        <v>73</v>
      </c>
      <c r="D178" s="1" t="s">
        <v>70</v>
      </c>
      <c r="E178" s="16" t="s">
        <v>31</v>
      </c>
      <c r="F178" s="1">
        <v>347635</v>
      </c>
      <c r="G178" s="1">
        <v>27</v>
      </c>
      <c r="H178" s="1">
        <v>0.84</v>
      </c>
    </row>
    <row r="179" spans="1:8" x14ac:dyDescent="0.25">
      <c r="A179" s="1">
        <v>176</v>
      </c>
      <c r="B179" s="1">
        <v>347641</v>
      </c>
      <c r="C179" s="1" t="s">
        <v>201</v>
      </c>
      <c r="D179" s="1" t="s">
        <v>70</v>
      </c>
      <c r="E179" s="16" t="s">
        <v>31</v>
      </c>
      <c r="F179" s="1">
        <v>347641</v>
      </c>
      <c r="G179" s="1">
        <v>13</v>
      </c>
      <c r="H179" s="1">
        <v>0.12</v>
      </c>
    </row>
    <row r="180" spans="1:8" x14ac:dyDescent="0.25">
      <c r="A180" s="1">
        <v>177</v>
      </c>
      <c r="B180" s="1">
        <v>347644</v>
      </c>
      <c r="C180" s="1" t="s">
        <v>202</v>
      </c>
      <c r="D180" s="1" t="s">
        <v>70</v>
      </c>
      <c r="E180" s="16" t="s">
        <v>31</v>
      </c>
      <c r="F180" s="1">
        <v>347644</v>
      </c>
      <c r="G180" s="1">
        <v>20</v>
      </c>
      <c r="H180" s="1">
        <v>0.32</v>
      </c>
    </row>
    <row r="181" spans="1:8" x14ac:dyDescent="0.25">
      <c r="A181" s="1">
        <v>178</v>
      </c>
      <c r="B181" s="1">
        <v>347647</v>
      </c>
      <c r="C181" s="1" t="s">
        <v>203</v>
      </c>
      <c r="D181" s="1" t="s">
        <v>70</v>
      </c>
      <c r="E181" s="16" t="s">
        <v>31</v>
      </c>
      <c r="F181" s="1">
        <v>347647</v>
      </c>
      <c r="G181" s="1">
        <v>6</v>
      </c>
      <c r="H181" s="1">
        <v>0.47</v>
      </c>
    </row>
    <row r="182" spans="1:8" x14ac:dyDescent="0.25">
      <c r="A182" s="1">
        <v>179</v>
      </c>
      <c r="B182" s="1">
        <v>347649</v>
      </c>
      <c r="C182" s="1" t="s">
        <v>204</v>
      </c>
      <c r="D182" s="1" t="s">
        <v>70</v>
      </c>
      <c r="E182" s="16" t="s">
        <v>31</v>
      </c>
      <c r="F182" s="1">
        <v>347649</v>
      </c>
      <c r="G182" s="1">
        <v>21</v>
      </c>
      <c r="H182" s="1">
        <v>0.19</v>
      </c>
    </row>
    <row r="183" spans="1:8" x14ac:dyDescent="0.25">
      <c r="A183" s="1">
        <v>180</v>
      </c>
      <c r="B183" s="1">
        <v>348367</v>
      </c>
      <c r="C183" s="1" t="s">
        <v>205</v>
      </c>
      <c r="D183" s="1" t="s">
        <v>30</v>
      </c>
      <c r="E183" s="16" t="s">
        <v>31</v>
      </c>
      <c r="F183" s="1">
        <v>348367</v>
      </c>
      <c r="G183" s="1">
        <v>7</v>
      </c>
      <c r="H183" s="1">
        <v>0.44</v>
      </c>
    </row>
    <row r="184" spans="1:8" x14ac:dyDescent="0.25">
      <c r="A184" s="1">
        <v>181</v>
      </c>
      <c r="B184" s="1">
        <v>348370</v>
      </c>
      <c r="C184" s="1" t="s">
        <v>60</v>
      </c>
      <c r="D184" s="1" t="s">
        <v>59</v>
      </c>
      <c r="E184" s="16" t="s">
        <v>31</v>
      </c>
      <c r="F184" s="1">
        <v>348370</v>
      </c>
      <c r="G184" s="1">
        <v>18</v>
      </c>
      <c r="H184" s="1">
        <v>0.34</v>
      </c>
    </row>
    <row r="185" spans="1:8" x14ac:dyDescent="0.25">
      <c r="A185" s="1">
        <v>182</v>
      </c>
      <c r="B185" s="1">
        <v>348566</v>
      </c>
      <c r="C185" s="1" t="s">
        <v>206</v>
      </c>
      <c r="D185" s="1" t="s">
        <v>40</v>
      </c>
      <c r="E185" s="16" t="s">
        <v>31</v>
      </c>
      <c r="F185" s="1">
        <v>348566</v>
      </c>
      <c r="G185" s="1">
        <v>10</v>
      </c>
      <c r="H185" s="1">
        <v>0.73</v>
      </c>
    </row>
    <row r="186" spans="1:8" x14ac:dyDescent="0.25">
      <c r="A186" s="1">
        <v>183</v>
      </c>
      <c r="B186" s="1">
        <v>348644</v>
      </c>
      <c r="C186" s="1" t="s">
        <v>207</v>
      </c>
      <c r="D186" s="1" t="s">
        <v>33</v>
      </c>
      <c r="E186" s="16" t="s">
        <v>31</v>
      </c>
      <c r="F186" s="1">
        <v>348644</v>
      </c>
      <c r="G186" s="1">
        <v>9</v>
      </c>
      <c r="H186" s="1">
        <v>0.33</v>
      </c>
    </row>
    <row r="187" spans="1:8" x14ac:dyDescent="0.25">
      <c r="A187" s="1">
        <v>184</v>
      </c>
      <c r="B187" s="1">
        <v>347949</v>
      </c>
      <c r="C187" s="1" t="s">
        <v>172</v>
      </c>
      <c r="D187" s="1" t="s">
        <v>46</v>
      </c>
      <c r="E187" s="16" t="s">
        <v>31</v>
      </c>
      <c r="F187" s="1">
        <v>347949</v>
      </c>
      <c r="G187" s="1">
        <v>24</v>
      </c>
      <c r="H187" s="1">
        <v>0.28999999999999998</v>
      </c>
    </row>
    <row r="188" spans="1:8" x14ac:dyDescent="0.25">
      <c r="A188" s="1">
        <v>185</v>
      </c>
      <c r="B188" s="1">
        <v>348182</v>
      </c>
      <c r="C188" s="1" t="s">
        <v>208</v>
      </c>
      <c r="D188" s="1" t="s">
        <v>118</v>
      </c>
      <c r="E188" s="16" t="s">
        <v>31</v>
      </c>
      <c r="F188" s="1">
        <v>348182</v>
      </c>
      <c r="G188" s="1">
        <v>7</v>
      </c>
      <c r="H188" s="1">
        <v>0.71</v>
      </c>
    </row>
    <row r="189" spans="1:8" x14ac:dyDescent="0.25">
      <c r="A189" s="1">
        <v>186</v>
      </c>
      <c r="B189" s="1">
        <v>348537</v>
      </c>
      <c r="C189" s="1" t="s">
        <v>209</v>
      </c>
      <c r="D189" s="1" t="s">
        <v>70</v>
      </c>
      <c r="E189" s="16" t="s">
        <v>31</v>
      </c>
      <c r="F189" s="1">
        <v>348537</v>
      </c>
      <c r="G189" s="1">
        <v>22</v>
      </c>
      <c r="H189" s="1">
        <v>0.84</v>
      </c>
    </row>
    <row r="190" spans="1:8" x14ac:dyDescent="0.25">
      <c r="A190" s="1">
        <v>187</v>
      </c>
      <c r="B190" s="1">
        <v>347917</v>
      </c>
      <c r="C190" s="1" t="s">
        <v>210</v>
      </c>
      <c r="D190" s="1" t="s">
        <v>50</v>
      </c>
      <c r="E190" s="16" t="s">
        <v>31</v>
      </c>
      <c r="F190" s="1">
        <v>347917</v>
      </c>
      <c r="G190" s="1">
        <v>25</v>
      </c>
      <c r="H190" s="1">
        <v>0.66</v>
      </c>
    </row>
    <row r="191" spans="1:8" x14ac:dyDescent="0.25">
      <c r="A191" s="1">
        <v>188</v>
      </c>
      <c r="B191" s="1">
        <v>348284</v>
      </c>
      <c r="C191" s="1" t="s">
        <v>153</v>
      </c>
      <c r="D191" s="1" t="s">
        <v>33</v>
      </c>
      <c r="E191" s="16" t="s">
        <v>31</v>
      </c>
      <c r="F191" s="1">
        <v>348284</v>
      </c>
      <c r="G191" s="1">
        <v>30</v>
      </c>
      <c r="H191" s="1">
        <v>0.82</v>
      </c>
    </row>
    <row r="192" spans="1:8" x14ac:dyDescent="0.25">
      <c r="A192" s="1">
        <v>189</v>
      </c>
      <c r="B192" s="1">
        <v>348568</v>
      </c>
      <c r="C192" s="1" t="s">
        <v>211</v>
      </c>
      <c r="D192" s="1" t="s">
        <v>40</v>
      </c>
      <c r="E192" s="16" t="s">
        <v>31</v>
      </c>
      <c r="F192" s="1">
        <v>348568</v>
      </c>
      <c r="G192" s="1">
        <v>26</v>
      </c>
      <c r="H192" s="1">
        <v>0.24</v>
      </c>
    </row>
    <row r="193" spans="1:8" x14ac:dyDescent="0.25">
      <c r="A193" s="1">
        <v>190</v>
      </c>
      <c r="B193" s="1">
        <v>348569</v>
      </c>
      <c r="C193" s="1" t="s">
        <v>212</v>
      </c>
      <c r="D193" s="1" t="s">
        <v>40</v>
      </c>
      <c r="E193" s="16" t="s">
        <v>31</v>
      </c>
      <c r="F193" s="1">
        <v>348569</v>
      </c>
      <c r="G193" s="1">
        <v>7</v>
      </c>
      <c r="H193" s="1">
        <v>0.82</v>
      </c>
    </row>
    <row r="194" spans="1:8" x14ac:dyDescent="0.25">
      <c r="A194" s="1">
        <v>191</v>
      </c>
      <c r="B194" s="1">
        <v>348609</v>
      </c>
      <c r="C194" s="1" t="s">
        <v>213</v>
      </c>
      <c r="D194" s="1" t="s">
        <v>46</v>
      </c>
      <c r="E194" s="16" t="s">
        <v>31</v>
      </c>
      <c r="F194" s="1">
        <v>348609</v>
      </c>
      <c r="G194" s="1">
        <v>24</v>
      </c>
      <c r="H194" s="1">
        <v>0.56999999999999995</v>
      </c>
    </row>
    <row r="195" spans="1:8" x14ac:dyDescent="0.25">
      <c r="A195" s="1">
        <v>192</v>
      </c>
      <c r="B195" s="1">
        <v>348885</v>
      </c>
      <c r="C195" s="1" t="s">
        <v>214</v>
      </c>
      <c r="D195" s="1" t="s">
        <v>30</v>
      </c>
      <c r="E195" s="16" t="s">
        <v>31</v>
      </c>
      <c r="F195" s="1">
        <v>348885</v>
      </c>
      <c r="G195" s="1">
        <v>30</v>
      </c>
      <c r="H195" s="1">
        <v>0.32</v>
      </c>
    </row>
    <row r="196" spans="1:8" x14ac:dyDescent="0.25">
      <c r="A196" s="1">
        <v>193</v>
      </c>
      <c r="B196" s="1">
        <v>348345</v>
      </c>
      <c r="C196" s="1" t="s">
        <v>215</v>
      </c>
      <c r="D196" s="1" t="s">
        <v>44</v>
      </c>
      <c r="E196" s="16" t="s">
        <v>31</v>
      </c>
      <c r="F196" s="1">
        <v>348345</v>
      </c>
      <c r="G196" s="1">
        <v>15</v>
      </c>
      <c r="H196" s="1">
        <v>0.16</v>
      </c>
    </row>
    <row r="197" spans="1:8" x14ac:dyDescent="0.25">
      <c r="A197" s="1">
        <v>194</v>
      </c>
      <c r="B197" s="1">
        <v>348061</v>
      </c>
      <c r="C197" s="1" t="s">
        <v>216</v>
      </c>
      <c r="D197" s="1" t="s">
        <v>35</v>
      </c>
      <c r="E197" s="16" t="s">
        <v>31</v>
      </c>
      <c r="F197" s="1">
        <v>348061</v>
      </c>
      <c r="G197" s="1">
        <v>20</v>
      </c>
      <c r="H197" s="1">
        <v>0.5</v>
      </c>
    </row>
    <row r="198" spans="1:8" x14ac:dyDescent="0.25">
      <c r="A198" s="1">
        <v>195</v>
      </c>
      <c r="B198" s="1">
        <v>348349</v>
      </c>
      <c r="C198" s="1" t="s">
        <v>217</v>
      </c>
      <c r="D198" s="1" t="s">
        <v>44</v>
      </c>
      <c r="E198" s="16" t="s">
        <v>31</v>
      </c>
      <c r="F198" s="1">
        <v>348349</v>
      </c>
      <c r="G198" s="1">
        <v>6</v>
      </c>
      <c r="H198" s="1">
        <v>0.73</v>
      </c>
    </row>
    <row r="199" spans="1:8" x14ac:dyDescent="0.25">
      <c r="A199" s="1">
        <v>196</v>
      </c>
      <c r="B199" s="1">
        <v>348775</v>
      </c>
      <c r="C199" s="1" t="s">
        <v>218</v>
      </c>
      <c r="D199" s="1" t="s">
        <v>30</v>
      </c>
      <c r="E199" s="16" t="s">
        <v>31</v>
      </c>
      <c r="F199" s="1">
        <v>348775</v>
      </c>
      <c r="G199" s="1">
        <v>28</v>
      </c>
      <c r="H199" s="1">
        <v>0.19</v>
      </c>
    </row>
    <row r="200" spans="1:8" x14ac:dyDescent="0.25">
      <c r="A200" s="1">
        <v>197</v>
      </c>
      <c r="B200" s="1">
        <v>347978</v>
      </c>
      <c r="C200" s="1" t="s">
        <v>219</v>
      </c>
      <c r="D200" s="1" t="s">
        <v>52</v>
      </c>
      <c r="E200" s="16" t="s">
        <v>31</v>
      </c>
      <c r="F200" s="1">
        <v>347978</v>
      </c>
      <c r="G200" s="1">
        <v>19</v>
      </c>
      <c r="H200" s="1">
        <v>0.82</v>
      </c>
    </row>
    <row r="201" spans="1:8" x14ac:dyDescent="0.25">
      <c r="A201" s="1">
        <v>198</v>
      </c>
      <c r="B201" s="1">
        <v>347989</v>
      </c>
      <c r="C201" s="1" t="s">
        <v>220</v>
      </c>
      <c r="D201" s="1" t="s">
        <v>52</v>
      </c>
      <c r="E201" s="16" t="s">
        <v>31</v>
      </c>
      <c r="F201" s="1">
        <v>347989</v>
      </c>
      <c r="G201" s="1">
        <v>9</v>
      </c>
      <c r="H201" s="1">
        <v>0.87</v>
      </c>
    </row>
    <row r="202" spans="1:8" x14ac:dyDescent="0.25">
      <c r="A202" s="1">
        <v>199</v>
      </c>
      <c r="B202" s="1">
        <v>348068</v>
      </c>
      <c r="C202" s="1" t="s">
        <v>221</v>
      </c>
      <c r="D202" s="1" t="s">
        <v>33</v>
      </c>
      <c r="E202" s="16" t="s">
        <v>31</v>
      </c>
      <c r="F202" s="1">
        <v>348068</v>
      </c>
      <c r="G202" s="1">
        <v>20</v>
      </c>
      <c r="H202" s="1">
        <v>0.76</v>
      </c>
    </row>
    <row r="203" spans="1:8" x14ac:dyDescent="0.25">
      <c r="A203" s="1">
        <v>200</v>
      </c>
      <c r="B203" s="1">
        <v>348150</v>
      </c>
      <c r="C203" s="1" t="s">
        <v>222</v>
      </c>
      <c r="D203" s="1" t="s">
        <v>35</v>
      </c>
      <c r="E203" s="16" t="s">
        <v>31</v>
      </c>
      <c r="F203" s="1">
        <v>348150</v>
      </c>
      <c r="G203" s="1">
        <v>15</v>
      </c>
      <c r="H203" s="1">
        <v>0.47</v>
      </c>
    </row>
    <row r="204" spans="1:8" x14ac:dyDescent="0.25">
      <c r="A204" s="1">
        <v>201</v>
      </c>
      <c r="B204" s="1">
        <v>347585</v>
      </c>
      <c r="C204" s="1" t="s">
        <v>223</v>
      </c>
      <c r="D204" s="1" t="s">
        <v>70</v>
      </c>
      <c r="E204" s="16" t="s">
        <v>31</v>
      </c>
      <c r="F204" s="1">
        <v>347585</v>
      </c>
      <c r="G204" s="1">
        <v>9</v>
      </c>
      <c r="H204" s="1">
        <v>0.77</v>
      </c>
    </row>
    <row r="205" spans="1:8" x14ac:dyDescent="0.25">
      <c r="A205" s="1">
        <v>202</v>
      </c>
      <c r="B205" s="1">
        <v>347599</v>
      </c>
      <c r="C205" s="1" t="s">
        <v>194</v>
      </c>
      <c r="D205" s="1" t="s">
        <v>70</v>
      </c>
      <c r="E205" s="16" t="s">
        <v>31</v>
      </c>
      <c r="F205" s="1">
        <v>347599</v>
      </c>
      <c r="G205" s="1">
        <v>11</v>
      </c>
      <c r="H205" s="1">
        <v>0.62</v>
      </c>
    </row>
    <row r="206" spans="1:8" x14ac:dyDescent="0.25">
      <c r="A206" s="1">
        <v>203</v>
      </c>
      <c r="B206" s="1">
        <v>347682</v>
      </c>
      <c r="C206" s="1" t="s">
        <v>224</v>
      </c>
      <c r="D206" s="1" t="s">
        <v>70</v>
      </c>
      <c r="E206" s="16" t="s">
        <v>31</v>
      </c>
      <c r="F206" s="1">
        <v>347682</v>
      </c>
      <c r="G206" s="1">
        <v>7</v>
      </c>
      <c r="H206" s="1">
        <v>0.79</v>
      </c>
    </row>
    <row r="207" spans="1:8" x14ac:dyDescent="0.25">
      <c r="A207" s="1">
        <v>204</v>
      </c>
      <c r="B207" s="1">
        <v>347700</v>
      </c>
      <c r="C207" s="1" t="s">
        <v>211</v>
      </c>
      <c r="D207" s="1" t="s">
        <v>40</v>
      </c>
      <c r="E207" s="16" t="s">
        <v>31</v>
      </c>
      <c r="F207" s="1">
        <v>347700</v>
      </c>
      <c r="G207" s="1">
        <v>30</v>
      </c>
      <c r="H207" s="1">
        <v>0.75</v>
      </c>
    </row>
    <row r="208" spans="1:8" x14ac:dyDescent="0.25">
      <c r="A208" s="1">
        <v>205</v>
      </c>
      <c r="B208" s="1">
        <v>347728</v>
      </c>
      <c r="C208" s="1" t="s">
        <v>225</v>
      </c>
      <c r="D208" s="1" t="s">
        <v>70</v>
      </c>
      <c r="E208" s="16" t="s">
        <v>31</v>
      </c>
      <c r="F208" s="1">
        <v>347728</v>
      </c>
      <c r="G208" s="1">
        <v>14</v>
      </c>
      <c r="H208" s="1">
        <v>0.54</v>
      </c>
    </row>
    <row r="209" spans="1:8" x14ac:dyDescent="0.25">
      <c r="A209" s="1">
        <v>206</v>
      </c>
      <c r="B209" s="1">
        <v>348520</v>
      </c>
      <c r="C209" s="1" t="s">
        <v>226</v>
      </c>
      <c r="D209" s="1" t="s">
        <v>70</v>
      </c>
      <c r="E209" s="16" t="s">
        <v>31</v>
      </c>
      <c r="F209" s="1">
        <v>348520</v>
      </c>
      <c r="G209" s="1">
        <v>13</v>
      </c>
      <c r="H209" s="1">
        <v>0.56000000000000005</v>
      </c>
    </row>
    <row r="210" spans="1:8" x14ac:dyDescent="0.25">
      <c r="A210" s="1">
        <v>207</v>
      </c>
      <c r="B210" s="1">
        <v>348526</v>
      </c>
      <c r="C210" s="1" t="s">
        <v>227</v>
      </c>
      <c r="D210" s="1" t="s">
        <v>70</v>
      </c>
      <c r="E210" s="16" t="s">
        <v>31</v>
      </c>
      <c r="F210" s="1">
        <v>348526</v>
      </c>
      <c r="G210" s="1">
        <v>5</v>
      </c>
      <c r="H210" s="1">
        <v>0.75</v>
      </c>
    </row>
    <row r="211" spans="1:8" x14ac:dyDescent="0.25">
      <c r="A211" s="1">
        <v>208</v>
      </c>
      <c r="B211" s="1">
        <v>348818</v>
      </c>
      <c r="C211" s="1" t="s">
        <v>228</v>
      </c>
      <c r="D211" s="1" t="s">
        <v>30</v>
      </c>
      <c r="E211" s="16" t="s">
        <v>31</v>
      </c>
      <c r="F211" s="1">
        <v>348818</v>
      </c>
      <c r="G211" s="1">
        <v>29</v>
      </c>
      <c r="H211" s="1">
        <v>0.72</v>
      </c>
    </row>
    <row r="212" spans="1:8" x14ac:dyDescent="0.25">
      <c r="A212" s="1">
        <v>209</v>
      </c>
      <c r="B212" s="1">
        <v>347973</v>
      </c>
      <c r="C212" s="1" t="s">
        <v>229</v>
      </c>
      <c r="D212" s="1" t="s">
        <v>46</v>
      </c>
      <c r="E212" s="16" t="s">
        <v>31</v>
      </c>
      <c r="F212" s="1">
        <v>347973</v>
      </c>
      <c r="G212" s="1">
        <v>20</v>
      </c>
      <c r="H212" s="1">
        <v>0.28000000000000003</v>
      </c>
    </row>
    <row r="213" spans="1:8" x14ac:dyDescent="0.25">
      <c r="A213" s="1">
        <v>210</v>
      </c>
      <c r="B213" s="1">
        <v>348085</v>
      </c>
      <c r="C213" s="1" t="s">
        <v>36</v>
      </c>
      <c r="D213" s="1" t="s">
        <v>35</v>
      </c>
      <c r="E213" s="16" t="s">
        <v>31</v>
      </c>
      <c r="F213" s="1">
        <v>348085</v>
      </c>
      <c r="G213" s="1">
        <v>16</v>
      </c>
      <c r="H213" s="1">
        <v>0.81</v>
      </c>
    </row>
    <row r="214" spans="1:8" x14ac:dyDescent="0.25">
      <c r="A214" s="1">
        <v>211</v>
      </c>
      <c r="B214" s="1">
        <v>348817</v>
      </c>
      <c r="C214" s="1" t="s">
        <v>230</v>
      </c>
      <c r="D214" s="1" t="s">
        <v>30</v>
      </c>
      <c r="E214" s="16" t="s">
        <v>31</v>
      </c>
      <c r="F214" s="1">
        <v>348817</v>
      </c>
      <c r="G214" s="1">
        <v>16</v>
      </c>
      <c r="H214" s="1">
        <v>0.54</v>
      </c>
    </row>
    <row r="215" spans="1:8" x14ac:dyDescent="0.25">
      <c r="A215" s="1">
        <v>212</v>
      </c>
      <c r="B215" s="1">
        <v>348039</v>
      </c>
      <c r="C215" s="1" t="s">
        <v>231</v>
      </c>
      <c r="D215" s="1" t="s">
        <v>33</v>
      </c>
      <c r="E215" s="16" t="s">
        <v>31</v>
      </c>
      <c r="F215" s="1">
        <v>348039</v>
      </c>
      <c r="G215" s="1">
        <v>15</v>
      </c>
      <c r="H215" s="1">
        <v>0.22</v>
      </c>
    </row>
    <row r="216" spans="1:8" x14ac:dyDescent="0.25">
      <c r="A216" s="1">
        <v>213</v>
      </c>
      <c r="B216" s="1">
        <v>348397</v>
      </c>
      <c r="C216" s="1" t="s">
        <v>232</v>
      </c>
      <c r="D216" s="1" t="s">
        <v>30</v>
      </c>
      <c r="E216" s="16" t="s">
        <v>31</v>
      </c>
      <c r="F216" s="1">
        <v>348397</v>
      </c>
      <c r="G216" s="1">
        <v>5</v>
      </c>
      <c r="H216" s="1">
        <v>0.87</v>
      </c>
    </row>
    <row r="217" spans="1:8" x14ac:dyDescent="0.25">
      <c r="A217" s="1">
        <v>214</v>
      </c>
      <c r="B217" s="1">
        <v>348398</v>
      </c>
      <c r="C217" s="1" t="s">
        <v>233</v>
      </c>
      <c r="D217" s="1" t="s">
        <v>30</v>
      </c>
      <c r="E217" s="16" t="s">
        <v>31</v>
      </c>
      <c r="F217" s="1">
        <v>348398</v>
      </c>
      <c r="G217" s="1">
        <v>18</v>
      </c>
      <c r="H217" s="1">
        <v>0.77</v>
      </c>
    </row>
    <row r="218" spans="1:8" x14ac:dyDescent="0.25">
      <c r="A218" s="1">
        <v>215</v>
      </c>
      <c r="B218" s="1">
        <v>348399</v>
      </c>
      <c r="C218" s="1" t="s">
        <v>234</v>
      </c>
      <c r="D218" s="1" t="s">
        <v>30</v>
      </c>
      <c r="E218" s="16" t="s">
        <v>31</v>
      </c>
      <c r="F218" s="1">
        <v>348399</v>
      </c>
      <c r="G218" s="1">
        <v>10</v>
      </c>
      <c r="H218" s="1">
        <v>0.56000000000000005</v>
      </c>
    </row>
    <row r="219" spans="1:8" x14ac:dyDescent="0.25">
      <c r="A219" s="1">
        <v>216</v>
      </c>
      <c r="B219" s="1">
        <v>348845</v>
      </c>
      <c r="C219" s="1" t="s">
        <v>235</v>
      </c>
      <c r="D219" s="1" t="s">
        <v>35</v>
      </c>
      <c r="E219" s="16" t="s">
        <v>31</v>
      </c>
      <c r="F219" s="1">
        <v>348845</v>
      </c>
      <c r="G219" s="1">
        <v>28</v>
      </c>
      <c r="H219" s="1">
        <v>0.19</v>
      </c>
    </row>
    <row r="220" spans="1:8" x14ac:dyDescent="0.25">
      <c r="A220" s="1">
        <v>217</v>
      </c>
      <c r="B220" s="1">
        <v>348894</v>
      </c>
      <c r="C220" s="1" t="s">
        <v>236</v>
      </c>
      <c r="D220" s="1" t="s">
        <v>30</v>
      </c>
      <c r="E220" s="16" t="s">
        <v>31</v>
      </c>
      <c r="F220" s="1">
        <v>348894</v>
      </c>
      <c r="G220" s="1">
        <v>21</v>
      </c>
      <c r="H220" s="1">
        <v>0.56000000000000005</v>
      </c>
    </row>
    <row r="221" spans="1:8" x14ac:dyDescent="0.25">
      <c r="A221" s="1">
        <v>218</v>
      </c>
      <c r="B221" s="1">
        <v>348896</v>
      </c>
      <c r="C221" s="1" t="s">
        <v>237</v>
      </c>
      <c r="D221" s="1" t="s">
        <v>30</v>
      </c>
      <c r="E221" s="16" t="s">
        <v>31</v>
      </c>
      <c r="F221" s="1">
        <v>348896</v>
      </c>
      <c r="G221" s="1">
        <v>12</v>
      </c>
      <c r="H221" s="1">
        <v>0.84</v>
      </c>
    </row>
    <row r="222" spans="1:8" x14ac:dyDescent="0.25">
      <c r="A222" s="1">
        <v>219</v>
      </c>
      <c r="B222" s="1">
        <v>348018</v>
      </c>
      <c r="C222" s="1" t="s">
        <v>238</v>
      </c>
      <c r="D222" s="1" t="s">
        <v>35</v>
      </c>
      <c r="E222" s="16" t="s">
        <v>31</v>
      </c>
      <c r="F222" s="1">
        <v>348018</v>
      </c>
      <c r="G222" s="1">
        <v>10</v>
      </c>
      <c r="H222" s="1">
        <v>0.64</v>
      </c>
    </row>
    <row r="223" spans="1:8" x14ac:dyDescent="0.25">
      <c r="A223" s="1">
        <v>220</v>
      </c>
      <c r="B223" s="1">
        <v>347897</v>
      </c>
      <c r="C223" s="1" t="s">
        <v>105</v>
      </c>
      <c r="D223" s="1" t="s">
        <v>50</v>
      </c>
      <c r="E223" s="16" t="s">
        <v>31</v>
      </c>
      <c r="F223" s="1">
        <v>347897</v>
      </c>
      <c r="G223" s="1">
        <v>19</v>
      </c>
      <c r="H223" s="1">
        <v>0.25</v>
      </c>
    </row>
    <row r="224" spans="1:8" x14ac:dyDescent="0.25">
      <c r="A224" s="1">
        <v>221</v>
      </c>
      <c r="B224" s="1">
        <v>347918</v>
      </c>
      <c r="C224" s="1" t="s">
        <v>210</v>
      </c>
      <c r="D224" s="1" t="s">
        <v>50</v>
      </c>
      <c r="E224" s="16" t="s">
        <v>31</v>
      </c>
      <c r="F224" s="1">
        <v>347918</v>
      </c>
      <c r="G224" s="1">
        <v>12</v>
      </c>
      <c r="H224" s="1">
        <v>0.66</v>
      </c>
    </row>
    <row r="225" spans="1:8" x14ac:dyDescent="0.25">
      <c r="A225" s="1">
        <v>222</v>
      </c>
      <c r="B225" s="1">
        <v>348250</v>
      </c>
      <c r="C225" s="1" t="s">
        <v>239</v>
      </c>
      <c r="D225" s="1" t="s">
        <v>38</v>
      </c>
      <c r="E225" s="16" t="s">
        <v>31</v>
      </c>
      <c r="F225" s="1">
        <v>348250</v>
      </c>
      <c r="G225" s="1">
        <v>26</v>
      </c>
      <c r="H225" s="1">
        <v>0.66</v>
      </c>
    </row>
    <row r="226" spans="1:8" x14ac:dyDescent="0.25">
      <c r="A226" s="1">
        <v>223</v>
      </c>
      <c r="B226" s="1">
        <v>348842</v>
      </c>
      <c r="C226" s="1" t="s">
        <v>240</v>
      </c>
      <c r="D226" s="1" t="s">
        <v>35</v>
      </c>
      <c r="E226" s="16" t="s">
        <v>31</v>
      </c>
      <c r="F226" s="1">
        <v>348842</v>
      </c>
      <c r="G226" s="1">
        <v>29</v>
      </c>
      <c r="H226" s="1">
        <v>0.22</v>
      </c>
    </row>
    <row r="227" spans="1:8" x14ac:dyDescent="0.25">
      <c r="A227" s="1">
        <v>224</v>
      </c>
      <c r="B227" s="1">
        <v>348405</v>
      </c>
      <c r="C227" s="1" t="s">
        <v>241</v>
      </c>
      <c r="D227" s="1" t="s">
        <v>30</v>
      </c>
      <c r="E227" s="16" t="s">
        <v>31</v>
      </c>
      <c r="F227" s="1">
        <v>348405</v>
      </c>
      <c r="G227" s="1">
        <v>26</v>
      </c>
      <c r="H227" s="1">
        <v>0.28999999999999998</v>
      </c>
    </row>
    <row r="228" spans="1:8" x14ac:dyDescent="0.25">
      <c r="A228" s="1">
        <v>225</v>
      </c>
      <c r="B228" s="1">
        <v>348411</v>
      </c>
      <c r="C228" s="1" t="s">
        <v>242</v>
      </c>
      <c r="D228" s="1" t="s">
        <v>30</v>
      </c>
      <c r="E228" s="16" t="s">
        <v>31</v>
      </c>
      <c r="F228" s="1">
        <v>348411</v>
      </c>
      <c r="G228" s="1">
        <v>15</v>
      </c>
      <c r="H228" s="1">
        <v>0.55000000000000004</v>
      </c>
    </row>
    <row r="229" spans="1:8" x14ac:dyDescent="0.25">
      <c r="A229" s="1">
        <v>226</v>
      </c>
      <c r="B229" s="1">
        <v>348413</v>
      </c>
      <c r="C229" s="1" t="s">
        <v>243</v>
      </c>
      <c r="D229" s="1" t="s">
        <v>30</v>
      </c>
      <c r="E229" s="16" t="s">
        <v>31</v>
      </c>
      <c r="F229" s="1">
        <v>348413</v>
      </c>
      <c r="G229" s="1">
        <v>14</v>
      </c>
      <c r="H229" s="1">
        <v>0.42</v>
      </c>
    </row>
    <row r="230" spans="1:8" x14ac:dyDescent="0.25">
      <c r="A230" s="1">
        <v>227</v>
      </c>
      <c r="B230" s="1">
        <v>348415</v>
      </c>
      <c r="C230" s="1" t="s">
        <v>244</v>
      </c>
      <c r="D230" s="1" t="s">
        <v>30</v>
      </c>
      <c r="E230" s="16" t="s">
        <v>31</v>
      </c>
      <c r="F230" s="1">
        <v>348415</v>
      </c>
      <c r="G230" s="1">
        <v>9</v>
      </c>
      <c r="H230" s="1">
        <v>0.12</v>
      </c>
    </row>
    <row r="231" spans="1:8" x14ac:dyDescent="0.25">
      <c r="A231" s="1">
        <v>228</v>
      </c>
      <c r="B231" s="1">
        <v>348426</v>
      </c>
      <c r="C231" s="1" t="s">
        <v>245</v>
      </c>
      <c r="D231" s="1" t="s">
        <v>30</v>
      </c>
      <c r="E231" s="16" t="s">
        <v>31</v>
      </c>
      <c r="F231" s="1">
        <v>348426</v>
      </c>
      <c r="G231" s="1">
        <v>23</v>
      </c>
      <c r="H231" s="1">
        <v>0.76</v>
      </c>
    </row>
    <row r="232" spans="1:8" x14ac:dyDescent="0.25">
      <c r="A232" s="1">
        <v>229</v>
      </c>
      <c r="B232" s="1">
        <v>348427</v>
      </c>
      <c r="C232" s="1" t="s">
        <v>246</v>
      </c>
      <c r="D232" s="1" t="s">
        <v>30</v>
      </c>
      <c r="E232" s="16" t="s">
        <v>31</v>
      </c>
      <c r="F232" s="1">
        <v>348427</v>
      </c>
      <c r="G232" s="1">
        <v>26</v>
      </c>
      <c r="H232" s="1">
        <v>0.38</v>
      </c>
    </row>
    <row r="233" spans="1:8" x14ac:dyDescent="0.25">
      <c r="A233" s="1">
        <v>230</v>
      </c>
      <c r="B233" s="1">
        <v>347890</v>
      </c>
      <c r="C233" s="1" t="s">
        <v>247</v>
      </c>
      <c r="D233" s="1" t="s">
        <v>46</v>
      </c>
      <c r="E233" s="16" t="s">
        <v>31</v>
      </c>
      <c r="F233" s="1">
        <v>347890</v>
      </c>
      <c r="G233" s="1">
        <v>19</v>
      </c>
      <c r="H233" s="1">
        <v>0.35</v>
      </c>
    </row>
    <row r="234" spans="1:8" x14ac:dyDescent="0.25">
      <c r="A234" s="1">
        <v>231</v>
      </c>
      <c r="B234" s="1">
        <v>353558</v>
      </c>
      <c r="C234" s="1" t="s">
        <v>248</v>
      </c>
      <c r="D234" s="1" t="s">
        <v>46</v>
      </c>
      <c r="E234" s="16" t="s">
        <v>31</v>
      </c>
      <c r="F234" s="1">
        <v>353558</v>
      </c>
      <c r="G234" s="1">
        <v>14</v>
      </c>
      <c r="H234" s="1">
        <v>0.54</v>
      </c>
    </row>
    <row r="235" spans="1:8" x14ac:dyDescent="0.25">
      <c r="A235" s="1">
        <v>232</v>
      </c>
      <c r="B235" s="1">
        <v>347643</v>
      </c>
      <c r="C235" s="1" t="s">
        <v>249</v>
      </c>
      <c r="D235" s="1" t="s">
        <v>70</v>
      </c>
      <c r="E235" s="16" t="s">
        <v>31</v>
      </c>
      <c r="F235" s="1">
        <v>347643</v>
      </c>
      <c r="G235" s="1">
        <v>6</v>
      </c>
      <c r="H235" s="1">
        <v>0.22</v>
      </c>
    </row>
    <row r="236" spans="1:8" x14ac:dyDescent="0.25">
      <c r="A236" s="1">
        <v>233</v>
      </c>
      <c r="B236" s="1">
        <v>353716</v>
      </c>
      <c r="C236" s="1" t="s">
        <v>250</v>
      </c>
      <c r="D236" s="1" t="s">
        <v>30</v>
      </c>
      <c r="E236" s="16" t="s">
        <v>31</v>
      </c>
      <c r="F236" s="1">
        <v>353716</v>
      </c>
      <c r="G236" s="1">
        <v>24</v>
      </c>
      <c r="H236" s="1">
        <v>0.31</v>
      </c>
    </row>
    <row r="237" spans="1:8" x14ac:dyDescent="0.25">
      <c r="A237" s="1">
        <v>234</v>
      </c>
      <c r="B237" s="1">
        <v>347953</v>
      </c>
      <c r="C237" s="1" t="s">
        <v>172</v>
      </c>
      <c r="D237" s="1" t="s">
        <v>46</v>
      </c>
      <c r="E237" s="16" t="s">
        <v>31</v>
      </c>
      <c r="F237" s="1">
        <v>347953</v>
      </c>
      <c r="G237" s="1">
        <v>25</v>
      </c>
      <c r="H237" s="1">
        <v>0.86</v>
      </c>
    </row>
    <row r="238" spans="1:8" x14ac:dyDescent="0.25">
      <c r="A238" s="1">
        <v>235</v>
      </c>
      <c r="B238" s="1">
        <v>348164</v>
      </c>
      <c r="C238" s="1" t="s">
        <v>251</v>
      </c>
      <c r="D238" s="1" t="s">
        <v>44</v>
      </c>
      <c r="E238" s="16" t="s">
        <v>31</v>
      </c>
      <c r="F238" s="1">
        <v>348164</v>
      </c>
      <c r="G238" s="1">
        <v>5</v>
      </c>
      <c r="H238" s="1">
        <v>0.84</v>
      </c>
    </row>
    <row r="239" spans="1:8" x14ac:dyDescent="0.25">
      <c r="A239" s="1">
        <v>236</v>
      </c>
      <c r="B239" s="1">
        <v>348812</v>
      </c>
      <c r="C239" s="1" t="s">
        <v>252</v>
      </c>
      <c r="D239" s="1" t="s">
        <v>30</v>
      </c>
      <c r="E239" s="16" t="s">
        <v>31</v>
      </c>
      <c r="F239" s="1">
        <v>348812</v>
      </c>
      <c r="G239" s="1">
        <v>5</v>
      </c>
      <c r="H239" s="1">
        <v>0.18</v>
      </c>
    </row>
    <row r="240" spans="1:8" x14ac:dyDescent="0.25">
      <c r="A240" s="1">
        <v>237</v>
      </c>
      <c r="B240" s="1">
        <v>348843</v>
      </c>
      <c r="C240" s="1" t="s">
        <v>253</v>
      </c>
      <c r="D240" s="1" t="s">
        <v>35</v>
      </c>
      <c r="E240" s="16" t="s">
        <v>31</v>
      </c>
      <c r="F240" s="1">
        <v>348843</v>
      </c>
      <c r="G240" s="1">
        <v>18</v>
      </c>
      <c r="H240" s="1">
        <v>0.33</v>
      </c>
    </row>
    <row r="241" spans="1:8" x14ac:dyDescent="0.25">
      <c r="A241" s="1">
        <v>238</v>
      </c>
      <c r="B241" s="1">
        <v>347694</v>
      </c>
      <c r="C241" s="1" t="s">
        <v>200</v>
      </c>
      <c r="D241" s="1" t="s">
        <v>70</v>
      </c>
      <c r="E241" s="16" t="s">
        <v>31</v>
      </c>
      <c r="F241" s="1">
        <v>347694</v>
      </c>
      <c r="G241" s="1">
        <v>29</v>
      </c>
      <c r="H241" s="1">
        <v>0.19</v>
      </c>
    </row>
    <row r="242" spans="1:8" x14ac:dyDescent="0.25">
      <c r="A242" s="1">
        <v>239</v>
      </c>
      <c r="B242" s="1">
        <v>348173</v>
      </c>
      <c r="C242" s="1" t="s">
        <v>254</v>
      </c>
      <c r="D242" s="1" t="s">
        <v>118</v>
      </c>
      <c r="E242" s="16" t="s">
        <v>31</v>
      </c>
      <c r="F242" s="1">
        <v>348173</v>
      </c>
      <c r="G242" s="1">
        <v>7</v>
      </c>
      <c r="H242" s="1">
        <v>0.56999999999999995</v>
      </c>
    </row>
    <row r="243" spans="1:8" x14ac:dyDescent="0.25">
      <c r="A243" s="1">
        <v>240</v>
      </c>
      <c r="B243" s="1">
        <v>348193</v>
      </c>
      <c r="C243" s="1" t="s">
        <v>255</v>
      </c>
      <c r="D243" s="1" t="s">
        <v>118</v>
      </c>
      <c r="E243" s="16" t="s">
        <v>31</v>
      </c>
      <c r="F243" s="1">
        <v>348193</v>
      </c>
      <c r="G243" s="1">
        <v>11</v>
      </c>
      <c r="H243" s="1">
        <v>0.77</v>
      </c>
    </row>
    <row r="244" spans="1:8" x14ac:dyDescent="0.25">
      <c r="A244" s="1">
        <v>241</v>
      </c>
      <c r="B244" s="1">
        <v>348816</v>
      </c>
      <c r="C244" s="1" t="s">
        <v>256</v>
      </c>
      <c r="D244" s="1" t="s">
        <v>30</v>
      </c>
      <c r="E244" s="16" t="s">
        <v>31</v>
      </c>
      <c r="F244" s="1">
        <v>348816</v>
      </c>
      <c r="G244" s="1">
        <v>23</v>
      </c>
      <c r="H244" s="1">
        <v>0.32</v>
      </c>
    </row>
    <row r="245" spans="1:8" x14ac:dyDescent="0.25">
      <c r="A245" s="1">
        <v>242</v>
      </c>
      <c r="B245" s="1">
        <v>348852</v>
      </c>
      <c r="C245" s="1" t="s">
        <v>257</v>
      </c>
      <c r="D245" s="1" t="s">
        <v>30</v>
      </c>
      <c r="E245" s="16" t="s">
        <v>31</v>
      </c>
      <c r="F245" s="1">
        <v>348852</v>
      </c>
      <c r="G245" s="1">
        <v>21</v>
      </c>
      <c r="H245" s="1">
        <v>0.24</v>
      </c>
    </row>
    <row r="246" spans="1:8" x14ac:dyDescent="0.25">
      <c r="A246" s="1">
        <v>243</v>
      </c>
      <c r="B246" s="1">
        <v>353562</v>
      </c>
      <c r="C246" s="1" t="s">
        <v>158</v>
      </c>
      <c r="D246" s="1" t="s">
        <v>59</v>
      </c>
      <c r="E246" s="16" t="s">
        <v>31</v>
      </c>
      <c r="F246" s="1">
        <v>353562</v>
      </c>
      <c r="G246" s="1">
        <v>18</v>
      </c>
      <c r="H246" s="1">
        <v>0.37</v>
      </c>
    </row>
    <row r="247" spans="1:8" x14ac:dyDescent="0.25">
      <c r="A247" s="1">
        <v>244</v>
      </c>
      <c r="B247" s="1">
        <v>347993</v>
      </c>
      <c r="C247" s="1" t="s">
        <v>258</v>
      </c>
      <c r="D247" s="1" t="s">
        <v>52</v>
      </c>
      <c r="E247" s="16" t="s">
        <v>31</v>
      </c>
      <c r="F247" s="1">
        <v>347993</v>
      </c>
      <c r="G247" s="1">
        <v>17</v>
      </c>
      <c r="H247" s="1">
        <v>0.77</v>
      </c>
    </row>
    <row r="248" spans="1:8" x14ac:dyDescent="0.25">
      <c r="A248" s="1">
        <v>245</v>
      </c>
      <c r="B248" s="1">
        <v>348286</v>
      </c>
      <c r="C248" s="1" t="s">
        <v>259</v>
      </c>
      <c r="D248" s="1" t="s">
        <v>33</v>
      </c>
      <c r="E248" s="16" t="s">
        <v>31</v>
      </c>
      <c r="F248" s="1">
        <v>348286</v>
      </c>
      <c r="G248" s="1">
        <v>20</v>
      </c>
      <c r="H248" s="1">
        <v>0.36</v>
      </c>
    </row>
    <row r="249" spans="1:8" x14ac:dyDescent="0.25">
      <c r="A249" s="1">
        <v>246</v>
      </c>
      <c r="B249" s="1">
        <v>348300</v>
      </c>
      <c r="C249" s="1" t="s">
        <v>80</v>
      </c>
      <c r="D249" s="1" t="s">
        <v>52</v>
      </c>
      <c r="E249" s="16" t="s">
        <v>31</v>
      </c>
      <c r="F249" s="1">
        <v>348300</v>
      </c>
      <c r="G249" s="1">
        <v>9</v>
      </c>
      <c r="H249" s="1">
        <v>0.44</v>
      </c>
    </row>
    <row r="250" spans="1:8" x14ac:dyDescent="0.25">
      <c r="A250" s="1">
        <v>247</v>
      </c>
      <c r="B250" s="1">
        <v>353720</v>
      </c>
      <c r="C250" s="1" t="s">
        <v>260</v>
      </c>
      <c r="D250" s="1" t="s">
        <v>30</v>
      </c>
      <c r="E250" s="16" t="s">
        <v>31</v>
      </c>
      <c r="F250" s="1">
        <v>353720</v>
      </c>
      <c r="G250" s="1">
        <v>30</v>
      </c>
      <c r="H250" s="1">
        <v>0.27</v>
      </c>
    </row>
    <row r="251" spans="1:8" x14ac:dyDescent="0.25">
      <c r="A251" s="1">
        <v>248</v>
      </c>
      <c r="B251" s="1">
        <v>348838</v>
      </c>
      <c r="C251" s="1" t="s">
        <v>261</v>
      </c>
      <c r="D251" s="1" t="s">
        <v>30</v>
      </c>
      <c r="E251" s="16" t="s">
        <v>31</v>
      </c>
      <c r="F251" s="1">
        <v>348838</v>
      </c>
      <c r="G251" s="1">
        <v>16</v>
      </c>
      <c r="H251" s="1">
        <v>0.25</v>
      </c>
    </row>
    <row r="252" spans="1:8" x14ac:dyDescent="0.25">
      <c r="A252" s="1">
        <v>249</v>
      </c>
      <c r="B252" s="1">
        <v>347836</v>
      </c>
      <c r="C252" s="1" t="s">
        <v>37</v>
      </c>
      <c r="D252" s="1" t="s">
        <v>38</v>
      </c>
      <c r="E252" s="16" t="s">
        <v>31</v>
      </c>
      <c r="F252" s="1">
        <v>347836</v>
      </c>
      <c r="G252" s="1">
        <v>9</v>
      </c>
      <c r="H252" s="1">
        <v>0.9</v>
      </c>
    </row>
    <row r="253" spans="1:8" x14ac:dyDescent="0.25">
      <c r="A253" s="1">
        <v>250</v>
      </c>
      <c r="B253" s="1">
        <v>348771</v>
      </c>
      <c r="C253" s="1" t="s">
        <v>262</v>
      </c>
      <c r="D253" s="1" t="s">
        <v>30</v>
      </c>
      <c r="E253" s="16" t="s">
        <v>31</v>
      </c>
      <c r="F253" s="1">
        <v>348771</v>
      </c>
      <c r="G253" s="1">
        <v>9</v>
      </c>
      <c r="H253" s="1">
        <v>0.54</v>
      </c>
    </row>
    <row r="254" spans="1:8" x14ac:dyDescent="0.25">
      <c r="A254" s="1">
        <v>251</v>
      </c>
      <c r="B254" s="1">
        <v>348801</v>
      </c>
      <c r="C254" s="1" t="s">
        <v>75</v>
      </c>
      <c r="D254" s="1" t="s">
        <v>30</v>
      </c>
      <c r="E254" s="16" t="s">
        <v>31</v>
      </c>
      <c r="F254" s="1">
        <v>348801</v>
      </c>
      <c r="G254" s="1">
        <v>16</v>
      </c>
      <c r="H254" s="1">
        <v>0.11</v>
      </c>
    </row>
    <row r="255" spans="1:8" x14ac:dyDescent="0.25">
      <c r="A255" s="1">
        <v>252</v>
      </c>
      <c r="B255" s="1">
        <v>348279</v>
      </c>
      <c r="C255" s="1" t="s">
        <v>263</v>
      </c>
      <c r="D255" s="1" t="s">
        <v>33</v>
      </c>
      <c r="E255" s="16" t="s">
        <v>31</v>
      </c>
      <c r="F255" s="1">
        <v>348279</v>
      </c>
      <c r="G255" s="1">
        <v>7</v>
      </c>
      <c r="H255" s="1">
        <v>0.65</v>
      </c>
    </row>
    <row r="256" spans="1:8" x14ac:dyDescent="0.25">
      <c r="A256" s="1">
        <v>253</v>
      </c>
      <c r="B256" s="1">
        <v>348493</v>
      </c>
      <c r="C256" s="1" t="s">
        <v>193</v>
      </c>
      <c r="D256" s="1" t="s">
        <v>70</v>
      </c>
      <c r="E256" s="16" t="s">
        <v>31</v>
      </c>
      <c r="F256" s="1">
        <v>348493</v>
      </c>
      <c r="G256" s="1">
        <v>7</v>
      </c>
      <c r="H256" s="1">
        <v>0.24</v>
      </c>
    </row>
    <row r="257" spans="1:8" x14ac:dyDescent="0.25">
      <c r="A257" s="1">
        <v>254</v>
      </c>
      <c r="B257" s="1">
        <v>348511</v>
      </c>
      <c r="C257" s="1" t="s">
        <v>159</v>
      </c>
      <c r="D257" s="1" t="s">
        <v>70</v>
      </c>
      <c r="E257" s="16" t="s">
        <v>31</v>
      </c>
      <c r="F257" s="1">
        <v>348511</v>
      </c>
      <c r="G257" s="1">
        <v>27</v>
      </c>
      <c r="H257" s="1">
        <v>0.31</v>
      </c>
    </row>
    <row r="258" spans="1:8" x14ac:dyDescent="0.25">
      <c r="A258" s="1">
        <v>255</v>
      </c>
      <c r="B258" s="1">
        <v>348530</v>
      </c>
      <c r="C258" s="1" t="s">
        <v>264</v>
      </c>
      <c r="D258" s="1" t="s">
        <v>70</v>
      </c>
      <c r="E258" s="16" t="s">
        <v>31</v>
      </c>
      <c r="F258" s="1">
        <v>348530</v>
      </c>
      <c r="G258" s="1">
        <v>28</v>
      </c>
      <c r="H258" s="1">
        <v>0.1</v>
      </c>
    </row>
    <row r="259" spans="1:8" x14ac:dyDescent="0.25">
      <c r="A259" s="1">
        <v>256</v>
      </c>
      <c r="B259" s="1">
        <v>348533</v>
      </c>
      <c r="C259" s="1" t="s">
        <v>195</v>
      </c>
      <c r="D259" s="1" t="s">
        <v>70</v>
      </c>
      <c r="E259" s="16" t="s">
        <v>31</v>
      </c>
      <c r="F259" s="1">
        <v>348533</v>
      </c>
      <c r="G259" s="1">
        <v>27</v>
      </c>
      <c r="H259" s="1">
        <v>0.47</v>
      </c>
    </row>
    <row r="260" spans="1:8" x14ac:dyDescent="0.25">
      <c r="A260" s="1">
        <v>257</v>
      </c>
      <c r="B260" s="1">
        <v>348536</v>
      </c>
      <c r="C260" s="1" t="s">
        <v>73</v>
      </c>
      <c r="D260" s="1" t="s">
        <v>70</v>
      </c>
      <c r="E260" s="16" t="s">
        <v>31</v>
      </c>
      <c r="F260" s="1">
        <v>348536</v>
      </c>
      <c r="G260" s="1">
        <v>10</v>
      </c>
      <c r="H260" s="1">
        <v>0.15</v>
      </c>
    </row>
    <row r="261" spans="1:8" x14ac:dyDescent="0.25">
      <c r="A261" s="1">
        <v>258</v>
      </c>
      <c r="B261" s="1">
        <v>348073</v>
      </c>
      <c r="C261" s="1" t="s">
        <v>265</v>
      </c>
      <c r="D261" s="1" t="s">
        <v>35</v>
      </c>
      <c r="E261" s="16" t="s">
        <v>31</v>
      </c>
      <c r="F261" s="1">
        <v>348073</v>
      </c>
      <c r="G261" s="1">
        <v>24</v>
      </c>
      <c r="H261" s="1">
        <v>0.76</v>
      </c>
    </row>
    <row r="262" spans="1:8" x14ac:dyDescent="0.25">
      <c r="A262" s="1">
        <v>259</v>
      </c>
      <c r="B262" s="1">
        <v>348184</v>
      </c>
      <c r="C262" s="1" t="s">
        <v>266</v>
      </c>
      <c r="D262" s="1" t="s">
        <v>118</v>
      </c>
      <c r="E262" s="16" t="s">
        <v>31</v>
      </c>
      <c r="F262" s="1">
        <v>348184</v>
      </c>
      <c r="G262" s="1">
        <v>17</v>
      </c>
      <c r="H262" s="1">
        <v>0.33</v>
      </c>
    </row>
    <row r="263" spans="1:8" x14ac:dyDescent="0.25">
      <c r="A263" s="1">
        <v>260</v>
      </c>
      <c r="B263" s="1">
        <v>348329</v>
      </c>
      <c r="C263" s="1" t="s">
        <v>267</v>
      </c>
      <c r="D263" s="1" t="s">
        <v>118</v>
      </c>
      <c r="E263" s="16" t="s">
        <v>31</v>
      </c>
      <c r="F263" s="1">
        <v>348329</v>
      </c>
      <c r="G263" s="1">
        <v>20</v>
      </c>
      <c r="H263" s="1">
        <v>0.72</v>
      </c>
    </row>
    <row r="264" spans="1:8" x14ac:dyDescent="0.25">
      <c r="A264" s="1">
        <v>261</v>
      </c>
      <c r="B264" s="1">
        <v>348871</v>
      </c>
      <c r="C264" s="1" t="s">
        <v>268</v>
      </c>
      <c r="D264" s="1" t="s">
        <v>30</v>
      </c>
      <c r="E264" s="16" t="s">
        <v>31</v>
      </c>
      <c r="F264" s="1">
        <v>348871</v>
      </c>
      <c r="G264" s="1">
        <v>8</v>
      </c>
      <c r="H264" s="1">
        <v>0.46</v>
      </c>
    </row>
    <row r="265" spans="1:8" x14ac:dyDescent="0.25">
      <c r="A265" s="1">
        <v>262</v>
      </c>
      <c r="B265" s="1">
        <v>348162</v>
      </c>
      <c r="C265" s="1" t="s">
        <v>251</v>
      </c>
      <c r="D265" s="1" t="s">
        <v>44</v>
      </c>
      <c r="E265" s="16" t="s">
        <v>31</v>
      </c>
      <c r="F265" s="1">
        <v>348162</v>
      </c>
      <c r="G265" s="1">
        <v>21</v>
      </c>
      <c r="H265" s="1">
        <v>0.39</v>
      </c>
    </row>
    <row r="266" spans="1:8" x14ac:dyDescent="0.25">
      <c r="A266" s="1">
        <v>263</v>
      </c>
      <c r="B266" s="1">
        <v>348811</v>
      </c>
      <c r="C266" s="1" t="s">
        <v>269</v>
      </c>
      <c r="D266" s="1" t="s">
        <v>30</v>
      </c>
      <c r="E266" s="16" t="s">
        <v>31</v>
      </c>
      <c r="F266" s="1">
        <v>348811</v>
      </c>
      <c r="G266" s="1">
        <v>29</v>
      </c>
      <c r="H266" s="1">
        <v>0.84</v>
      </c>
    </row>
    <row r="267" spans="1:8" x14ac:dyDescent="0.25">
      <c r="A267" s="1">
        <v>264</v>
      </c>
      <c r="B267" s="1">
        <v>348814</v>
      </c>
      <c r="C267" s="1" t="s">
        <v>270</v>
      </c>
      <c r="D267" s="1" t="s">
        <v>30</v>
      </c>
      <c r="E267" s="16" t="s">
        <v>31</v>
      </c>
      <c r="F267" s="1">
        <v>348814</v>
      </c>
      <c r="G267" s="1">
        <v>16</v>
      </c>
      <c r="H267" s="1">
        <v>0.83</v>
      </c>
    </row>
    <row r="268" spans="1:8" x14ac:dyDescent="0.25">
      <c r="A268" s="1">
        <v>265</v>
      </c>
      <c r="B268" s="1">
        <v>348850</v>
      </c>
      <c r="C268" s="1" t="s">
        <v>271</v>
      </c>
      <c r="D268" s="1" t="s">
        <v>30</v>
      </c>
      <c r="E268" s="16" t="s">
        <v>31</v>
      </c>
      <c r="F268" s="1">
        <v>348850</v>
      </c>
      <c r="G268" s="1">
        <v>9</v>
      </c>
      <c r="H268" s="1">
        <v>0.28999999999999998</v>
      </c>
    </row>
    <row r="269" spans="1:8" x14ac:dyDescent="0.25">
      <c r="A269" s="1">
        <v>266</v>
      </c>
      <c r="B269" s="1">
        <v>348132</v>
      </c>
      <c r="C269" s="1" t="s">
        <v>272</v>
      </c>
      <c r="D269" s="1" t="s">
        <v>40</v>
      </c>
      <c r="E269" s="16" t="s">
        <v>31</v>
      </c>
      <c r="F269" s="1">
        <v>348132</v>
      </c>
      <c r="G269" s="1">
        <v>14</v>
      </c>
      <c r="H269" s="1">
        <v>0.69</v>
      </c>
    </row>
    <row r="270" spans="1:8" x14ac:dyDescent="0.25">
      <c r="A270" s="1">
        <v>267</v>
      </c>
      <c r="B270" s="1">
        <v>348152</v>
      </c>
      <c r="C270" s="1" t="s">
        <v>157</v>
      </c>
      <c r="D270" s="1" t="s">
        <v>35</v>
      </c>
      <c r="E270" s="16" t="s">
        <v>31</v>
      </c>
      <c r="F270" s="1">
        <v>348152</v>
      </c>
      <c r="G270" s="1">
        <v>26</v>
      </c>
      <c r="H270" s="1">
        <v>0.79</v>
      </c>
    </row>
    <row r="271" spans="1:8" x14ac:dyDescent="0.25">
      <c r="A271" s="1">
        <v>268</v>
      </c>
      <c r="B271" s="1">
        <v>348340</v>
      </c>
      <c r="C271" s="1" t="s">
        <v>53</v>
      </c>
      <c r="D271" s="1" t="s">
        <v>52</v>
      </c>
      <c r="E271" s="16" t="s">
        <v>31</v>
      </c>
      <c r="F271" s="1">
        <v>348340</v>
      </c>
      <c r="G271" s="1">
        <v>11</v>
      </c>
      <c r="H271" s="1">
        <v>0.9</v>
      </c>
    </row>
    <row r="272" spans="1:8" x14ac:dyDescent="0.25">
      <c r="A272" s="1">
        <v>269</v>
      </c>
      <c r="B272" s="1">
        <v>348140</v>
      </c>
      <c r="C272" s="1" t="s">
        <v>273</v>
      </c>
      <c r="D272" s="1" t="s">
        <v>40</v>
      </c>
      <c r="E272" s="16" t="s">
        <v>31</v>
      </c>
      <c r="F272" s="1">
        <v>348140</v>
      </c>
      <c r="G272" s="1">
        <v>16</v>
      </c>
      <c r="H272" s="1">
        <v>0.76</v>
      </c>
    </row>
    <row r="273" spans="1:8" x14ac:dyDescent="0.25">
      <c r="A273" s="1">
        <v>270</v>
      </c>
      <c r="B273" s="1">
        <v>348144</v>
      </c>
      <c r="C273" s="1" t="s">
        <v>274</v>
      </c>
      <c r="D273" s="1" t="s">
        <v>33</v>
      </c>
      <c r="E273" s="16" t="s">
        <v>31</v>
      </c>
      <c r="F273" s="1">
        <v>348144</v>
      </c>
      <c r="G273" s="1">
        <v>15</v>
      </c>
      <c r="H273" s="1">
        <v>0.38</v>
      </c>
    </row>
    <row r="274" spans="1:8" x14ac:dyDescent="0.25">
      <c r="A274" s="1">
        <v>271</v>
      </c>
      <c r="B274" s="1">
        <v>348770</v>
      </c>
      <c r="C274" s="1" t="s">
        <v>155</v>
      </c>
      <c r="D274" s="1" t="s">
        <v>30</v>
      </c>
      <c r="E274" s="16" t="s">
        <v>31</v>
      </c>
      <c r="F274" s="1">
        <v>348770</v>
      </c>
      <c r="G274" s="1">
        <v>17</v>
      </c>
      <c r="H274" s="1">
        <v>0.15</v>
      </c>
    </row>
    <row r="275" spans="1:8" x14ac:dyDescent="0.25">
      <c r="A275" s="1">
        <v>272</v>
      </c>
      <c r="B275" s="1">
        <v>348772</v>
      </c>
      <c r="C275" s="1" t="s">
        <v>256</v>
      </c>
      <c r="D275" s="1" t="s">
        <v>30</v>
      </c>
      <c r="E275" s="16" t="s">
        <v>31</v>
      </c>
      <c r="F275" s="1">
        <v>348772</v>
      </c>
      <c r="G275" s="1">
        <v>15</v>
      </c>
      <c r="H275" s="1">
        <v>0.18</v>
      </c>
    </row>
    <row r="276" spans="1:8" x14ac:dyDescent="0.25">
      <c r="A276" s="1">
        <v>273</v>
      </c>
      <c r="B276" s="1">
        <v>348804</v>
      </c>
      <c r="C276" s="1" t="s">
        <v>275</v>
      </c>
      <c r="D276" s="1" t="s">
        <v>30</v>
      </c>
      <c r="E276" s="16" t="s">
        <v>31</v>
      </c>
      <c r="F276" s="1">
        <v>348804</v>
      </c>
      <c r="G276" s="1">
        <v>16</v>
      </c>
      <c r="H276" s="1">
        <v>0.47</v>
      </c>
    </row>
    <row r="277" spans="1:8" x14ac:dyDescent="0.25">
      <c r="A277" s="1">
        <v>274</v>
      </c>
      <c r="B277" s="1">
        <v>348875</v>
      </c>
      <c r="C277" s="1" t="s">
        <v>276</v>
      </c>
      <c r="D277" s="1" t="s">
        <v>30</v>
      </c>
      <c r="E277" s="16" t="s">
        <v>31</v>
      </c>
      <c r="F277" s="1">
        <v>348875</v>
      </c>
      <c r="G277" s="1">
        <v>21</v>
      </c>
      <c r="H277" s="1">
        <v>0.16</v>
      </c>
    </row>
    <row r="278" spans="1:8" x14ac:dyDescent="0.25">
      <c r="A278" s="1">
        <v>275</v>
      </c>
      <c r="B278" s="1">
        <v>348893</v>
      </c>
      <c r="C278" s="1" t="s">
        <v>277</v>
      </c>
      <c r="D278" s="1" t="s">
        <v>30</v>
      </c>
      <c r="E278" s="16" t="s">
        <v>31</v>
      </c>
      <c r="F278" s="1">
        <v>348893</v>
      </c>
      <c r="G278" s="1">
        <v>7</v>
      </c>
      <c r="H278" s="1">
        <v>0.83</v>
      </c>
    </row>
    <row r="279" spans="1:8" x14ac:dyDescent="0.25">
      <c r="A279" s="1">
        <v>276</v>
      </c>
      <c r="B279" s="1">
        <v>348895</v>
      </c>
      <c r="C279" s="1" t="s">
        <v>278</v>
      </c>
      <c r="D279" s="1" t="s">
        <v>30</v>
      </c>
      <c r="E279" s="16" t="s">
        <v>31</v>
      </c>
      <c r="F279" s="1">
        <v>348895</v>
      </c>
      <c r="G279" s="1">
        <v>15</v>
      </c>
      <c r="H279" s="1">
        <v>0.12</v>
      </c>
    </row>
    <row r="280" spans="1:8" x14ac:dyDescent="0.25">
      <c r="A280" s="1">
        <v>277</v>
      </c>
      <c r="B280" s="1">
        <v>353722</v>
      </c>
      <c r="C280" s="1" t="s">
        <v>279</v>
      </c>
      <c r="D280" s="1" t="s">
        <v>44</v>
      </c>
      <c r="E280" s="16" t="s">
        <v>31</v>
      </c>
      <c r="F280" s="1">
        <v>353722</v>
      </c>
      <c r="G280" s="1">
        <v>19</v>
      </c>
      <c r="H280" s="1">
        <v>0.46</v>
      </c>
    </row>
    <row r="281" spans="1:8" x14ac:dyDescent="0.25">
      <c r="A281" s="1">
        <v>278</v>
      </c>
      <c r="B281" s="1">
        <v>347658</v>
      </c>
      <c r="C281" s="1" t="s">
        <v>280</v>
      </c>
      <c r="D281" s="1" t="s">
        <v>70</v>
      </c>
      <c r="E281" s="16" t="s">
        <v>31</v>
      </c>
      <c r="F281" s="1">
        <v>347658</v>
      </c>
      <c r="G281" s="1">
        <v>30</v>
      </c>
      <c r="H281" s="1">
        <v>0.68</v>
      </c>
    </row>
    <row r="282" spans="1:8" x14ac:dyDescent="0.25">
      <c r="A282" s="1">
        <v>279</v>
      </c>
      <c r="B282" s="1">
        <v>348445</v>
      </c>
      <c r="C282" s="1" t="s">
        <v>281</v>
      </c>
      <c r="D282" s="1" t="s">
        <v>35</v>
      </c>
      <c r="E282" s="16" t="s">
        <v>31</v>
      </c>
      <c r="F282" s="1">
        <v>348445</v>
      </c>
      <c r="G282" s="1">
        <v>10</v>
      </c>
      <c r="H282" s="1">
        <v>0.49</v>
      </c>
    </row>
    <row r="283" spans="1:8" x14ac:dyDescent="0.25">
      <c r="A283" s="1">
        <v>280</v>
      </c>
      <c r="B283" s="1">
        <v>348032</v>
      </c>
      <c r="C283" s="1" t="s">
        <v>282</v>
      </c>
      <c r="D283" s="1" t="s">
        <v>35</v>
      </c>
      <c r="E283" s="16" t="s">
        <v>31</v>
      </c>
      <c r="F283" s="1">
        <v>348032</v>
      </c>
      <c r="G283" s="1">
        <v>27</v>
      </c>
      <c r="H283" s="1">
        <v>0.55000000000000004</v>
      </c>
    </row>
    <row r="284" spans="1:8" x14ac:dyDescent="0.25">
      <c r="A284" s="1">
        <v>281</v>
      </c>
      <c r="B284" s="1">
        <v>347929</v>
      </c>
      <c r="C284" s="1" t="s">
        <v>171</v>
      </c>
      <c r="D284" s="1" t="s">
        <v>50</v>
      </c>
      <c r="E284" s="16" t="s">
        <v>31</v>
      </c>
      <c r="F284" s="1">
        <v>347929</v>
      </c>
      <c r="G284" s="1">
        <v>8</v>
      </c>
      <c r="H284" s="1">
        <v>0.9</v>
      </c>
    </row>
    <row r="285" spans="1:8" x14ac:dyDescent="0.25">
      <c r="A285" s="1">
        <v>282</v>
      </c>
      <c r="B285" s="1">
        <v>347852</v>
      </c>
      <c r="C285" s="1" t="s">
        <v>43</v>
      </c>
      <c r="D285" s="1" t="s">
        <v>38</v>
      </c>
      <c r="E285" s="16" t="s">
        <v>31</v>
      </c>
      <c r="F285" s="1">
        <v>347852</v>
      </c>
      <c r="G285" s="1">
        <v>9</v>
      </c>
      <c r="H285" s="1">
        <v>0.77</v>
      </c>
    </row>
    <row r="286" spans="1:8" x14ac:dyDescent="0.25">
      <c r="A286" s="1">
        <v>283</v>
      </c>
      <c r="B286" s="1">
        <v>348820</v>
      </c>
      <c r="C286" s="1" t="s">
        <v>283</v>
      </c>
      <c r="D286" s="1" t="s">
        <v>44</v>
      </c>
      <c r="E286" s="16" t="s">
        <v>31</v>
      </c>
      <c r="F286" s="1">
        <v>348820</v>
      </c>
      <c r="G286" s="1">
        <v>23</v>
      </c>
      <c r="H286" s="1">
        <v>0.65</v>
      </c>
    </row>
    <row r="287" spans="1:8" x14ac:dyDescent="0.25">
      <c r="A287" s="1">
        <v>284</v>
      </c>
      <c r="B287" s="1">
        <v>348834</v>
      </c>
      <c r="C287" s="1" t="s">
        <v>284</v>
      </c>
      <c r="D287" s="1" t="s">
        <v>30</v>
      </c>
      <c r="E287" s="16" t="s">
        <v>31</v>
      </c>
      <c r="F287" s="1">
        <v>348834</v>
      </c>
      <c r="G287" s="1">
        <v>29</v>
      </c>
      <c r="H287" s="1">
        <v>0.11</v>
      </c>
    </row>
    <row r="288" spans="1:8" x14ac:dyDescent="0.25">
      <c r="A288" s="1">
        <v>285</v>
      </c>
      <c r="B288" s="1">
        <v>353717</v>
      </c>
      <c r="C288" s="1" t="s">
        <v>107</v>
      </c>
      <c r="D288" s="1" t="s">
        <v>30</v>
      </c>
      <c r="E288" s="16" t="s">
        <v>31</v>
      </c>
      <c r="F288" s="1">
        <v>353717</v>
      </c>
      <c r="G288" s="1">
        <v>12</v>
      </c>
      <c r="H288" s="1">
        <v>0.22</v>
      </c>
    </row>
    <row r="289" spans="1:8" x14ac:dyDescent="0.25">
      <c r="A289" s="1">
        <v>286</v>
      </c>
      <c r="B289" s="1">
        <v>362184</v>
      </c>
      <c r="C289" s="1" t="s">
        <v>106</v>
      </c>
      <c r="D289" s="1" t="s">
        <v>30</v>
      </c>
      <c r="E289" s="16" t="s">
        <v>31</v>
      </c>
      <c r="F289" s="1">
        <v>362184</v>
      </c>
      <c r="G289" s="1">
        <v>22</v>
      </c>
      <c r="H289" s="1">
        <v>0.69</v>
      </c>
    </row>
    <row r="290" spans="1:8" x14ac:dyDescent="0.25">
      <c r="A290" s="1">
        <v>287</v>
      </c>
      <c r="B290" s="1">
        <v>348265</v>
      </c>
      <c r="C290" s="1" t="s">
        <v>285</v>
      </c>
      <c r="D290" s="1" t="s">
        <v>30</v>
      </c>
      <c r="E290" s="16" t="s">
        <v>31</v>
      </c>
      <c r="F290" s="1">
        <v>348265</v>
      </c>
      <c r="G290" s="1">
        <v>12</v>
      </c>
      <c r="H290" s="1">
        <v>0.53</v>
      </c>
    </row>
    <row r="291" spans="1:8" x14ac:dyDescent="0.25">
      <c r="A291" s="1">
        <v>288</v>
      </c>
      <c r="B291" s="1">
        <v>348268</v>
      </c>
      <c r="C291" s="1" t="s">
        <v>286</v>
      </c>
      <c r="D291" s="1" t="s">
        <v>30</v>
      </c>
      <c r="E291" s="16" t="s">
        <v>31</v>
      </c>
      <c r="F291" s="1">
        <v>348268</v>
      </c>
      <c r="G291" s="1">
        <v>25</v>
      </c>
      <c r="H291" s="1">
        <v>0.72</v>
      </c>
    </row>
    <row r="292" spans="1:8" x14ac:dyDescent="0.25">
      <c r="A292" s="1">
        <v>289</v>
      </c>
      <c r="B292" s="1">
        <v>353718</v>
      </c>
      <c r="C292" s="1" t="s">
        <v>287</v>
      </c>
      <c r="D292" s="1" t="s">
        <v>30</v>
      </c>
      <c r="E292" s="16" t="s">
        <v>31</v>
      </c>
      <c r="F292" s="1">
        <v>353718</v>
      </c>
      <c r="G292" s="1">
        <v>27</v>
      </c>
      <c r="H292" s="1">
        <v>0.6</v>
      </c>
    </row>
    <row r="293" spans="1:8" x14ac:dyDescent="0.25">
      <c r="A293" s="1">
        <v>290</v>
      </c>
      <c r="B293" s="1">
        <v>348209</v>
      </c>
      <c r="C293" s="1" t="s">
        <v>288</v>
      </c>
      <c r="D293" s="1" t="s">
        <v>44</v>
      </c>
      <c r="E293" s="16" t="s">
        <v>31</v>
      </c>
      <c r="F293" s="1">
        <v>348209</v>
      </c>
      <c r="G293" s="1">
        <v>23</v>
      </c>
      <c r="H293" s="1">
        <v>0.89</v>
      </c>
    </row>
    <row r="294" spans="1:8" x14ac:dyDescent="0.25">
      <c r="A294" s="1">
        <v>291</v>
      </c>
      <c r="B294" s="1">
        <v>348550</v>
      </c>
      <c r="C294" s="1" t="s">
        <v>289</v>
      </c>
      <c r="D294" s="1" t="s">
        <v>33</v>
      </c>
      <c r="E294" s="16" t="s">
        <v>31</v>
      </c>
      <c r="F294" s="1">
        <v>348550</v>
      </c>
      <c r="G294" s="1">
        <v>28</v>
      </c>
      <c r="H294" s="1">
        <v>0.83</v>
      </c>
    </row>
    <row r="295" spans="1:8" x14ac:dyDescent="0.25">
      <c r="A295" s="1">
        <v>292</v>
      </c>
      <c r="B295" s="1">
        <v>347894</v>
      </c>
      <c r="C295" s="1" t="s">
        <v>290</v>
      </c>
      <c r="D295" s="1" t="s">
        <v>50</v>
      </c>
      <c r="E295" s="16" t="s">
        <v>31</v>
      </c>
      <c r="F295" s="1">
        <v>347894</v>
      </c>
      <c r="G295" s="1">
        <v>12</v>
      </c>
      <c r="H295" s="1">
        <v>0.75</v>
      </c>
    </row>
    <row r="296" spans="1:8" x14ac:dyDescent="0.25">
      <c r="A296" s="1">
        <v>293</v>
      </c>
      <c r="B296" s="1">
        <v>348376</v>
      </c>
      <c r="C296" s="1" t="s">
        <v>291</v>
      </c>
      <c r="D296" s="1" t="s">
        <v>30</v>
      </c>
      <c r="E296" s="16" t="s">
        <v>31</v>
      </c>
      <c r="F296" s="1">
        <v>348376</v>
      </c>
      <c r="G296" s="1">
        <v>18</v>
      </c>
      <c r="H296" s="1">
        <v>0.5</v>
      </c>
    </row>
    <row r="297" spans="1:8" x14ac:dyDescent="0.25">
      <c r="A297" s="1">
        <v>294</v>
      </c>
      <c r="B297" s="1">
        <v>348430</v>
      </c>
      <c r="C297" s="1" t="s">
        <v>122</v>
      </c>
      <c r="D297" s="1" t="s">
        <v>30</v>
      </c>
      <c r="E297" s="16" t="s">
        <v>31</v>
      </c>
      <c r="F297" s="1">
        <v>348430</v>
      </c>
      <c r="G297" s="1">
        <v>13</v>
      </c>
      <c r="H297" s="1">
        <v>0.35</v>
      </c>
    </row>
    <row r="298" spans="1:8" x14ac:dyDescent="0.25">
      <c r="A298" s="1">
        <v>295</v>
      </c>
      <c r="B298" s="1">
        <v>348830</v>
      </c>
      <c r="C298" s="1" t="s">
        <v>292</v>
      </c>
      <c r="D298" s="1" t="s">
        <v>30</v>
      </c>
      <c r="E298" s="16" t="s">
        <v>31</v>
      </c>
      <c r="F298" s="1">
        <v>348830</v>
      </c>
      <c r="G298" s="1">
        <v>7</v>
      </c>
      <c r="H298" s="1">
        <v>0.66</v>
      </c>
    </row>
    <row r="299" spans="1:8" x14ac:dyDescent="0.25">
      <c r="A299" s="1">
        <v>296</v>
      </c>
      <c r="B299" s="1">
        <v>347974</v>
      </c>
      <c r="C299" s="1" t="s">
        <v>293</v>
      </c>
      <c r="D299" s="1" t="s">
        <v>52</v>
      </c>
      <c r="E299" s="16" t="s">
        <v>31</v>
      </c>
      <c r="F299" s="1">
        <v>347974</v>
      </c>
      <c r="G299" s="1">
        <v>5</v>
      </c>
      <c r="H299" s="1">
        <v>0.26</v>
      </c>
    </row>
    <row r="300" spans="1:8" x14ac:dyDescent="0.25">
      <c r="A300" s="1">
        <v>297</v>
      </c>
      <c r="B300" s="1">
        <v>348136</v>
      </c>
      <c r="C300" s="1" t="s">
        <v>148</v>
      </c>
      <c r="D300" s="1" t="s">
        <v>52</v>
      </c>
      <c r="E300" s="16" t="s">
        <v>31</v>
      </c>
      <c r="F300" s="1">
        <v>348136</v>
      </c>
      <c r="G300" s="1">
        <v>22</v>
      </c>
      <c r="H300" s="1">
        <v>0.4</v>
      </c>
    </row>
    <row r="301" spans="1:8" x14ac:dyDescent="0.25">
      <c r="A301" s="1">
        <v>298</v>
      </c>
      <c r="B301" s="1">
        <v>348422</v>
      </c>
      <c r="C301" s="1" t="s">
        <v>294</v>
      </c>
      <c r="D301" s="1" t="s">
        <v>33</v>
      </c>
      <c r="E301" s="16" t="s">
        <v>31</v>
      </c>
      <c r="F301" s="1">
        <v>348422</v>
      </c>
      <c r="G301" s="1">
        <v>23</v>
      </c>
      <c r="H301" s="1">
        <v>0.41</v>
      </c>
    </row>
    <row r="302" spans="1:8" x14ac:dyDescent="0.25">
      <c r="A302" s="1">
        <v>299</v>
      </c>
      <c r="B302" s="1">
        <v>348802</v>
      </c>
      <c r="C302" s="1" t="s">
        <v>295</v>
      </c>
      <c r="D302" s="1" t="s">
        <v>30</v>
      </c>
      <c r="E302" s="16" t="s">
        <v>31</v>
      </c>
      <c r="F302" s="1">
        <v>348802</v>
      </c>
      <c r="G302" s="1">
        <v>22</v>
      </c>
      <c r="H302" s="1">
        <v>0.21</v>
      </c>
    </row>
    <row r="303" spans="1:8" x14ac:dyDescent="0.25">
      <c r="A303" s="1">
        <v>300</v>
      </c>
      <c r="B303" s="1">
        <v>348532</v>
      </c>
      <c r="C303" s="1" t="s">
        <v>167</v>
      </c>
      <c r="D303" s="1" t="s">
        <v>168</v>
      </c>
      <c r="E303" s="16" t="s">
        <v>31</v>
      </c>
      <c r="F303" s="1">
        <v>348532</v>
      </c>
      <c r="G303" s="1">
        <v>22</v>
      </c>
      <c r="H303" s="1">
        <v>0.88</v>
      </c>
    </row>
    <row r="304" spans="1:8" x14ac:dyDescent="0.25">
      <c r="A304" s="1">
        <v>301</v>
      </c>
      <c r="B304" s="1">
        <v>347681</v>
      </c>
      <c r="C304" s="1" t="s">
        <v>296</v>
      </c>
      <c r="D304" s="1" t="s">
        <v>70</v>
      </c>
      <c r="E304" s="16" t="s">
        <v>31</v>
      </c>
      <c r="F304" s="1">
        <v>347681</v>
      </c>
      <c r="G304" s="1">
        <v>27</v>
      </c>
      <c r="H304" s="1">
        <v>0.83</v>
      </c>
    </row>
    <row r="305" spans="1:8" x14ac:dyDescent="0.25">
      <c r="A305" s="1">
        <v>302</v>
      </c>
      <c r="B305" s="1">
        <v>348645</v>
      </c>
      <c r="C305" s="1" t="s">
        <v>98</v>
      </c>
      <c r="D305" s="1" t="s">
        <v>44</v>
      </c>
      <c r="E305" s="16" t="s">
        <v>31</v>
      </c>
      <c r="F305" s="1">
        <v>348645</v>
      </c>
      <c r="G305" s="1">
        <v>28</v>
      </c>
      <c r="H305" s="1">
        <v>0.54</v>
      </c>
    </row>
    <row r="306" spans="1:8" x14ac:dyDescent="0.25">
      <c r="A306" s="1">
        <v>303</v>
      </c>
      <c r="B306" s="1">
        <v>347829</v>
      </c>
      <c r="C306" s="1" t="s">
        <v>177</v>
      </c>
      <c r="D306" s="1" t="s">
        <v>59</v>
      </c>
      <c r="E306" s="16" t="s">
        <v>31</v>
      </c>
      <c r="F306" s="1">
        <v>347829</v>
      </c>
      <c r="G306" s="1">
        <v>13</v>
      </c>
      <c r="H306" s="1">
        <v>0.64</v>
      </c>
    </row>
    <row r="307" spans="1:8" x14ac:dyDescent="0.25">
      <c r="A307" s="1">
        <v>304</v>
      </c>
      <c r="B307" s="1">
        <v>348375</v>
      </c>
      <c r="C307" s="1" t="s">
        <v>297</v>
      </c>
      <c r="D307" s="1" t="s">
        <v>30</v>
      </c>
      <c r="E307" s="16" t="s">
        <v>31</v>
      </c>
      <c r="F307" s="1">
        <v>348375</v>
      </c>
      <c r="G307" s="1">
        <v>9</v>
      </c>
      <c r="H307" s="1">
        <v>0.74</v>
      </c>
    </row>
    <row r="308" spans="1:8" x14ac:dyDescent="0.25">
      <c r="A308" s="1">
        <v>305</v>
      </c>
      <c r="B308" s="1">
        <v>348377</v>
      </c>
      <c r="C308" s="1" t="s">
        <v>298</v>
      </c>
      <c r="D308" s="1" t="s">
        <v>30</v>
      </c>
      <c r="E308" s="16" t="s">
        <v>31</v>
      </c>
      <c r="F308" s="1">
        <v>348377</v>
      </c>
      <c r="G308" s="1">
        <v>20</v>
      </c>
      <c r="H308" s="1">
        <v>0.12</v>
      </c>
    </row>
    <row r="309" spans="1:8" x14ac:dyDescent="0.25">
      <c r="A309" s="1">
        <v>306</v>
      </c>
      <c r="B309" s="1">
        <v>348432</v>
      </c>
      <c r="C309" s="1" t="s">
        <v>299</v>
      </c>
      <c r="D309" s="1" t="s">
        <v>30</v>
      </c>
      <c r="E309" s="16" t="s">
        <v>31</v>
      </c>
      <c r="F309" s="1">
        <v>348432</v>
      </c>
      <c r="G309" s="1">
        <v>30</v>
      </c>
      <c r="H309" s="1">
        <v>0.34</v>
      </c>
    </row>
    <row r="310" spans="1:8" x14ac:dyDescent="0.25">
      <c r="A310" s="1">
        <v>307</v>
      </c>
      <c r="B310" s="1">
        <v>348275</v>
      </c>
      <c r="C310" s="1" t="s">
        <v>29</v>
      </c>
      <c r="D310" s="1" t="s">
        <v>30</v>
      </c>
      <c r="E310" s="16" t="s">
        <v>31</v>
      </c>
      <c r="F310" s="1">
        <v>348275</v>
      </c>
      <c r="G310" s="1">
        <v>21</v>
      </c>
      <c r="H310" s="1">
        <v>0.27</v>
      </c>
    </row>
    <row r="311" spans="1:8" x14ac:dyDescent="0.25">
      <c r="A311" s="1">
        <v>308</v>
      </c>
      <c r="B311" s="1">
        <v>348309</v>
      </c>
      <c r="C311" s="1" t="s">
        <v>131</v>
      </c>
      <c r="D311" s="1" t="s">
        <v>118</v>
      </c>
      <c r="E311" s="16" t="s">
        <v>31</v>
      </c>
      <c r="F311" s="1">
        <v>348309</v>
      </c>
      <c r="G311" s="1">
        <v>21</v>
      </c>
      <c r="H311" s="1">
        <v>0.13</v>
      </c>
    </row>
    <row r="312" spans="1:8" x14ac:dyDescent="0.25">
      <c r="A312" s="1">
        <v>309</v>
      </c>
      <c r="B312" s="1">
        <v>348388</v>
      </c>
      <c r="C312" s="1" t="s">
        <v>178</v>
      </c>
      <c r="D312" s="1" t="s">
        <v>30</v>
      </c>
      <c r="E312" s="16" t="s">
        <v>31</v>
      </c>
      <c r="F312" s="1">
        <v>348388</v>
      </c>
      <c r="G312" s="1">
        <v>30</v>
      </c>
      <c r="H312" s="1">
        <v>0.5</v>
      </c>
    </row>
    <row r="313" spans="1:8" x14ac:dyDescent="0.25">
      <c r="A313" s="1">
        <v>310</v>
      </c>
      <c r="B313" s="1">
        <v>348396</v>
      </c>
      <c r="C313" s="1" t="s">
        <v>77</v>
      </c>
      <c r="D313" s="1" t="s">
        <v>30</v>
      </c>
      <c r="E313" s="16" t="s">
        <v>31</v>
      </c>
      <c r="F313" s="1">
        <v>348396</v>
      </c>
      <c r="G313" s="1">
        <v>21</v>
      </c>
      <c r="H313" s="1">
        <v>0.52</v>
      </c>
    </row>
    <row r="314" spans="1:8" x14ac:dyDescent="0.25">
      <c r="A314" s="1">
        <v>311</v>
      </c>
      <c r="B314" s="1">
        <v>348779</v>
      </c>
      <c r="C314" s="1" t="s">
        <v>230</v>
      </c>
      <c r="D314" s="1" t="s">
        <v>30</v>
      </c>
      <c r="E314" s="16" t="s">
        <v>31</v>
      </c>
      <c r="F314" s="1">
        <v>348779</v>
      </c>
      <c r="G314" s="1">
        <v>25</v>
      </c>
      <c r="H314" s="1">
        <v>0.47</v>
      </c>
    </row>
    <row r="315" spans="1:8" x14ac:dyDescent="0.25">
      <c r="A315" s="1">
        <v>312</v>
      </c>
      <c r="B315" s="1">
        <v>348872</v>
      </c>
      <c r="C315" s="1" t="s">
        <v>300</v>
      </c>
      <c r="D315" s="1" t="s">
        <v>30</v>
      </c>
      <c r="E315" s="16" t="s">
        <v>31</v>
      </c>
      <c r="F315" s="1">
        <v>348872</v>
      </c>
      <c r="G315" s="1">
        <v>26</v>
      </c>
      <c r="H315" s="1">
        <v>0.63</v>
      </c>
    </row>
    <row r="316" spans="1:8" x14ac:dyDescent="0.25">
      <c r="A316" s="1">
        <v>313</v>
      </c>
      <c r="B316" s="1">
        <v>348874</v>
      </c>
      <c r="C316" s="1" t="s">
        <v>301</v>
      </c>
      <c r="D316" s="1" t="s">
        <v>30</v>
      </c>
      <c r="E316" s="16" t="s">
        <v>31</v>
      </c>
      <c r="F316" s="1">
        <v>348874</v>
      </c>
      <c r="G316" s="1">
        <v>23</v>
      </c>
      <c r="H316" s="1">
        <v>0.17</v>
      </c>
    </row>
    <row r="317" spans="1:8" x14ac:dyDescent="0.25">
      <c r="A317" s="1">
        <v>314</v>
      </c>
      <c r="B317" s="1">
        <v>353750</v>
      </c>
      <c r="C317" s="1" t="s">
        <v>302</v>
      </c>
      <c r="D317" s="1" t="s">
        <v>30</v>
      </c>
      <c r="E317" s="16" t="s">
        <v>31</v>
      </c>
      <c r="F317" s="1">
        <v>353750</v>
      </c>
      <c r="G317" s="1">
        <v>17</v>
      </c>
      <c r="H317" s="1">
        <v>0.81</v>
      </c>
    </row>
    <row r="318" spans="1:8" x14ac:dyDescent="0.25">
      <c r="A318" s="1">
        <v>315</v>
      </c>
      <c r="B318" s="1">
        <v>347905</v>
      </c>
      <c r="C318" s="1" t="s">
        <v>303</v>
      </c>
      <c r="D318" s="1" t="s">
        <v>50</v>
      </c>
      <c r="E318" s="16" t="s">
        <v>31</v>
      </c>
      <c r="F318" s="1">
        <v>347905</v>
      </c>
      <c r="G318" s="1">
        <v>13</v>
      </c>
      <c r="H318" s="1">
        <v>0.54</v>
      </c>
    </row>
    <row r="319" spans="1:8" x14ac:dyDescent="0.25">
      <c r="A319" s="1">
        <v>316</v>
      </c>
      <c r="B319" s="1">
        <v>347931</v>
      </c>
      <c r="C319" s="1" t="s">
        <v>85</v>
      </c>
      <c r="D319" s="1" t="s">
        <v>50</v>
      </c>
      <c r="E319" s="16" t="s">
        <v>31</v>
      </c>
      <c r="F319" s="1">
        <v>347931</v>
      </c>
      <c r="G319" s="1">
        <v>14</v>
      </c>
      <c r="H319" s="1">
        <v>0.63</v>
      </c>
    </row>
    <row r="320" spans="1:8" x14ac:dyDescent="0.25">
      <c r="A320" s="1">
        <v>317</v>
      </c>
      <c r="B320" s="1">
        <v>347940</v>
      </c>
      <c r="C320" s="1" t="s">
        <v>304</v>
      </c>
      <c r="D320" s="1" t="s">
        <v>50</v>
      </c>
      <c r="E320" s="16" t="s">
        <v>31</v>
      </c>
      <c r="F320" s="1">
        <v>347940</v>
      </c>
      <c r="G320" s="1">
        <v>24</v>
      </c>
      <c r="H320" s="1">
        <v>0.18</v>
      </c>
    </row>
    <row r="321" spans="1:8" x14ac:dyDescent="0.25">
      <c r="A321" s="1">
        <v>318</v>
      </c>
      <c r="B321" s="1">
        <v>348167</v>
      </c>
      <c r="C321" s="1" t="s">
        <v>305</v>
      </c>
      <c r="D321" s="1" t="s">
        <v>44</v>
      </c>
      <c r="E321" s="16" t="s">
        <v>31</v>
      </c>
      <c r="F321" s="1">
        <v>348167</v>
      </c>
      <c r="G321" s="1">
        <v>8</v>
      </c>
      <c r="H321" s="1">
        <v>0.63</v>
      </c>
    </row>
    <row r="322" spans="1:8" x14ac:dyDescent="0.25">
      <c r="A322" s="1">
        <v>319</v>
      </c>
      <c r="B322" s="1">
        <v>348170</v>
      </c>
      <c r="C322" s="1" t="s">
        <v>306</v>
      </c>
      <c r="D322" s="1" t="s">
        <v>44</v>
      </c>
      <c r="E322" s="16" t="s">
        <v>31</v>
      </c>
      <c r="F322" s="1">
        <v>348170</v>
      </c>
      <c r="G322" s="1">
        <v>12</v>
      </c>
      <c r="H322" s="1">
        <v>0.46</v>
      </c>
    </row>
    <row r="323" spans="1:8" x14ac:dyDescent="0.25">
      <c r="A323" s="1">
        <v>320</v>
      </c>
      <c r="B323" s="1">
        <v>348212</v>
      </c>
      <c r="C323" s="1" t="s">
        <v>307</v>
      </c>
      <c r="D323" s="1" t="s">
        <v>118</v>
      </c>
      <c r="E323" s="16" t="s">
        <v>31</v>
      </c>
      <c r="F323" s="1">
        <v>348212</v>
      </c>
      <c r="G323" s="1">
        <v>23</v>
      </c>
      <c r="H323" s="1">
        <v>0.88</v>
      </c>
    </row>
    <row r="324" spans="1:8" x14ac:dyDescent="0.25">
      <c r="A324" s="1">
        <v>321</v>
      </c>
      <c r="B324" s="1">
        <v>348242</v>
      </c>
      <c r="C324" s="1" t="s">
        <v>308</v>
      </c>
      <c r="D324" s="1" t="s">
        <v>33</v>
      </c>
      <c r="E324" s="16" t="s">
        <v>31</v>
      </c>
      <c r="F324" s="1">
        <v>348242</v>
      </c>
      <c r="G324" s="1">
        <v>21</v>
      </c>
      <c r="H324" s="1">
        <v>0.55000000000000004</v>
      </c>
    </row>
    <row r="325" spans="1:8" x14ac:dyDescent="0.25">
      <c r="A325" s="1">
        <v>322</v>
      </c>
      <c r="B325" s="1">
        <v>348266</v>
      </c>
      <c r="C325" s="1" t="s">
        <v>309</v>
      </c>
      <c r="D325" s="1" t="s">
        <v>38</v>
      </c>
      <c r="E325" s="16" t="s">
        <v>31</v>
      </c>
      <c r="F325" s="1">
        <v>348266</v>
      </c>
      <c r="G325" s="1">
        <v>8</v>
      </c>
      <c r="H325" s="1">
        <v>0.48</v>
      </c>
    </row>
    <row r="326" spans="1:8" x14ac:dyDescent="0.25">
      <c r="A326" s="1">
        <v>323</v>
      </c>
      <c r="B326" s="1">
        <v>348764</v>
      </c>
      <c r="C326" s="1" t="s">
        <v>310</v>
      </c>
      <c r="D326" s="1" t="s">
        <v>30</v>
      </c>
      <c r="E326" s="16" t="s">
        <v>31</v>
      </c>
      <c r="F326" s="1">
        <v>348764</v>
      </c>
      <c r="G326" s="1">
        <v>15</v>
      </c>
      <c r="H326" s="1">
        <v>0.77</v>
      </c>
    </row>
    <row r="327" spans="1:8" x14ac:dyDescent="0.25">
      <c r="A327" s="1">
        <v>324</v>
      </c>
      <c r="B327" s="1">
        <v>348768</v>
      </c>
      <c r="C327" s="1" t="s">
        <v>310</v>
      </c>
      <c r="D327" s="1" t="s">
        <v>30</v>
      </c>
      <c r="E327" s="16" t="s">
        <v>31</v>
      </c>
      <c r="F327" s="1">
        <v>348768</v>
      </c>
      <c r="G327" s="1">
        <v>28</v>
      </c>
      <c r="H327" s="1">
        <v>0.41</v>
      </c>
    </row>
    <row r="328" spans="1:8" x14ac:dyDescent="0.25">
      <c r="A328" s="1">
        <v>325</v>
      </c>
      <c r="B328" s="1">
        <v>348873</v>
      </c>
      <c r="C328" s="1" t="s">
        <v>311</v>
      </c>
      <c r="D328" s="1" t="s">
        <v>30</v>
      </c>
      <c r="E328" s="16" t="s">
        <v>31</v>
      </c>
      <c r="F328" s="1">
        <v>348873</v>
      </c>
      <c r="G328" s="1">
        <v>16</v>
      </c>
      <c r="H328" s="1">
        <v>0.82</v>
      </c>
    </row>
    <row r="329" spans="1:8" x14ac:dyDescent="0.25">
      <c r="A329" s="1">
        <v>326</v>
      </c>
      <c r="B329" s="1">
        <v>348037</v>
      </c>
      <c r="C329" s="1" t="s">
        <v>312</v>
      </c>
      <c r="D329" s="1" t="s">
        <v>33</v>
      </c>
      <c r="E329" s="16" t="s">
        <v>31</v>
      </c>
      <c r="F329" s="1">
        <v>348037</v>
      </c>
      <c r="G329" s="1">
        <v>22</v>
      </c>
      <c r="H329" s="1">
        <v>0.68</v>
      </c>
    </row>
    <row r="330" spans="1:8" x14ac:dyDescent="0.25">
      <c r="A330" s="1">
        <v>327</v>
      </c>
      <c r="B330" s="1">
        <v>353560</v>
      </c>
      <c r="C330" s="1" t="s">
        <v>182</v>
      </c>
      <c r="D330" s="1" t="s">
        <v>46</v>
      </c>
      <c r="E330" s="16" t="s">
        <v>31</v>
      </c>
      <c r="F330" s="1">
        <v>353560</v>
      </c>
      <c r="G330" s="1">
        <v>27</v>
      </c>
      <c r="H330" s="1">
        <v>0.13</v>
      </c>
    </row>
    <row r="331" spans="1:8" x14ac:dyDescent="0.25">
      <c r="A331" s="1">
        <v>328</v>
      </c>
      <c r="B331" s="1">
        <v>348205</v>
      </c>
      <c r="C331" s="1" t="s">
        <v>313</v>
      </c>
      <c r="D331" s="1" t="s">
        <v>118</v>
      </c>
      <c r="E331" s="16" t="s">
        <v>31</v>
      </c>
      <c r="F331" s="1">
        <v>348205</v>
      </c>
      <c r="G331" s="1">
        <v>5</v>
      </c>
      <c r="H331" s="1">
        <v>0.7</v>
      </c>
    </row>
    <row r="332" spans="1:8" x14ac:dyDescent="0.25">
      <c r="A332" s="1">
        <v>329</v>
      </c>
      <c r="B332" s="1">
        <v>348868</v>
      </c>
      <c r="C332" s="1" t="s">
        <v>314</v>
      </c>
      <c r="D332" s="1" t="s">
        <v>30</v>
      </c>
      <c r="E332" s="16" t="s">
        <v>31</v>
      </c>
      <c r="F332" s="1">
        <v>348868</v>
      </c>
      <c r="G332" s="1">
        <v>27</v>
      </c>
      <c r="H332" s="1">
        <v>0.16</v>
      </c>
    </row>
    <row r="333" spans="1:8" x14ac:dyDescent="0.25">
      <c r="A333" s="1">
        <v>330</v>
      </c>
      <c r="B333" s="1">
        <v>347605</v>
      </c>
      <c r="C333" s="1" t="s">
        <v>193</v>
      </c>
      <c r="D333" s="1" t="s">
        <v>70</v>
      </c>
      <c r="E333" s="16" t="s">
        <v>31</v>
      </c>
      <c r="F333" s="1">
        <v>347605</v>
      </c>
      <c r="G333" s="1">
        <v>17</v>
      </c>
      <c r="H333" s="1">
        <v>0.78</v>
      </c>
    </row>
    <row r="334" spans="1:8" x14ac:dyDescent="0.25">
      <c r="A334" s="1">
        <v>331</v>
      </c>
      <c r="B334" s="1">
        <v>347638</v>
      </c>
      <c r="C334" s="1" t="s">
        <v>209</v>
      </c>
      <c r="D334" s="1" t="s">
        <v>70</v>
      </c>
      <c r="E334" s="16" t="s">
        <v>31</v>
      </c>
      <c r="F334" s="1">
        <v>347638</v>
      </c>
      <c r="G334" s="1">
        <v>14</v>
      </c>
      <c r="H334" s="1">
        <v>0.39</v>
      </c>
    </row>
    <row r="335" spans="1:8" x14ac:dyDescent="0.25">
      <c r="A335" s="1">
        <v>332</v>
      </c>
      <c r="B335" s="1">
        <v>347676</v>
      </c>
      <c r="C335" s="1" t="s">
        <v>315</v>
      </c>
      <c r="D335" s="1" t="s">
        <v>70</v>
      </c>
      <c r="E335" s="16" t="s">
        <v>31</v>
      </c>
      <c r="F335" s="1">
        <v>347676</v>
      </c>
      <c r="G335" s="1">
        <v>16</v>
      </c>
      <c r="H335" s="1">
        <v>0.63</v>
      </c>
    </row>
    <row r="336" spans="1:8" x14ac:dyDescent="0.25">
      <c r="A336" s="1">
        <v>333</v>
      </c>
      <c r="B336" s="1">
        <v>347687</v>
      </c>
      <c r="C336" s="1" t="s">
        <v>316</v>
      </c>
      <c r="D336" s="1" t="s">
        <v>59</v>
      </c>
      <c r="E336" s="16" t="s">
        <v>31</v>
      </c>
      <c r="F336" s="1">
        <v>347687</v>
      </c>
      <c r="G336" s="1">
        <v>29</v>
      </c>
      <c r="H336" s="1">
        <v>0.27</v>
      </c>
    </row>
    <row r="337" spans="1:8" x14ac:dyDescent="0.25">
      <c r="A337" s="1">
        <v>334</v>
      </c>
      <c r="B337" s="1">
        <v>347886</v>
      </c>
      <c r="C337" s="1" t="s">
        <v>317</v>
      </c>
      <c r="D337" s="1" t="s">
        <v>50</v>
      </c>
      <c r="E337" s="16" t="s">
        <v>31</v>
      </c>
      <c r="F337" s="1">
        <v>347886</v>
      </c>
      <c r="G337" s="1">
        <v>14</v>
      </c>
      <c r="H337" s="1">
        <v>0.76</v>
      </c>
    </row>
    <row r="338" spans="1:8" x14ac:dyDescent="0.25">
      <c r="A338" s="1">
        <v>335</v>
      </c>
      <c r="B338" s="1">
        <v>348389</v>
      </c>
      <c r="C338" s="1" t="s">
        <v>318</v>
      </c>
      <c r="D338" s="1" t="s">
        <v>50</v>
      </c>
      <c r="E338" s="16" t="s">
        <v>31</v>
      </c>
      <c r="F338" s="1">
        <v>348389</v>
      </c>
      <c r="G338" s="1">
        <v>24</v>
      </c>
      <c r="H338" s="1">
        <v>0.7</v>
      </c>
    </row>
    <row r="339" spans="1:8" x14ac:dyDescent="0.25">
      <c r="A339" s="1">
        <v>336</v>
      </c>
      <c r="B339" s="1">
        <v>348416</v>
      </c>
      <c r="C339" s="1" t="s">
        <v>244</v>
      </c>
      <c r="D339" s="1" t="s">
        <v>30</v>
      </c>
      <c r="E339" s="16" t="s">
        <v>31</v>
      </c>
      <c r="F339" s="1">
        <v>348416</v>
      </c>
      <c r="G339" s="1">
        <v>11</v>
      </c>
      <c r="H339" s="1">
        <v>0.31</v>
      </c>
    </row>
    <row r="340" spans="1:8" x14ac:dyDescent="0.25">
      <c r="A340" s="1">
        <v>337</v>
      </c>
      <c r="B340" s="1">
        <v>348386</v>
      </c>
      <c r="C340" s="1" t="s">
        <v>319</v>
      </c>
      <c r="D340" s="1" t="s">
        <v>30</v>
      </c>
      <c r="E340" s="16" t="s">
        <v>31</v>
      </c>
      <c r="F340" s="1">
        <v>348386</v>
      </c>
      <c r="G340" s="1">
        <v>30</v>
      </c>
      <c r="H340" s="1">
        <v>0.6</v>
      </c>
    </row>
    <row r="341" spans="1:8" x14ac:dyDescent="0.25">
      <c r="A341" s="1">
        <v>338</v>
      </c>
      <c r="B341" s="1">
        <v>348599</v>
      </c>
      <c r="C341" s="1" t="s">
        <v>320</v>
      </c>
      <c r="D341" s="1" t="s">
        <v>44</v>
      </c>
      <c r="E341" s="16" t="s">
        <v>31</v>
      </c>
      <c r="F341" s="1">
        <v>348599</v>
      </c>
      <c r="G341" s="1">
        <v>27</v>
      </c>
      <c r="H341" s="1">
        <v>0.75</v>
      </c>
    </row>
    <row r="342" spans="1:8" x14ac:dyDescent="0.25">
      <c r="A342" s="1">
        <v>339</v>
      </c>
      <c r="B342" s="1">
        <v>348468</v>
      </c>
      <c r="C342" s="1" t="s">
        <v>321</v>
      </c>
      <c r="D342" s="1" t="s">
        <v>35</v>
      </c>
      <c r="E342" s="16" t="s">
        <v>31</v>
      </c>
      <c r="F342" s="1">
        <v>348468</v>
      </c>
      <c r="G342" s="1">
        <v>26</v>
      </c>
      <c r="H342" s="1">
        <v>0.68</v>
      </c>
    </row>
    <row r="343" spans="1:8" x14ac:dyDescent="0.25">
      <c r="A343" s="1">
        <v>340</v>
      </c>
      <c r="B343" s="1">
        <v>348403</v>
      </c>
      <c r="C343" s="1" t="s">
        <v>322</v>
      </c>
      <c r="D343" s="1" t="s">
        <v>30</v>
      </c>
      <c r="E343" s="16" t="s">
        <v>31</v>
      </c>
      <c r="F343" s="1">
        <v>348403</v>
      </c>
      <c r="G343" s="1">
        <v>29</v>
      </c>
      <c r="H343" s="1">
        <v>0.42</v>
      </c>
    </row>
    <row r="344" spans="1:8" x14ac:dyDescent="0.25">
      <c r="A344" s="1">
        <v>341</v>
      </c>
      <c r="B344" s="1">
        <v>348412</v>
      </c>
      <c r="C344" s="1" t="s">
        <v>323</v>
      </c>
      <c r="D344" s="1" t="s">
        <v>30</v>
      </c>
      <c r="E344" s="16" t="s">
        <v>31</v>
      </c>
      <c r="F344" s="1">
        <v>348412</v>
      </c>
      <c r="G344" s="1">
        <v>30</v>
      </c>
      <c r="H344" s="1">
        <v>0.6</v>
      </c>
    </row>
    <row r="345" spans="1:8" x14ac:dyDescent="0.25">
      <c r="A345" s="1">
        <v>342</v>
      </c>
      <c r="B345" s="1">
        <v>348414</v>
      </c>
      <c r="C345" s="1" t="s">
        <v>324</v>
      </c>
      <c r="D345" s="1" t="s">
        <v>30</v>
      </c>
      <c r="E345" s="16" t="s">
        <v>31</v>
      </c>
      <c r="F345" s="1">
        <v>348414</v>
      </c>
      <c r="G345" s="1">
        <v>22</v>
      </c>
      <c r="H345" s="1">
        <v>0.73</v>
      </c>
    </row>
    <row r="346" spans="1:8" x14ac:dyDescent="0.25">
      <c r="A346" s="1">
        <v>343</v>
      </c>
      <c r="B346" s="1">
        <v>348436</v>
      </c>
      <c r="C346" s="1" t="s">
        <v>325</v>
      </c>
      <c r="D346" s="1" t="s">
        <v>30</v>
      </c>
      <c r="E346" s="16" t="s">
        <v>31</v>
      </c>
      <c r="F346" s="1">
        <v>348436</v>
      </c>
      <c r="G346" s="1">
        <v>10</v>
      </c>
      <c r="H346" s="1">
        <v>0.47</v>
      </c>
    </row>
    <row r="347" spans="1:8" x14ac:dyDescent="0.25">
      <c r="A347" s="1">
        <v>344</v>
      </c>
      <c r="B347" s="1">
        <v>348810</v>
      </c>
      <c r="C347" s="1" t="s">
        <v>295</v>
      </c>
      <c r="D347" s="1" t="s">
        <v>30</v>
      </c>
      <c r="E347" s="16" t="s">
        <v>31</v>
      </c>
      <c r="F347" s="1">
        <v>348810</v>
      </c>
      <c r="G347" s="1">
        <v>5</v>
      </c>
      <c r="H347" s="1">
        <v>0.21</v>
      </c>
    </row>
    <row r="348" spans="1:8" x14ac:dyDescent="0.25">
      <c r="A348" s="1">
        <v>345</v>
      </c>
      <c r="B348" s="1">
        <v>362711</v>
      </c>
      <c r="C348" s="1" t="s">
        <v>326</v>
      </c>
      <c r="D348" s="1" t="s">
        <v>30</v>
      </c>
      <c r="E348" s="16" t="s">
        <v>31</v>
      </c>
      <c r="F348" s="1">
        <v>362711</v>
      </c>
      <c r="G348" s="1">
        <v>15</v>
      </c>
      <c r="H348" s="1">
        <v>0.51</v>
      </c>
    </row>
    <row r="349" spans="1:8" x14ac:dyDescent="0.25">
      <c r="A349" s="1">
        <v>346</v>
      </c>
      <c r="B349" s="1">
        <v>347612</v>
      </c>
      <c r="C349" s="1" t="s">
        <v>327</v>
      </c>
      <c r="D349" s="1" t="s">
        <v>70</v>
      </c>
      <c r="E349" s="16" t="s">
        <v>31</v>
      </c>
      <c r="F349" s="1">
        <v>347612</v>
      </c>
      <c r="G349" s="1">
        <v>11</v>
      </c>
      <c r="H349" s="1">
        <v>0.53</v>
      </c>
    </row>
    <row r="350" spans="1:8" x14ac:dyDescent="0.25">
      <c r="A350" s="1">
        <v>347</v>
      </c>
      <c r="B350" s="1">
        <v>347683</v>
      </c>
      <c r="C350" s="1" t="s">
        <v>328</v>
      </c>
      <c r="D350" s="1" t="s">
        <v>59</v>
      </c>
      <c r="E350" s="16" t="s">
        <v>31</v>
      </c>
      <c r="F350" s="1">
        <v>347683</v>
      </c>
      <c r="G350" s="1">
        <v>27</v>
      </c>
      <c r="H350" s="1">
        <v>0.52</v>
      </c>
    </row>
    <row r="351" spans="1:8" x14ac:dyDescent="0.25">
      <c r="A351" s="1">
        <v>348</v>
      </c>
      <c r="B351" s="1">
        <v>347830</v>
      </c>
      <c r="C351" s="1" t="s">
        <v>177</v>
      </c>
      <c r="D351" s="1" t="s">
        <v>59</v>
      </c>
      <c r="E351" s="16" t="s">
        <v>31</v>
      </c>
      <c r="F351" s="1">
        <v>347830</v>
      </c>
      <c r="G351" s="1">
        <v>16</v>
      </c>
      <c r="H351" s="1">
        <v>0.38</v>
      </c>
    </row>
    <row r="352" spans="1:8" x14ac:dyDescent="0.25">
      <c r="A352" s="1">
        <v>349</v>
      </c>
      <c r="B352" s="1">
        <v>347876</v>
      </c>
      <c r="C352" s="1" t="s">
        <v>83</v>
      </c>
      <c r="D352" s="1" t="s">
        <v>46</v>
      </c>
      <c r="E352" s="16" t="s">
        <v>31</v>
      </c>
      <c r="F352" s="1">
        <v>347876</v>
      </c>
      <c r="G352" s="1">
        <v>14</v>
      </c>
      <c r="H352" s="1">
        <v>0.74</v>
      </c>
    </row>
    <row r="353" spans="1:8" x14ac:dyDescent="0.25">
      <c r="A353" s="1">
        <v>350</v>
      </c>
      <c r="B353" s="1">
        <v>347896</v>
      </c>
      <c r="C353" s="1" t="s">
        <v>290</v>
      </c>
      <c r="D353" s="1" t="s">
        <v>50</v>
      </c>
      <c r="E353" s="16" t="s">
        <v>31</v>
      </c>
      <c r="F353" s="1">
        <v>347896</v>
      </c>
      <c r="G353" s="1">
        <v>21</v>
      </c>
      <c r="H353" s="1">
        <v>0.7</v>
      </c>
    </row>
    <row r="354" spans="1:8" x14ac:dyDescent="0.25">
      <c r="A354" s="1">
        <v>351</v>
      </c>
      <c r="B354" s="1">
        <v>348000</v>
      </c>
      <c r="C354" s="1" t="s">
        <v>329</v>
      </c>
      <c r="D354" s="1" t="s">
        <v>40</v>
      </c>
      <c r="E354" s="16" t="s">
        <v>31</v>
      </c>
      <c r="F354" s="1">
        <v>348000</v>
      </c>
      <c r="G354" s="1">
        <v>8</v>
      </c>
      <c r="H354" s="1">
        <v>0.13</v>
      </c>
    </row>
    <row r="355" spans="1:8" x14ac:dyDescent="0.25">
      <c r="A355" s="1">
        <v>352</v>
      </c>
      <c r="B355" s="1">
        <v>348083</v>
      </c>
      <c r="C355" s="1" t="s">
        <v>330</v>
      </c>
      <c r="D355" s="1" t="s">
        <v>35</v>
      </c>
      <c r="E355" s="16" t="s">
        <v>31</v>
      </c>
      <c r="F355" s="1">
        <v>348083</v>
      </c>
      <c r="G355" s="1">
        <v>12</v>
      </c>
      <c r="H355" s="1">
        <v>0.13</v>
      </c>
    </row>
    <row r="356" spans="1:8" x14ac:dyDescent="0.25">
      <c r="A356" s="1">
        <v>353</v>
      </c>
      <c r="B356" s="1">
        <v>348301</v>
      </c>
      <c r="C356" s="1" t="s">
        <v>331</v>
      </c>
      <c r="D356" s="1" t="s">
        <v>52</v>
      </c>
      <c r="E356" s="16" t="s">
        <v>31</v>
      </c>
      <c r="F356" s="1">
        <v>348301</v>
      </c>
      <c r="G356" s="1">
        <v>5</v>
      </c>
      <c r="H356" s="1">
        <v>0.89</v>
      </c>
    </row>
    <row r="357" spans="1:8" x14ac:dyDescent="0.25">
      <c r="A357" s="1">
        <v>354</v>
      </c>
      <c r="B357" s="1">
        <v>348762</v>
      </c>
      <c r="C357" s="1" t="s">
        <v>332</v>
      </c>
      <c r="D357" s="1" t="s">
        <v>30</v>
      </c>
      <c r="E357" s="16" t="s">
        <v>31</v>
      </c>
      <c r="F357" s="1">
        <v>348762</v>
      </c>
      <c r="G357" s="1">
        <v>12</v>
      </c>
      <c r="H357" s="1">
        <v>0.9</v>
      </c>
    </row>
    <row r="358" spans="1:8" x14ac:dyDescent="0.25">
      <c r="A358" s="1">
        <v>355</v>
      </c>
      <c r="B358" s="1">
        <v>348766</v>
      </c>
      <c r="C358" s="1" t="s">
        <v>333</v>
      </c>
      <c r="D358" s="1" t="s">
        <v>30</v>
      </c>
      <c r="E358" s="16" t="s">
        <v>31</v>
      </c>
      <c r="F358" s="1">
        <v>348766</v>
      </c>
      <c r="G358" s="1">
        <v>10</v>
      </c>
      <c r="H358" s="1">
        <v>0.62</v>
      </c>
    </row>
    <row r="359" spans="1:8" x14ac:dyDescent="0.25">
      <c r="A359" s="1">
        <v>356</v>
      </c>
      <c r="B359" s="1">
        <v>348270</v>
      </c>
      <c r="C359" s="1" t="s">
        <v>285</v>
      </c>
      <c r="D359" s="1" t="s">
        <v>38</v>
      </c>
      <c r="E359" s="16" t="s">
        <v>31</v>
      </c>
      <c r="F359" s="1">
        <v>348270</v>
      </c>
      <c r="G359" s="1">
        <v>5</v>
      </c>
      <c r="H359" s="1">
        <v>0.42</v>
      </c>
    </row>
    <row r="360" spans="1:8" x14ac:dyDescent="0.25">
      <c r="A360" s="1">
        <v>357</v>
      </c>
      <c r="B360" s="1">
        <v>348271</v>
      </c>
      <c r="C360" s="1" t="s">
        <v>286</v>
      </c>
      <c r="D360" s="1" t="s">
        <v>38</v>
      </c>
      <c r="E360" s="16" t="s">
        <v>31</v>
      </c>
      <c r="F360" s="1">
        <v>348271</v>
      </c>
      <c r="G360" s="1">
        <v>14</v>
      </c>
      <c r="H360" s="1">
        <v>0.66</v>
      </c>
    </row>
    <row r="361" spans="1:8" x14ac:dyDescent="0.25">
      <c r="A361" s="1">
        <v>358</v>
      </c>
      <c r="B361" s="1">
        <v>348379</v>
      </c>
      <c r="C361" s="1" t="s">
        <v>334</v>
      </c>
      <c r="D361" s="1" t="s">
        <v>30</v>
      </c>
      <c r="E361" s="16" t="s">
        <v>31</v>
      </c>
      <c r="F361" s="1">
        <v>348379</v>
      </c>
      <c r="G361" s="1">
        <v>25</v>
      </c>
      <c r="H361" s="1">
        <v>0.41</v>
      </c>
    </row>
    <row r="362" spans="1:8" x14ac:dyDescent="0.25">
      <c r="A362" s="1">
        <v>359</v>
      </c>
      <c r="B362" s="1">
        <v>348593</v>
      </c>
      <c r="C362" s="1" t="s">
        <v>335</v>
      </c>
      <c r="D362" s="1" t="s">
        <v>44</v>
      </c>
      <c r="E362" s="16" t="s">
        <v>31</v>
      </c>
      <c r="F362" s="1">
        <v>348593</v>
      </c>
      <c r="G362" s="1">
        <v>13</v>
      </c>
      <c r="H362" s="1">
        <v>0.14000000000000001</v>
      </c>
    </row>
    <row r="363" spans="1:8" x14ac:dyDescent="0.25">
      <c r="A363" s="1">
        <v>360</v>
      </c>
      <c r="B363" s="1">
        <v>347827</v>
      </c>
      <c r="C363" s="1" t="s">
        <v>336</v>
      </c>
      <c r="D363" s="1" t="s">
        <v>59</v>
      </c>
      <c r="E363" s="16" t="s">
        <v>31</v>
      </c>
      <c r="F363" s="1">
        <v>347827</v>
      </c>
      <c r="G363" s="1">
        <v>11</v>
      </c>
      <c r="H363" s="1">
        <v>0.43</v>
      </c>
    </row>
    <row r="364" spans="1:8" x14ac:dyDescent="0.25">
      <c r="A364" s="1">
        <v>361</v>
      </c>
      <c r="B364" s="1">
        <v>347832</v>
      </c>
      <c r="C364" s="1" t="s">
        <v>177</v>
      </c>
      <c r="D364" s="1" t="s">
        <v>59</v>
      </c>
      <c r="E364" s="16" t="s">
        <v>31</v>
      </c>
      <c r="F364" s="1">
        <v>347832</v>
      </c>
      <c r="G364" s="1">
        <v>26</v>
      </c>
      <c r="H364" s="1">
        <v>0.63</v>
      </c>
    </row>
    <row r="365" spans="1:8" x14ac:dyDescent="0.25">
      <c r="A365" s="1">
        <v>362</v>
      </c>
      <c r="B365" s="1">
        <v>348041</v>
      </c>
      <c r="C365" s="1" t="s">
        <v>337</v>
      </c>
      <c r="D365" s="1" t="s">
        <v>33</v>
      </c>
      <c r="E365" s="16" t="s">
        <v>31</v>
      </c>
      <c r="F365" s="1">
        <v>348041</v>
      </c>
      <c r="G365" s="1">
        <v>20</v>
      </c>
      <c r="H365" s="1">
        <v>0.51</v>
      </c>
    </row>
    <row r="366" spans="1:8" x14ac:dyDescent="0.25">
      <c r="A366" s="1">
        <v>363</v>
      </c>
      <c r="B366" s="1">
        <v>348052</v>
      </c>
      <c r="C366" s="1" t="s">
        <v>338</v>
      </c>
      <c r="D366" s="1" t="s">
        <v>35</v>
      </c>
      <c r="E366" s="16" t="s">
        <v>31</v>
      </c>
      <c r="F366" s="1">
        <v>348052</v>
      </c>
      <c r="G366" s="1">
        <v>10</v>
      </c>
      <c r="H366" s="1">
        <v>0.44</v>
      </c>
    </row>
    <row r="367" spans="1:8" x14ac:dyDescent="0.25">
      <c r="A367" s="1">
        <v>364</v>
      </c>
      <c r="B367" s="1">
        <v>348055</v>
      </c>
      <c r="C367" s="1" t="s">
        <v>339</v>
      </c>
      <c r="D367" s="1" t="s">
        <v>35</v>
      </c>
      <c r="E367" s="16" t="s">
        <v>31</v>
      </c>
      <c r="F367" s="1">
        <v>348055</v>
      </c>
      <c r="G367" s="1">
        <v>28</v>
      </c>
      <c r="H367" s="1">
        <v>0.7</v>
      </c>
    </row>
    <row r="368" spans="1:8" x14ac:dyDescent="0.25">
      <c r="A368" s="1">
        <v>365</v>
      </c>
      <c r="B368" s="1">
        <v>348067</v>
      </c>
      <c r="C368" s="1" t="s">
        <v>221</v>
      </c>
      <c r="D368" s="1" t="s">
        <v>35</v>
      </c>
      <c r="E368" s="16" t="s">
        <v>31</v>
      </c>
      <c r="F368" s="1">
        <v>348067</v>
      </c>
      <c r="G368" s="1">
        <v>24</v>
      </c>
      <c r="H368" s="1">
        <v>0.75</v>
      </c>
    </row>
    <row r="369" spans="1:8" x14ac:dyDescent="0.25">
      <c r="A369" s="1">
        <v>366</v>
      </c>
      <c r="B369" s="1">
        <v>348087</v>
      </c>
      <c r="C369" s="1" t="s">
        <v>340</v>
      </c>
      <c r="D369" s="1" t="s">
        <v>35</v>
      </c>
      <c r="E369" s="16" t="s">
        <v>31</v>
      </c>
      <c r="F369" s="1">
        <v>348087</v>
      </c>
      <c r="G369" s="1">
        <v>15</v>
      </c>
      <c r="H369" s="1">
        <v>0.65</v>
      </c>
    </row>
    <row r="370" spans="1:8" x14ac:dyDescent="0.25">
      <c r="A370" s="1">
        <v>367</v>
      </c>
      <c r="B370" s="1">
        <v>348117</v>
      </c>
      <c r="C370" s="1" t="s">
        <v>189</v>
      </c>
      <c r="D370" s="1" t="s">
        <v>38</v>
      </c>
      <c r="E370" s="16" t="s">
        <v>31</v>
      </c>
      <c r="F370" s="1">
        <v>348117</v>
      </c>
      <c r="G370" s="1">
        <v>20</v>
      </c>
      <c r="H370" s="1">
        <v>0.42</v>
      </c>
    </row>
    <row r="371" spans="1:8" x14ac:dyDescent="0.25">
      <c r="A371" s="1">
        <v>368</v>
      </c>
      <c r="B371" s="1">
        <v>348139</v>
      </c>
      <c r="C371" s="1" t="s">
        <v>272</v>
      </c>
      <c r="D371" s="1" t="s">
        <v>40</v>
      </c>
      <c r="E371" s="16" t="s">
        <v>31</v>
      </c>
      <c r="F371" s="1">
        <v>348139</v>
      </c>
      <c r="G371" s="1">
        <v>9</v>
      </c>
      <c r="H371" s="1">
        <v>0.69</v>
      </c>
    </row>
    <row r="372" spans="1:8" x14ac:dyDescent="0.25">
      <c r="A372" s="1">
        <v>369</v>
      </c>
      <c r="B372" s="1">
        <v>348143</v>
      </c>
      <c r="C372" s="1" t="s">
        <v>95</v>
      </c>
      <c r="D372" s="1" t="s">
        <v>40</v>
      </c>
      <c r="E372" s="16" t="s">
        <v>31</v>
      </c>
      <c r="F372" s="1">
        <v>348143</v>
      </c>
      <c r="G372" s="1">
        <v>13</v>
      </c>
      <c r="H372" s="1">
        <v>0.37</v>
      </c>
    </row>
    <row r="373" spans="1:8" x14ac:dyDescent="0.25">
      <c r="A373" s="1">
        <v>370</v>
      </c>
      <c r="B373" s="1">
        <v>348147</v>
      </c>
      <c r="C373" s="1" t="s">
        <v>274</v>
      </c>
      <c r="D373" s="1" t="s">
        <v>33</v>
      </c>
      <c r="E373" s="16" t="s">
        <v>31</v>
      </c>
      <c r="F373" s="1">
        <v>348147</v>
      </c>
      <c r="G373" s="1">
        <v>30</v>
      </c>
      <c r="H373" s="1">
        <v>0.22</v>
      </c>
    </row>
    <row r="374" spans="1:8" x14ac:dyDescent="0.25">
      <c r="A374" s="1">
        <v>371</v>
      </c>
      <c r="B374" s="1">
        <v>348230</v>
      </c>
      <c r="C374" s="1" t="s">
        <v>341</v>
      </c>
      <c r="D374" s="1" t="s">
        <v>118</v>
      </c>
      <c r="E374" s="16" t="s">
        <v>31</v>
      </c>
      <c r="F374" s="1">
        <v>348230</v>
      </c>
      <c r="G374" s="1">
        <v>21</v>
      </c>
      <c r="H374" s="1">
        <v>0.87</v>
      </c>
    </row>
    <row r="375" spans="1:8" x14ac:dyDescent="0.25">
      <c r="A375" s="1">
        <v>372</v>
      </c>
      <c r="B375" s="1">
        <v>348235</v>
      </c>
      <c r="C375" s="1" t="s">
        <v>342</v>
      </c>
      <c r="D375" s="1" t="s">
        <v>38</v>
      </c>
      <c r="E375" s="16" t="s">
        <v>31</v>
      </c>
      <c r="F375" s="1">
        <v>348235</v>
      </c>
      <c r="G375" s="1">
        <v>8</v>
      </c>
      <c r="H375" s="1">
        <v>0.8</v>
      </c>
    </row>
    <row r="376" spans="1:8" x14ac:dyDescent="0.25">
      <c r="A376" s="1">
        <v>373</v>
      </c>
      <c r="B376" s="1">
        <v>348238</v>
      </c>
      <c r="C376" s="1" t="s">
        <v>343</v>
      </c>
      <c r="D376" s="1" t="s">
        <v>38</v>
      </c>
      <c r="E376" s="16" t="s">
        <v>31</v>
      </c>
      <c r="F376" s="1">
        <v>348238</v>
      </c>
      <c r="G376" s="1">
        <v>18</v>
      </c>
      <c r="H376" s="1">
        <v>0.62</v>
      </c>
    </row>
    <row r="377" spans="1:8" x14ac:dyDescent="0.25">
      <c r="A377" s="1">
        <v>374</v>
      </c>
      <c r="B377" s="1">
        <v>348245</v>
      </c>
      <c r="C377" s="1" t="s">
        <v>342</v>
      </c>
      <c r="D377" s="1" t="s">
        <v>38</v>
      </c>
      <c r="E377" s="16" t="s">
        <v>31</v>
      </c>
      <c r="F377" s="1">
        <v>348245</v>
      </c>
      <c r="G377" s="1">
        <v>18</v>
      </c>
      <c r="H377" s="1">
        <v>0.12</v>
      </c>
    </row>
    <row r="378" spans="1:8" x14ac:dyDescent="0.25">
      <c r="A378" s="1">
        <v>375</v>
      </c>
      <c r="B378" s="1">
        <v>348257</v>
      </c>
      <c r="C378" s="1" t="s">
        <v>344</v>
      </c>
      <c r="D378" s="1" t="s">
        <v>38</v>
      </c>
      <c r="E378" s="16" t="s">
        <v>31</v>
      </c>
      <c r="F378" s="1">
        <v>348257</v>
      </c>
      <c r="G378" s="1">
        <v>13</v>
      </c>
      <c r="H378" s="1">
        <v>0.83</v>
      </c>
    </row>
    <row r="379" spans="1:8" x14ac:dyDescent="0.25">
      <c r="A379" s="1">
        <v>376</v>
      </c>
      <c r="B379" s="1">
        <v>348292</v>
      </c>
      <c r="C379" s="1" t="s">
        <v>345</v>
      </c>
      <c r="D379" s="1" t="s">
        <v>52</v>
      </c>
      <c r="E379" s="16" t="s">
        <v>31</v>
      </c>
      <c r="F379" s="1">
        <v>348292</v>
      </c>
      <c r="G379" s="1">
        <v>24</v>
      </c>
      <c r="H379" s="1">
        <v>0.28000000000000003</v>
      </c>
    </row>
    <row r="380" spans="1:8" x14ac:dyDescent="0.25">
      <c r="A380" s="1">
        <v>377</v>
      </c>
      <c r="B380" s="1">
        <v>348462</v>
      </c>
      <c r="C380" s="1" t="s">
        <v>346</v>
      </c>
      <c r="D380" s="1" t="s">
        <v>35</v>
      </c>
      <c r="E380" s="16" t="s">
        <v>31</v>
      </c>
      <c r="F380" s="1">
        <v>348462</v>
      </c>
      <c r="G380" s="1">
        <v>18</v>
      </c>
      <c r="H380" s="1">
        <v>0.38</v>
      </c>
    </row>
    <row r="381" spans="1:8" x14ac:dyDescent="0.25">
      <c r="A381" s="1">
        <v>378</v>
      </c>
      <c r="B381" s="1">
        <v>348470</v>
      </c>
      <c r="C381" s="1" t="s">
        <v>347</v>
      </c>
      <c r="D381" s="1" t="s">
        <v>35</v>
      </c>
      <c r="E381" s="16" t="s">
        <v>31</v>
      </c>
      <c r="F381" s="1">
        <v>348470</v>
      </c>
      <c r="G381" s="1">
        <v>26</v>
      </c>
      <c r="H381" s="1">
        <v>0.57999999999999996</v>
      </c>
    </row>
    <row r="382" spans="1:8" x14ac:dyDescent="0.25">
      <c r="A382" s="1">
        <v>379</v>
      </c>
      <c r="B382" s="1">
        <v>348611</v>
      </c>
      <c r="C382" s="1" t="s">
        <v>348</v>
      </c>
      <c r="D382" s="1" t="s">
        <v>46</v>
      </c>
      <c r="E382" s="16" t="s">
        <v>31</v>
      </c>
      <c r="F382" s="1">
        <v>348611</v>
      </c>
      <c r="G382" s="1">
        <v>8</v>
      </c>
      <c r="H382" s="1">
        <v>0.5</v>
      </c>
    </row>
    <row r="383" spans="1:8" x14ac:dyDescent="0.25">
      <c r="A383" s="1">
        <v>380</v>
      </c>
      <c r="B383" s="1">
        <v>348208</v>
      </c>
      <c r="C383" s="1" t="s">
        <v>349</v>
      </c>
      <c r="D383" s="1" t="s">
        <v>118</v>
      </c>
      <c r="E383" s="16" t="s">
        <v>31</v>
      </c>
      <c r="F383" s="1">
        <v>348208</v>
      </c>
      <c r="G383" s="1">
        <v>16</v>
      </c>
      <c r="H383" s="1">
        <v>0.21</v>
      </c>
    </row>
    <row r="384" spans="1:8" x14ac:dyDescent="0.25">
      <c r="A384" s="1">
        <v>381</v>
      </c>
      <c r="B384" s="1">
        <v>348496</v>
      </c>
      <c r="C384" s="1" t="s">
        <v>350</v>
      </c>
      <c r="D384" s="1" t="s">
        <v>70</v>
      </c>
      <c r="E384" s="16" t="s">
        <v>31</v>
      </c>
      <c r="F384" s="1">
        <v>348496</v>
      </c>
      <c r="G384" s="1">
        <v>26</v>
      </c>
      <c r="H384" s="1">
        <v>0.35</v>
      </c>
    </row>
    <row r="385" spans="1:8" x14ac:dyDescent="0.25">
      <c r="A385" s="1">
        <v>382</v>
      </c>
      <c r="B385" s="1">
        <v>348008</v>
      </c>
      <c r="C385" s="1" t="s">
        <v>45</v>
      </c>
      <c r="D385" s="1" t="s">
        <v>46</v>
      </c>
      <c r="E385" s="16" t="s">
        <v>31</v>
      </c>
      <c r="F385" s="1">
        <v>348008</v>
      </c>
      <c r="G385" s="1">
        <v>12</v>
      </c>
      <c r="H385" s="1">
        <v>0.59</v>
      </c>
    </row>
    <row r="386" spans="1:8" x14ac:dyDescent="0.25">
      <c r="A386" s="1">
        <v>383</v>
      </c>
      <c r="B386" s="1">
        <v>348011</v>
      </c>
      <c r="C386" s="1" t="s">
        <v>54</v>
      </c>
      <c r="D386" s="1" t="s">
        <v>46</v>
      </c>
      <c r="E386" s="16" t="s">
        <v>31</v>
      </c>
      <c r="F386" s="1">
        <v>348011</v>
      </c>
      <c r="G386" s="1">
        <v>23</v>
      </c>
      <c r="H386" s="1">
        <v>0.24</v>
      </c>
    </row>
    <row r="387" spans="1:8" x14ac:dyDescent="0.25">
      <c r="A387" s="1">
        <v>384</v>
      </c>
      <c r="B387" s="1">
        <v>348131</v>
      </c>
      <c r="C387" s="1" t="s">
        <v>351</v>
      </c>
      <c r="D387" s="1" t="s">
        <v>118</v>
      </c>
      <c r="E387" s="16" t="s">
        <v>31</v>
      </c>
      <c r="F387" s="1">
        <v>348131</v>
      </c>
      <c r="G387" s="1">
        <v>11</v>
      </c>
      <c r="H387" s="1">
        <v>0.86</v>
      </c>
    </row>
    <row r="388" spans="1:8" x14ac:dyDescent="0.25">
      <c r="A388" s="1">
        <v>385</v>
      </c>
      <c r="B388" s="1">
        <v>348281</v>
      </c>
      <c r="C388" s="1" t="s">
        <v>263</v>
      </c>
      <c r="D388" s="1" t="s">
        <v>33</v>
      </c>
      <c r="E388" s="16" t="s">
        <v>31</v>
      </c>
      <c r="F388" s="1">
        <v>348281</v>
      </c>
      <c r="G388" s="1">
        <v>9</v>
      </c>
      <c r="H388" s="1">
        <v>0.22</v>
      </c>
    </row>
    <row r="389" spans="1:8" x14ac:dyDescent="0.25">
      <c r="A389" s="1">
        <v>386</v>
      </c>
      <c r="B389" s="1">
        <v>348372</v>
      </c>
      <c r="C389" s="1" t="s">
        <v>352</v>
      </c>
      <c r="D389" s="1" t="s">
        <v>30</v>
      </c>
      <c r="E389" s="16" t="s">
        <v>31</v>
      </c>
      <c r="F389" s="1">
        <v>348372</v>
      </c>
      <c r="G389" s="1">
        <v>5</v>
      </c>
      <c r="H389" s="1">
        <v>0.59</v>
      </c>
    </row>
    <row r="390" spans="1:8" x14ac:dyDescent="0.25">
      <c r="A390" s="1">
        <v>387</v>
      </c>
      <c r="B390" s="1">
        <v>347745</v>
      </c>
      <c r="C390" s="1" t="s">
        <v>353</v>
      </c>
      <c r="D390" s="1" t="s">
        <v>70</v>
      </c>
      <c r="E390" s="16" t="s">
        <v>31</v>
      </c>
      <c r="F390" s="1">
        <v>347745</v>
      </c>
      <c r="G390" s="1">
        <v>9</v>
      </c>
      <c r="H390" s="1">
        <v>0.56999999999999995</v>
      </c>
    </row>
    <row r="391" spans="1:8" x14ac:dyDescent="0.25">
      <c r="A391" s="1">
        <v>388</v>
      </c>
      <c r="B391" s="1">
        <v>348761</v>
      </c>
      <c r="C391" s="1" t="s">
        <v>354</v>
      </c>
      <c r="D391" s="1" t="s">
        <v>30</v>
      </c>
      <c r="E391" s="16" t="s">
        <v>31</v>
      </c>
      <c r="F391" s="1">
        <v>348761</v>
      </c>
      <c r="G391" s="1">
        <v>15</v>
      </c>
      <c r="H391" s="1">
        <v>0.75</v>
      </c>
    </row>
    <row r="392" spans="1:8" x14ac:dyDescent="0.25">
      <c r="A392" s="1">
        <v>389</v>
      </c>
      <c r="B392" s="1">
        <v>348765</v>
      </c>
      <c r="C392" s="1" t="s">
        <v>355</v>
      </c>
      <c r="D392" s="1" t="s">
        <v>30</v>
      </c>
      <c r="E392" s="16" t="s">
        <v>31</v>
      </c>
      <c r="F392" s="1">
        <v>348765</v>
      </c>
      <c r="G392" s="1">
        <v>15</v>
      </c>
      <c r="H392" s="1">
        <v>0.32</v>
      </c>
    </row>
    <row r="393" spans="1:8" x14ac:dyDescent="0.25">
      <c r="A393" s="1">
        <v>390</v>
      </c>
      <c r="B393" s="1">
        <v>348145</v>
      </c>
      <c r="C393" s="1" t="s">
        <v>356</v>
      </c>
      <c r="D393" s="1" t="s">
        <v>33</v>
      </c>
      <c r="E393" s="16" t="s">
        <v>31</v>
      </c>
      <c r="F393" s="1">
        <v>348145</v>
      </c>
      <c r="G393" s="1">
        <v>14</v>
      </c>
      <c r="H393" s="1">
        <v>0.56000000000000005</v>
      </c>
    </row>
    <row r="394" spans="1:8" x14ac:dyDescent="0.25">
      <c r="A394" s="1">
        <v>391</v>
      </c>
      <c r="B394" s="1">
        <v>348146</v>
      </c>
      <c r="C394" s="1" t="s">
        <v>357</v>
      </c>
      <c r="D394" s="1" t="s">
        <v>33</v>
      </c>
      <c r="E394" s="16" t="s">
        <v>31</v>
      </c>
      <c r="F394" s="1">
        <v>348146</v>
      </c>
      <c r="G394" s="1">
        <v>24</v>
      </c>
      <c r="H394" s="1">
        <v>0.64</v>
      </c>
    </row>
    <row r="395" spans="1:8" x14ac:dyDescent="0.25">
      <c r="A395" s="1">
        <v>392</v>
      </c>
      <c r="B395" s="1">
        <v>348127</v>
      </c>
      <c r="C395" s="1" t="s">
        <v>358</v>
      </c>
      <c r="D395" s="1" t="s">
        <v>40</v>
      </c>
      <c r="E395" s="16" t="s">
        <v>31</v>
      </c>
      <c r="F395" s="1">
        <v>348127</v>
      </c>
      <c r="G395" s="1">
        <v>15</v>
      </c>
      <c r="H395" s="1">
        <v>0.44</v>
      </c>
    </row>
    <row r="396" spans="1:8" x14ac:dyDescent="0.25">
      <c r="A396" s="1">
        <v>393</v>
      </c>
      <c r="B396" s="1">
        <v>348512</v>
      </c>
      <c r="C396" s="1" t="s">
        <v>359</v>
      </c>
      <c r="D396" s="1" t="s">
        <v>70</v>
      </c>
      <c r="E396" s="16" t="s">
        <v>31</v>
      </c>
      <c r="F396" s="1">
        <v>348512</v>
      </c>
      <c r="G396" s="1">
        <v>5</v>
      </c>
      <c r="H396" s="1">
        <v>0.28999999999999998</v>
      </c>
    </row>
    <row r="397" spans="1:8" x14ac:dyDescent="0.25">
      <c r="A397" s="1">
        <v>394</v>
      </c>
      <c r="B397" s="1">
        <v>348513</v>
      </c>
      <c r="C397" s="1" t="s">
        <v>360</v>
      </c>
      <c r="D397" s="1" t="s">
        <v>70</v>
      </c>
      <c r="E397" s="16" t="s">
        <v>31</v>
      </c>
      <c r="F397" s="1">
        <v>348513</v>
      </c>
      <c r="G397" s="1">
        <v>13</v>
      </c>
      <c r="H397" s="1">
        <v>0.54</v>
      </c>
    </row>
    <row r="398" spans="1:8" x14ac:dyDescent="0.25">
      <c r="A398" s="1">
        <v>395</v>
      </c>
      <c r="B398" s="1">
        <v>348297</v>
      </c>
      <c r="C398" s="1" t="s">
        <v>80</v>
      </c>
      <c r="D398" s="1" t="s">
        <v>52</v>
      </c>
      <c r="E398" s="16" t="s">
        <v>31</v>
      </c>
      <c r="F398" s="1">
        <v>348297</v>
      </c>
      <c r="G398" s="1">
        <v>18</v>
      </c>
      <c r="H398" s="1">
        <v>0.28999999999999998</v>
      </c>
    </row>
    <row r="399" spans="1:8" x14ac:dyDescent="0.25">
      <c r="A399" s="1">
        <v>396</v>
      </c>
      <c r="B399" s="1">
        <v>348305</v>
      </c>
      <c r="C399" s="1" t="s">
        <v>361</v>
      </c>
      <c r="D399" s="1" t="s">
        <v>52</v>
      </c>
      <c r="E399" s="16" t="s">
        <v>31</v>
      </c>
      <c r="F399" s="1">
        <v>348305</v>
      </c>
      <c r="G399" s="1">
        <v>22</v>
      </c>
      <c r="H399" s="1">
        <v>0.27</v>
      </c>
    </row>
    <row r="400" spans="1:8" x14ac:dyDescent="0.25">
      <c r="A400" s="1">
        <v>397</v>
      </c>
      <c r="B400" s="1">
        <v>348339</v>
      </c>
      <c r="C400" s="1" t="s">
        <v>362</v>
      </c>
      <c r="D400" s="1" t="s">
        <v>118</v>
      </c>
      <c r="E400" s="16" t="s">
        <v>31</v>
      </c>
      <c r="F400" s="1">
        <v>348339</v>
      </c>
      <c r="G400" s="1">
        <v>30</v>
      </c>
      <c r="H400" s="1">
        <v>0.42</v>
      </c>
    </row>
    <row r="401" spans="1:8" x14ac:dyDescent="0.25">
      <c r="A401" s="1">
        <v>398</v>
      </c>
      <c r="B401" s="1">
        <v>348773</v>
      </c>
      <c r="C401" s="1" t="s">
        <v>363</v>
      </c>
      <c r="D401" s="1" t="s">
        <v>30</v>
      </c>
      <c r="E401" s="16" t="s">
        <v>31</v>
      </c>
      <c r="F401" s="1">
        <v>348773</v>
      </c>
      <c r="G401" s="1">
        <v>7</v>
      </c>
      <c r="H401" s="1">
        <v>0.43</v>
      </c>
    </row>
    <row r="402" spans="1:8" x14ac:dyDescent="0.25">
      <c r="A402" s="1">
        <v>399</v>
      </c>
      <c r="B402" s="1">
        <v>348832</v>
      </c>
      <c r="C402" s="1" t="s">
        <v>364</v>
      </c>
      <c r="D402" s="1" t="s">
        <v>30</v>
      </c>
      <c r="E402" s="16" t="s">
        <v>31</v>
      </c>
      <c r="F402" s="1">
        <v>348832</v>
      </c>
      <c r="G402" s="1">
        <v>5</v>
      </c>
      <c r="H402" s="1">
        <v>0.79</v>
      </c>
    </row>
    <row r="403" spans="1:8" x14ac:dyDescent="0.25">
      <c r="A403" s="1">
        <v>400</v>
      </c>
      <c r="B403" s="1">
        <v>347916</v>
      </c>
      <c r="C403" s="1" t="s">
        <v>365</v>
      </c>
      <c r="D403" s="1" t="s">
        <v>50</v>
      </c>
      <c r="E403" s="16" t="s">
        <v>31</v>
      </c>
      <c r="F403" s="1">
        <v>347916</v>
      </c>
      <c r="G403" s="1">
        <v>28</v>
      </c>
      <c r="H403" s="1">
        <v>0.13</v>
      </c>
    </row>
    <row r="404" spans="1:8" x14ac:dyDescent="0.25">
      <c r="A404" s="1">
        <v>401</v>
      </c>
      <c r="B404" s="1">
        <v>348564</v>
      </c>
      <c r="C404" s="1" t="s">
        <v>366</v>
      </c>
      <c r="D404" s="1" t="s">
        <v>70</v>
      </c>
      <c r="E404" s="16" t="s">
        <v>31</v>
      </c>
      <c r="F404" s="1">
        <v>348564</v>
      </c>
      <c r="G404" s="1">
        <v>29</v>
      </c>
      <c r="H404" s="1">
        <v>0.8</v>
      </c>
    </row>
    <row r="405" spans="1:8" x14ac:dyDescent="0.25">
      <c r="A405" s="1">
        <v>402</v>
      </c>
      <c r="B405" s="1">
        <v>348565</v>
      </c>
      <c r="C405" s="1" t="s">
        <v>367</v>
      </c>
      <c r="D405" s="1" t="s">
        <v>70</v>
      </c>
      <c r="E405" s="16" t="s">
        <v>31</v>
      </c>
      <c r="F405" s="1">
        <v>348565</v>
      </c>
      <c r="G405" s="1">
        <v>28</v>
      </c>
      <c r="H405" s="1">
        <v>0.19</v>
      </c>
    </row>
    <row r="406" spans="1:8" x14ac:dyDescent="0.25">
      <c r="A406" s="1">
        <v>403</v>
      </c>
      <c r="B406" s="1">
        <v>348586</v>
      </c>
      <c r="C406" s="1" t="s">
        <v>368</v>
      </c>
      <c r="D406" s="1" t="s">
        <v>70</v>
      </c>
      <c r="E406" s="16" t="s">
        <v>31</v>
      </c>
      <c r="F406" s="1">
        <v>348586</v>
      </c>
      <c r="G406" s="1">
        <v>17</v>
      </c>
      <c r="H406" s="1">
        <v>0.2</v>
      </c>
    </row>
    <row r="407" spans="1:8" x14ac:dyDescent="0.25">
      <c r="A407" s="1">
        <v>404</v>
      </c>
      <c r="B407" s="1">
        <v>348298</v>
      </c>
      <c r="C407" s="1" t="s">
        <v>80</v>
      </c>
      <c r="D407" s="1" t="s">
        <v>52</v>
      </c>
      <c r="E407" s="16" t="s">
        <v>31</v>
      </c>
      <c r="F407" s="1">
        <v>348298</v>
      </c>
      <c r="G407" s="1">
        <v>13</v>
      </c>
      <c r="H407" s="1">
        <v>0.61</v>
      </c>
    </row>
    <row r="408" spans="1:8" x14ac:dyDescent="0.25">
      <c r="A408" s="1">
        <v>405</v>
      </c>
      <c r="B408" s="1">
        <v>348419</v>
      </c>
      <c r="C408" s="1" t="s">
        <v>369</v>
      </c>
      <c r="D408" s="1" t="s">
        <v>30</v>
      </c>
      <c r="E408" s="16" t="s">
        <v>31</v>
      </c>
      <c r="F408" s="1">
        <v>348419</v>
      </c>
      <c r="G408" s="1">
        <v>14</v>
      </c>
      <c r="H408" s="1">
        <v>0.51</v>
      </c>
    </row>
    <row r="409" spans="1:8" x14ac:dyDescent="0.25">
      <c r="A409" s="1">
        <v>406</v>
      </c>
      <c r="B409" s="1">
        <v>348280</v>
      </c>
      <c r="C409" s="1" t="s">
        <v>152</v>
      </c>
      <c r="D409" s="1" t="s">
        <v>33</v>
      </c>
      <c r="E409" s="16" t="s">
        <v>31</v>
      </c>
      <c r="F409" s="1">
        <v>348280</v>
      </c>
      <c r="G409" s="1">
        <v>26</v>
      </c>
      <c r="H409" s="1">
        <v>0.35</v>
      </c>
    </row>
    <row r="410" spans="1:8" x14ac:dyDescent="0.25">
      <c r="A410" s="1">
        <v>407</v>
      </c>
      <c r="B410" s="1">
        <v>348579</v>
      </c>
      <c r="C410" s="1" t="s">
        <v>370</v>
      </c>
      <c r="D410" s="1" t="s">
        <v>70</v>
      </c>
      <c r="E410" s="16" t="s">
        <v>31</v>
      </c>
      <c r="F410" s="1">
        <v>348579</v>
      </c>
      <c r="G410" s="1">
        <v>27</v>
      </c>
      <c r="H410" s="1">
        <v>0.22</v>
      </c>
    </row>
    <row r="411" spans="1:8" x14ac:dyDescent="0.25">
      <c r="A411" s="1">
        <v>408</v>
      </c>
      <c r="B411" s="1">
        <v>348584</v>
      </c>
      <c r="C411" s="1" t="s">
        <v>371</v>
      </c>
      <c r="D411" s="1" t="s">
        <v>70</v>
      </c>
      <c r="E411" s="16" t="s">
        <v>31</v>
      </c>
      <c r="F411" s="1">
        <v>348584</v>
      </c>
      <c r="G411" s="1">
        <v>11</v>
      </c>
      <c r="H411" s="1">
        <v>0.82</v>
      </c>
    </row>
    <row r="412" spans="1:8" x14ac:dyDescent="0.25">
      <c r="A412" s="1">
        <v>409</v>
      </c>
      <c r="B412" s="1">
        <v>362701</v>
      </c>
      <c r="C412" s="1" t="s">
        <v>372</v>
      </c>
      <c r="D412" s="1" t="s">
        <v>35</v>
      </c>
      <c r="E412" s="16" t="s">
        <v>31</v>
      </c>
      <c r="F412" s="1">
        <v>362701</v>
      </c>
      <c r="G412" s="1">
        <v>5</v>
      </c>
      <c r="H412" s="1">
        <v>0.11</v>
      </c>
    </row>
    <row r="413" spans="1:8" x14ac:dyDescent="0.25">
      <c r="A413" s="1">
        <v>410</v>
      </c>
      <c r="B413" s="1">
        <v>348524</v>
      </c>
      <c r="C413" s="1" t="s">
        <v>72</v>
      </c>
      <c r="D413" s="1" t="s">
        <v>70</v>
      </c>
      <c r="E413" s="16" t="s">
        <v>31</v>
      </c>
      <c r="F413" s="1">
        <v>348524</v>
      </c>
      <c r="G413" s="1">
        <v>6</v>
      </c>
      <c r="H413" s="1">
        <v>0.59</v>
      </c>
    </row>
    <row r="414" spans="1:8" x14ac:dyDescent="0.25">
      <c r="A414" s="1">
        <v>411</v>
      </c>
      <c r="B414" s="1">
        <v>348525</v>
      </c>
      <c r="C414" s="1" t="s">
        <v>74</v>
      </c>
      <c r="D414" s="1" t="s">
        <v>70</v>
      </c>
      <c r="E414" s="16" t="s">
        <v>31</v>
      </c>
      <c r="F414" s="1">
        <v>348525</v>
      </c>
      <c r="G414" s="1">
        <v>9</v>
      </c>
      <c r="H414" s="1">
        <v>0.36</v>
      </c>
    </row>
    <row r="415" spans="1:8" x14ac:dyDescent="0.25">
      <c r="A415" s="1">
        <v>412</v>
      </c>
      <c r="B415" s="1">
        <v>348631</v>
      </c>
      <c r="C415" s="1" t="s">
        <v>160</v>
      </c>
      <c r="D415" s="1" t="s">
        <v>70</v>
      </c>
      <c r="E415" s="16" t="s">
        <v>31</v>
      </c>
      <c r="F415" s="1">
        <v>348631</v>
      </c>
      <c r="G415" s="1">
        <v>21</v>
      </c>
      <c r="H415" s="1">
        <v>0.63</v>
      </c>
    </row>
    <row r="416" spans="1:8" x14ac:dyDescent="0.25">
      <c r="A416" s="1">
        <v>413</v>
      </c>
      <c r="B416" s="1">
        <v>348632</v>
      </c>
      <c r="C416" s="1" t="s">
        <v>161</v>
      </c>
      <c r="D416" s="1" t="s">
        <v>70</v>
      </c>
      <c r="E416" s="16" t="s">
        <v>31</v>
      </c>
      <c r="F416" s="1">
        <v>348632</v>
      </c>
      <c r="G416" s="1">
        <v>20</v>
      </c>
      <c r="H416" s="1">
        <v>0.42</v>
      </c>
    </row>
    <row r="417" spans="1:8" x14ac:dyDescent="0.25">
      <c r="A417" s="1">
        <v>414</v>
      </c>
      <c r="B417" s="1">
        <v>348634</v>
      </c>
      <c r="C417" s="1" t="s">
        <v>373</v>
      </c>
      <c r="D417" s="1" t="s">
        <v>70</v>
      </c>
      <c r="E417" s="16" t="s">
        <v>31</v>
      </c>
      <c r="F417" s="1">
        <v>348634</v>
      </c>
      <c r="G417" s="1">
        <v>10</v>
      </c>
      <c r="H417" s="1">
        <v>0.75</v>
      </c>
    </row>
    <row r="418" spans="1:8" x14ac:dyDescent="0.25">
      <c r="A418" s="1">
        <v>415</v>
      </c>
      <c r="B418" s="1">
        <v>362736</v>
      </c>
      <c r="C418" s="1" t="s">
        <v>374</v>
      </c>
      <c r="D418" s="1" t="s">
        <v>35</v>
      </c>
      <c r="E418" s="16" t="s">
        <v>31</v>
      </c>
      <c r="F418" s="1">
        <v>362736</v>
      </c>
      <c r="G418" s="1">
        <v>9</v>
      </c>
      <c r="H418" s="1">
        <v>0.59</v>
      </c>
    </row>
    <row r="419" spans="1:8" x14ac:dyDescent="0.25">
      <c r="A419" s="1">
        <v>416</v>
      </c>
      <c r="B419" s="1">
        <v>348304</v>
      </c>
      <c r="C419" s="1" t="s">
        <v>361</v>
      </c>
      <c r="D419" s="1" t="s">
        <v>52</v>
      </c>
      <c r="E419" s="16" t="s">
        <v>31</v>
      </c>
      <c r="F419" s="1">
        <v>348304</v>
      </c>
      <c r="G419" s="1">
        <v>14</v>
      </c>
      <c r="H419" s="1">
        <v>0.79</v>
      </c>
    </row>
    <row r="420" spans="1:8" x14ac:dyDescent="0.25">
      <c r="A420" s="1">
        <v>417</v>
      </c>
      <c r="B420" s="1">
        <v>348614</v>
      </c>
      <c r="C420" s="1" t="s">
        <v>375</v>
      </c>
      <c r="D420" s="1" t="s">
        <v>46</v>
      </c>
      <c r="E420" s="16" t="s">
        <v>31</v>
      </c>
      <c r="F420" s="1">
        <v>348614</v>
      </c>
      <c r="G420" s="1">
        <v>21</v>
      </c>
      <c r="H420" s="1">
        <v>0.27</v>
      </c>
    </row>
    <row r="421" spans="1:8" x14ac:dyDescent="0.25">
      <c r="A421" s="1">
        <v>418</v>
      </c>
      <c r="B421" s="1">
        <v>348642</v>
      </c>
      <c r="C421" s="1" t="s">
        <v>370</v>
      </c>
      <c r="D421" s="1" t="s">
        <v>70</v>
      </c>
      <c r="E421" s="16" t="s">
        <v>31</v>
      </c>
      <c r="F421" s="1">
        <v>348642</v>
      </c>
      <c r="G421" s="1">
        <v>29</v>
      </c>
      <c r="H421" s="1">
        <v>0.61</v>
      </c>
    </row>
    <row r="422" spans="1:8" x14ac:dyDescent="0.25">
      <c r="A422" s="1">
        <v>419</v>
      </c>
      <c r="B422" s="1">
        <v>348216</v>
      </c>
      <c r="C422" s="1" t="s">
        <v>376</v>
      </c>
      <c r="D422" s="1" t="s">
        <v>118</v>
      </c>
      <c r="E422" s="16" t="s">
        <v>31</v>
      </c>
      <c r="F422" s="1">
        <v>348216</v>
      </c>
      <c r="G422" s="1">
        <v>7</v>
      </c>
      <c r="H422" s="1">
        <v>0.19</v>
      </c>
    </row>
    <row r="423" spans="1:8" x14ac:dyDescent="0.25">
      <c r="A423" s="1">
        <v>420</v>
      </c>
      <c r="B423" s="1">
        <v>353559</v>
      </c>
      <c r="C423" s="1" t="s">
        <v>167</v>
      </c>
      <c r="D423" s="1" t="s">
        <v>168</v>
      </c>
      <c r="E423" s="16" t="s">
        <v>31</v>
      </c>
      <c r="F423" s="1">
        <v>353559</v>
      </c>
      <c r="G423" s="1">
        <v>30</v>
      </c>
      <c r="H423" s="1">
        <v>0.25</v>
      </c>
    </row>
    <row r="424" spans="1:8" x14ac:dyDescent="0.25">
      <c r="A424" s="1">
        <v>421</v>
      </c>
      <c r="B424" s="1">
        <v>348531</v>
      </c>
      <c r="C424" s="1" t="s">
        <v>194</v>
      </c>
      <c r="D424" s="1" t="s">
        <v>70</v>
      </c>
      <c r="E424" s="16" t="s">
        <v>31</v>
      </c>
      <c r="F424" s="1">
        <v>348531</v>
      </c>
      <c r="G424" s="1">
        <v>7</v>
      </c>
      <c r="H424" s="1">
        <v>0.79</v>
      </c>
    </row>
    <row r="425" spans="1:8" x14ac:dyDescent="0.25">
      <c r="A425" s="1">
        <v>422</v>
      </c>
      <c r="B425" s="1">
        <v>348534</v>
      </c>
      <c r="C425" s="1" t="s">
        <v>71</v>
      </c>
      <c r="D425" s="1" t="s">
        <v>70</v>
      </c>
      <c r="E425" s="16" t="s">
        <v>31</v>
      </c>
      <c r="F425" s="1">
        <v>348534</v>
      </c>
      <c r="G425" s="1">
        <v>10</v>
      </c>
      <c r="H425" s="1">
        <v>0.78</v>
      </c>
    </row>
    <row r="426" spans="1:8" x14ac:dyDescent="0.25">
      <c r="A426" s="1">
        <v>423</v>
      </c>
      <c r="B426" s="1">
        <v>348585</v>
      </c>
      <c r="C426" s="1" t="s">
        <v>377</v>
      </c>
      <c r="D426" s="1" t="s">
        <v>70</v>
      </c>
      <c r="E426" s="16" t="s">
        <v>31</v>
      </c>
      <c r="F426" s="1">
        <v>348585</v>
      </c>
      <c r="G426" s="1">
        <v>17</v>
      </c>
      <c r="H426" s="1">
        <v>0.31</v>
      </c>
    </row>
    <row r="427" spans="1:8" x14ac:dyDescent="0.25">
      <c r="A427" s="1">
        <v>424</v>
      </c>
      <c r="B427" s="1">
        <v>348515</v>
      </c>
      <c r="C427" s="1" t="s">
        <v>163</v>
      </c>
      <c r="D427" s="1" t="s">
        <v>70</v>
      </c>
      <c r="E427" s="16" t="s">
        <v>31</v>
      </c>
      <c r="F427" s="1">
        <v>348515</v>
      </c>
      <c r="G427" s="1">
        <v>22</v>
      </c>
      <c r="H427" s="1">
        <v>0.4</v>
      </c>
    </row>
    <row r="428" spans="1:8" x14ac:dyDescent="0.25">
      <c r="A428" s="1">
        <v>425</v>
      </c>
      <c r="B428" s="1">
        <v>348551</v>
      </c>
      <c r="C428" s="1" t="s">
        <v>321</v>
      </c>
      <c r="D428" s="1" t="s">
        <v>44</v>
      </c>
      <c r="E428" s="16" t="s">
        <v>31</v>
      </c>
      <c r="F428" s="1">
        <v>348551</v>
      </c>
      <c r="G428" s="1">
        <v>9</v>
      </c>
      <c r="H428" s="1">
        <v>0.37</v>
      </c>
    </row>
    <row r="429" spans="1:8" x14ac:dyDescent="0.25">
      <c r="A429" s="1">
        <v>426</v>
      </c>
      <c r="B429" s="1">
        <v>348552</v>
      </c>
      <c r="C429" s="1" t="s">
        <v>378</v>
      </c>
      <c r="D429" s="1" t="s">
        <v>44</v>
      </c>
      <c r="E429" s="16" t="s">
        <v>31</v>
      </c>
      <c r="F429" s="1">
        <v>348552</v>
      </c>
      <c r="G429" s="1">
        <v>11</v>
      </c>
      <c r="H429" s="1">
        <v>0.83</v>
      </c>
    </row>
    <row r="430" spans="1:8" x14ac:dyDescent="0.25">
      <c r="A430" s="1">
        <v>427</v>
      </c>
      <c r="B430" s="1">
        <v>348555</v>
      </c>
      <c r="C430" s="1" t="s">
        <v>379</v>
      </c>
      <c r="D430" s="1" t="s">
        <v>44</v>
      </c>
      <c r="E430" s="16" t="s">
        <v>31</v>
      </c>
      <c r="F430" s="1">
        <v>348555</v>
      </c>
      <c r="G430" s="1">
        <v>9</v>
      </c>
      <c r="H430" s="1">
        <v>0.32</v>
      </c>
    </row>
    <row r="431" spans="1:8" x14ac:dyDescent="0.25">
      <c r="A431" s="1">
        <v>428</v>
      </c>
      <c r="B431" s="1">
        <v>348563</v>
      </c>
      <c r="C431" s="1" t="s">
        <v>380</v>
      </c>
      <c r="D431" s="1" t="s">
        <v>70</v>
      </c>
      <c r="E431" s="16" t="s">
        <v>31</v>
      </c>
      <c r="F431" s="1">
        <v>348563</v>
      </c>
      <c r="G431" s="1">
        <v>26</v>
      </c>
      <c r="H431" s="1">
        <v>0.15</v>
      </c>
    </row>
    <row r="432" spans="1:8" x14ac:dyDescent="0.25">
      <c r="A432" s="1">
        <v>429</v>
      </c>
      <c r="B432" s="1">
        <v>348589</v>
      </c>
      <c r="C432" s="1" t="s">
        <v>381</v>
      </c>
      <c r="D432" s="1" t="s">
        <v>33</v>
      </c>
      <c r="E432" s="16" t="s">
        <v>31</v>
      </c>
      <c r="F432" s="1">
        <v>348589</v>
      </c>
      <c r="G432" s="1">
        <v>14</v>
      </c>
      <c r="H432" s="1">
        <v>0.85</v>
      </c>
    </row>
    <row r="433" spans="1:8" x14ac:dyDescent="0.25">
      <c r="A433" s="1">
        <v>430</v>
      </c>
      <c r="B433" s="1">
        <v>348590</v>
      </c>
      <c r="C433" s="1" t="s">
        <v>382</v>
      </c>
      <c r="D433" s="1" t="s">
        <v>70</v>
      </c>
      <c r="E433" s="16" t="s">
        <v>31</v>
      </c>
      <c r="F433" s="1">
        <v>348590</v>
      </c>
      <c r="G433" s="1">
        <v>25</v>
      </c>
      <c r="H433" s="1">
        <v>0.48</v>
      </c>
    </row>
    <row r="434" spans="1:8" x14ac:dyDescent="0.25">
      <c r="A434" s="1">
        <v>431</v>
      </c>
      <c r="B434" s="1">
        <v>348591</v>
      </c>
      <c r="C434" s="1" t="s">
        <v>383</v>
      </c>
      <c r="D434" s="1" t="s">
        <v>70</v>
      </c>
      <c r="E434" s="16" t="s">
        <v>31</v>
      </c>
      <c r="F434" s="1">
        <v>348591</v>
      </c>
      <c r="G434" s="1">
        <v>7</v>
      </c>
      <c r="H434" s="1">
        <v>0.17</v>
      </c>
    </row>
    <row r="435" spans="1:8" x14ac:dyDescent="0.25">
      <c r="A435" s="1">
        <v>432</v>
      </c>
      <c r="B435" s="1">
        <v>348592</v>
      </c>
      <c r="C435" s="1" t="s">
        <v>384</v>
      </c>
      <c r="D435" s="1" t="s">
        <v>70</v>
      </c>
      <c r="E435" s="16" t="s">
        <v>31</v>
      </c>
      <c r="F435" s="1">
        <v>348592</v>
      </c>
      <c r="G435" s="1">
        <v>27</v>
      </c>
      <c r="H435" s="1">
        <v>0.89</v>
      </c>
    </row>
    <row r="436" spans="1:8" x14ac:dyDescent="0.25">
      <c r="A436" s="1">
        <v>433</v>
      </c>
      <c r="B436" s="1">
        <v>353547</v>
      </c>
      <c r="C436" s="1" t="s">
        <v>160</v>
      </c>
      <c r="D436" s="1" t="s">
        <v>70</v>
      </c>
      <c r="E436" s="16" t="s">
        <v>31</v>
      </c>
      <c r="F436" s="1">
        <v>353547</v>
      </c>
      <c r="G436" s="1">
        <v>5</v>
      </c>
      <c r="H436" s="1">
        <v>0.18</v>
      </c>
    </row>
    <row r="437" spans="1:8" x14ac:dyDescent="0.25">
      <c r="A437" s="1">
        <v>434</v>
      </c>
      <c r="B437" s="1">
        <v>353548</v>
      </c>
      <c r="C437" s="1" t="s">
        <v>161</v>
      </c>
      <c r="D437" s="1" t="s">
        <v>70</v>
      </c>
      <c r="E437" s="16" t="s">
        <v>31</v>
      </c>
      <c r="F437" s="1">
        <v>353548</v>
      </c>
      <c r="G437" s="1">
        <v>19</v>
      </c>
      <c r="H437" s="1">
        <v>0.73</v>
      </c>
    </row>
    <row r="438" spans="1:8" x14ac:dyDescent="0.25">
      <c r="A438" s="1">
        <v>435</v>
      </c>
      <c r="B438" s="1">
        <v>348846</v>
      </c>
      <c r="C438" s="1" t="s">
        <v>385</v>
      </c>
      <c r="D438" s="1" t="s">
        <v>35</v>
      </c>
      <c r="E438" s="16" t="s">
        <v>31</v>
      </c>
      <c r="F438" s="1">
        <v>348846</v>
      </c>
      <c r="G438" s="1">
        <v>30</v>
      </c>
      <c r="H438" s="1">
        <v>0.33</v>
      </c>
    </row>
    <row r="439" spans="1:8" x14ac:dyDescent="0.25">
      <c r="A439" s="1">
        <v>436</v>
      </c>
      <c r="B439" s="1">
        <v>362830</v>
      </c>
      <c r="C439" s="1" t="s">
        <v>137</v>
      </c>
      <c r="D439" s="1" t="s">
        <v>30</v>
      </c>
      <c r="E439" s="16" t="s">
        <v>31</v>
      </c>
      <c r="F439" s="1">
        <v>362830</v>
      </c>
      <c r="G439" s="1">
        <v>23</v>
      </c>
      <c r="H439" s="1">
        <v>0.44</v>
      </c>
    </row>
    <row r="440" spans="1:8" x14ac:dyDescent="0.25">
      <c r="A440" s="1">
        <v>437</v>
      </c>
      <c r="B440" s="1">
        <v>348420</v>
      </c>
      <c r="C440" s="1" t="s">
        <v>386</v>
      </c>
      <c r="D440" s="1" t="s">
        <v>30</v>
      </c>
      <c r="E440" s="16" t="s">
        <v>31</v>
      </c>
      <c r="F440" s="1">
        <v>348420</v>
      </c>
      <c r="G440" s="1">
        <v>20</v>
      </c>
      <c r="H440" s="1">
        <v>0.27</v>
      </c>
    </row>
    <row r="441" spans="1:8" x14ac:dyDescent="0.25">
      <c r="A441" s="1">
        <v>438</v>
      </c>
      <c r="B441" s="1">
        <v>348573</v>
      </c>
      <c r="C441" s="1" t="s">
        <v>387</v>
      </c>
      <c r="D441" s="1" t="s">
        <v>70</v>
      </c>
      <c r="E441" s="16" t="s">
        <v>31</v>
      </c>
      <c r="F441" s="1">
        <v>348573</v>
      </c>
      <c r="G441" s="1">
        <v>22</v>
      </c>
      <c r="H441" s="1">
        <v>0.28000000000000003</v>
      </c>
    </row>
    <row r="442" spans="1:8" x14ac:dyDescent="0.25">
      <c r="A442" s="1">
        <v>439</v>
      </c>
      <c r="B442" s="1">
        <v>348856</v>
      </c>
      <c r="C442" s="1" t="s">
        <v>388</v>
      </c>
      <c r="D442" s="1" t="s">
        <v>30</v>
      </c>
      <c r="E442" s="16" t="s">
        <v>31</v>
      </c>
      <c r="F442" s="1">
        <v>348856</v>
      </c>
      <c r="G442" s="1">
        <v>19</v>
      </c>
      <c r="H442" s="1">
        <v>0.22</v>
      </c>
    </row>
    <row r="443" spans="1:8" x14ac:dyDescent="0.25">
      <c r="A443" s="1">
        <v>440</v>
      </c>
      <c r="B443" s="1">
        <v>348858</v>
      </c>
      <c r="C443" s="1" t="s">
        <v>389</v>
      </c>
      <c r="D443" s="1" t="s">
        <v>30</v>
      </c>
      <c r="E443" s="16" t="s">
        <v>31</v>
      </c>
      <c r="F443" s="1">
        <v>348858</v>
      </c>
      <c r="G443" s="1">
        <v>23</v>
      </c>
      <c r="H443" s="1">
        <v>0.21</v>
      </c>
    </row>
    <row r="444" spans="1:8" x14ac:dyDescent="0.25">
      <c r="A444" s="1">
        <v>441</v>
      </c>
      <c r="B444" s="1">
        <v>348385</v>
      </c>
      <c r="C444" s="1" t="s">
        <v>334</v>
      </c>
      <c r="D444" s="1" t="s">
        <v>30</v>
      </c>
      <c r="E444" s="16" t="s">
        <v>31</v>
      </c>
      <c r="F444" s="1">
        <v>348385</v>
      </c>
      <c r="G444" s="1">
        <v>20</v>
      </c>
      <c r="H444" s="1">
        <v>0.35</v>
      </c>
    </row>
    <row r="445" spans="1:8" x14ac:dyDescent="0.25">
      <c r="A445" s="1">
        <v>442</v>
      </c>
      <c r="B445" s="1">
        <v>348809</v>
      </c>
      <c r="C445" s="1" t="s">
        <v>390</v>
      </c>
      <c r="D445" s="1" t="s">
        <v>30</v>
      </c>
      <c r="E445" s="16" t="s">
        <v>31</v>
      </c>
      <c r="F445" s="1">
        <v>348809</v>
      </c>
      <c r="G445" s="1">
        <v>8</v>
      </c>
      <c r="H445" s="1">
        <v>0.18</v>
      </c>
    </row>
    <row r="446" spans="1:8" x14ac:dyDescent="0.25">
      <c r="A446" s="1">
        <v>443</v>
      </c>
      <c r="B446" s="1">
        <v>347915</v>
      </c>
      <c r="C446" s="1" t="s">
        <v>210</v>
      </c>
      <c r="D446" s="1" t="s">
        <v>50</v>
      </c>
      <c r="E446" s="16" t="s">
        <v>31</v>
      </c>
      <c r="F446" s="1">
        <v>347915</v>
      </c>
      <c r="G446" s="1">
        <v>14</v>
      </c>
      <c r="H446" s="1">
        <v>0.89</v>
      </c>
    </row>
    <row r="447" spans="1:8" x14ac:dyDescent="0.25">
      <c r="A447" s="1">
        <v>444</v>
      </c>
      <c r="B447" s="1">
        <v>347966</v>
      </c>
      <c r="C447" s="1" t="s">
        <v>391</v>
      </c>
      <c r="D447" s="1" t="s">
        <v>46</v>
      </c>
      <c r="E447" s="16" t="s">
        <v>31</v>
      </c>
      <c r="F447" s="1">
        <v>347966</v>
      </c>
      <c r="G447" s="1">
        <v>19</v>
      </c>
      <c r="H447" s="1">
        <v>0.15</v>
      </c>
    </row>
    <row r="448" spans="1:8" x14ac:dyDescent="0.25">
      <c r="A448" s="1">
        <v>445</v>
      </c>
      <c r="B448" s="1">
        <v>348641</v>
      </c>
      <c r="C448" s="1" t="s">
        <v>380</v>
      </c>
      <c r="D448" s="1" t="s">
        <v>70</v>
      </c>
      <c r="E448" s="16" t="s">
        <v>31</v>
      </c>
      <c r="F448" s="1">
        <v>348641</v>
      </c>
      <c r="G448" s="1">
        <v>19</v>
      </c>
      <c r="H448" s="1">
        <v>0.65</v>
      </c>
    </row>
    <row r="449" spans="1:8" x14ac:dyDescent="0.25">
      <c r="A449" s="1">
        <v>446</v>
      </c>
      <c r="B449" s="1">
        <v>348776</v>
      </c>
      <c r="C449" s="1" t="s">
        <v>392</v>
      </c>
      <c r="D449" s="1" t="s">
        <v>30</v>
      </c>
      <c r="E449" s="16" t="s">
        <v>31</v>
      </c>
      <c r="F449" s="1">
        <v>348776</v>
      </c>
      <c r="G449" s="1">
        <v>8</v>
      </c>
      <c r="H449" s="1">
        <v>0.4</v>
      </c>
    </row>
    <row r="450" spans="1:8" x14ac:dyDescent="0.25">
      <c r="A450" s="1">
        <v>447</v>
      </c>
      <c r="B450" s="1">
        <v>348285</v>
      </c>
      <c r="C450" s="1" t="s">
        <v>153</v>
      </c>
      <c r="D450" s="1" t="s">
        <v>33</v>
      </c>
      <c r="E450" s="16" t="s">
        <v>31</v>
      </c>
      <c r="F450" s="1">
        <v>348285</v>
      </c>
      <c r="G450" s="1">
        <v>9</v>
      </c>
      <c r="H450" s="1">
        <v>0.7</v>
      </c>
    </row>
    <row r="451" spans="1:8" x14ac:dyDescent="0.25">
      <c r="A451" s="1">
        <v>448</v>
      </c>
      <c r="B451" s="1">
        <v>347575</v>
      </c>
      <c r="C451" s="1" t="s">
        <v>393</v>
      </c>
      <c r="D451" s="1" t="s">
        <v>44</v>
      </c>
      <c r="E451" s="16" t="s">
        <v>31</v>
      </c>
      <c r="F451" s="1">
        <v>347575</v>
      </c>
      <c r="G451" s="1">
        <v>29</v>
      </c>
      <c r="H451" s="1">
        <v>0.61</v>
      </c>
    </row>
    <row r="452" spans="1:8" x14ac:dyDescent="0.25">
      <c r="A452" s="1">
        <v>449</v>
      </c>
      <c r="B452" s="1">
        <v>348789</v>
      </c>
      <c r="C452" s="1" t="s">
        <v>394</v>
      </c>
      <c r="D452" s="1" t="s">
        <v>30</v>
      </c>
      <c r="E452" s="16" t="s">
        <v>31</v>
      </c>
      <c r="F452" s="1">
        <v>348789</v>
      </c>
      <c r="G452" s="1">
        <v>17</v>
      </c>
      <c r="H452" s="1">
        <v>0.72</v>
      </c>
    </row>
    <row r="453" spans="1:8" x14ac:dyDescent="0.25">
      <c r="A453" s="1">
        <v>450</v>
      </c>
      <c r="B453" s="1">
        <v>348869</v>
      </c>
      <c r="C453" s="1" t="s">
        <v>395</v>
      </c>
      <c r="D453" s="1" t="s">
        <v>30</v>
      </c>
      <c r="E453" s="16" t="s">
        <v>31</v>
      </c>
      <c r="F453" s="1">
        <v>348869</v>
      </c>
      <c r="G453" s="1">
        <v>26</v>
      </c>
      <c r="H453" s="1">
        <v>0.61</v>
      </c>
    </row>
    <row r="454" spans="1:8" x14ac:dyDescent="0.25">
      <c r="A454" s="1">
        <v>451</v>
      </c>
      <c r="B454" s="1">
        <v>348539</v>
      </c>
      <c r="C454" s="1" t="s">
        <v>393</v>
      </c>
      <c r="D454" s="1" t="s">
        <v>44</v>
      </c>
      <c r="E454" s="16" t="s">
        <v>31</v>
      </c>
      <c r="F454" s="1">
        <v>348539</v>
      </c>
      <c r="G454" s="1">
        <v>14</v>
      </c>
      <c r="H454" s="1">
        <v>0.81</v>
      </c>
    </row>
    <row r="455" spans="1:8" x14ac:dyDescent="0.25">
      <c r="A455" s="1">
        <v>452</v>
      </c>
      <c r="B455" s="1">
        <v>347906</v>
      </c>
      <c r="C455" s="1" t="s">
        <v>303</v>
      </c>
      <c r="D455" s="1" t="s">
        <v>50</v>
      </c>
      <c r="E455" s="16" t="s">
        <v>31</v>
      </c>
      <c r="F455" s="1">
        <v>347906</v>
      </c>
      <c r="G455" s="1">
        <v>17</v>
      </c>
      <c r="H455" s="1">
        <v>0.27</v>
      </c>
    </row>
    <row r="456" spans="1:8" x14ac:dyDescent="0.25">
      <c r="A456" s="1">
        <v>453</v>
      </c>
      <c r="B456" s="1">
        <v>348417</v>
      </c>
      <c r="C456" s="1" t="s">
        <v>396</v>
      </c>
      <c r="D456" s="1" t="s">
        <v>30</v>
      </c>
      <c r="E456" s="16" t="s">
        <v>31</v>
      </c>
      <c r="F456" s="1">
        <v>348417</v>
      </c>
      <c r="G456" s="1">
        <v>10</v>
      </c>
      <c r="H456" s="1">
        <v>0.4</v>
      </c>
    </row>
    <row r="457" spans="1:8" x14ac:dyDescent="0.25">
      <c r="A457" s="1">
        <v>454</v>
      </c>
      <c r="B457" s="1">
        <v>347863</v>
      </c>
      <c r="C457" s="1" t="s">
        <v>174</v>
      </c>
      <c r="D457" s="1" t="s">
        <v>46</v>
      </c>
      <c r="E457" s="16" t="s">
        <v>31</v>
      </c>
      <c r="F457" s="1">
        <v>347863</v>
      </c>
      <c r="G457" s="1">
        <v>28</v>
      </c>
      <c r="H457" s="1">
        <v>0.27</v>
      </c>
    </row>
    <row r="458" spans="1:8" x14ac:dyDescent="0.25">
      <c r="A458" s="1">
        <v>455</v>
      </c>
      <c r="B458" s="1">
        <v>348553</v>
      </c>
      <c r="C458" s="1" t="s">
        <v>397</v>
      </c>
      <c r="D458" s="1" t="s">
        <v>44</v>
      </c>
      <c r="E458" s="16" t="s">
        <v>31</v>
      </c>
      <c r="F458" s="1">
        <v>348553</v>
      </c>
      <c r="G458" s="1">
        <v>9</v>
      </c>
      <c r="H458" s="1">
        <v>0.24</v>
      </c>
    </row>
    <row r="459" spans="1:8" x14ac:dyDescent="0.25">
      <c r="A459" s="1">
        <v>456</v>
      </c>
      <c r="B459" s="1">
        <v>348554</v>
      </c>
      <c r="C459" s="1" t="s">
        <v>398</v>
      </c>
      <c r="D459" s="1" t="s">
        <v>33</v>
      </c>
      <c r="E459" s="16" t="s">
        <v>31</v>
      </c>
      <c r="F459" s="1">
        <v>348554</v>
      </c>
      <c r="G459" s="1">
        <v>19</v>
      </c>
      <c r="H459" s="1">
        <v>0.15</v>
      </c>
    </row>
    <row r="460" spans="1:8" x14ac:dyDescent="0.25">
      <c r="A460" s="1">
        <v>457</v>
      </c>
      <c r="B460" s="1">
        <v>347848</v>
      </c>
      <c r="C460" s="1" t="s">
        <v>199</v>
      </c>
      <c r="D460" s="1" t="s">
        <v>38</v>
      </c>
      <c r="E460" s="16" t="s">
        <v>31</v>
      </c>
      <c r="F460" s="1">
        <v>347848</v>
      </c>
      <c r="G460" s="1">
        <v>30</v>
      </c>
      <c r="H460" s="1">
        <v>0.47</v>
      </c>
    </row>
    <row r="461" spans="1:8" x14ac:dyDescent="0.25">
      <c r="A461" s="1">
        <v>458</v>
      </c>
      <c r="B461" s="1">
        <v>347995</v>
      </c>
      <c r="C461" s="1" t="s">
        <v>142</v>
      </c>
      <c r="D461" s="1" t="s">
        <v>52</v>
      </c>
      <c r="E461" s="16" t="s">
        <v>31</v>
      </c>
      <c r="F461" s="1">
        <v>347995</v>
      </c>
      <c r="G461" s="1">
        <v>9</v>
      </c>
      <c r="H461" s="1">
        <v>0.6</v>
      </c>
    </row>
    <row r="462" spans="1:8" x14ac:dyDescent="0.25">
      <c r="A462" s="1">
        <v>459</v>
      </c>
      <c r="B462" s="1">
        <v>348600</v>
      </c>
      <c r="C462" s="1" t="s">
        <v>399</v>
      </c>
      <c r="D462" s="1" t="s">
        <v>44</v>
      </c>
      <c r="E462" s="16" t="s">
        <v>31</v>
      </c>
      <c r="F462" s="1">
        <v>348600</v>
      </c>
      <c r="G462" s="1">
        <v>18</v>
      </c>
      <c r="H462" s="1">
        <v>0.72</v>
      </c>
    </row>
    <row r="463" spans="1:8" x14ac:dyDescent="0.25">
      <c r="A463" s="1">
        <v>460</v>
      </c>
      <c r="B463" s="1">
        <v>348604</v>
      </c>
      <c r="C463" s="1" t="s">
        <v>400</v>
      </c>
      <c r="D463" s="1" t="s">
        <v>44</v>
      </c>
      <c r="E463" s="16" t="s">
        <v>31</v>
      </c>
      <c r="F463" s="1">
        <v>348604</v>
      </c>
      <c r="G463" s="1">
        <v>7</v>
      </c>
      <c r="H463" s="1">
        <v>0.13</v>
      </c>
    </row>
    <row r="464" spans="1:8" x14ac:dyDescent="0.25">
      <c r="A464" s="1">
        <v>461</v>
      </c>
      <c r="B464" s="1">
        <v>348558</v>
      </c>
      <c r="C464" s="1" t="s">
        <v>401</v>
      </c>
      <c r="D464" s="1" t="s">
        <v>59</v>
      </c>
      <c r="E464" s="16" t="s">
        <v>31</v>
      </c>
      <c r="F464" s="1">
        <v>348558</v>
      </c>
      <c r="G464" s="1">
        <v>23</v>
      </c>
      <c r="H464" s="1">
        <v>0.82</v>
      </c>
    </row>
    <row r="465" spans="1:8" x14ac:dyDescent="0.25">
      <c r="A465" s="1">
        <v>462</v>
      </c>
      <c r="B465" s="1">
        <v>348897</v>
      </c>
      <c r="C465" s="1" t="s">
        <v>402</v>
      </c>
      <c r="D465" s="1" t="s">
        <v>30</v>
      </c>
      <c r="E465" s="16" t="s">
        <v>31</v>
      </c>
      <c r="F465" s="1">
        <v>348897</v>
      </c>
      <c r="G465" s="1">
        <v>21</v>
      </c>
      <c r="H465" s="1">
        <v>0.66</v>
      </c>
    </row>
    <row r="466" spans="1:8" x14ac:dyDescent="0.25">
      <c r="A466" s="1">
        <v>463</v>
      </c>
      <c r="B466" s="1">
        <v>347586</v>
      </c>
      <c r="C466" s="1" t="s">
        <v>403</v>
      </c>
      <c r="D466" s="1" t="s">
        <v>70</v>
      </c>
      <c r="E466" s="16" t="s">
        <v>31</v>
      </c>
      <c r="F466" s="1">
        <v>347586</v>
      </c>
      <c r="G466" s="1">
        <v>10</v>
      </c>
      <c r="H466" s="1">
        <v>0.26</v>
      </c>
    </row>
    <row r="467" spans="1:8" x14ac:dyDescent="0.25">
      <c r="A467" s="1">
        <v>464</v>
      </c>
      <c r="B467" s="1">
        <v>348628</v>
      </c>
      <c r="C467" s="1" t="s">
        <v>98</v>
      </c>
      <c r="D467" s="1" t="s">
        <v>44</v>
      </c>
      <c r="E467" s="16" t="s">
        <v>31</v>
      </c>
      <c r="F467" s="1">
        <v>348628</v>
      </c>
      <c r="G467" s="1">
        <v>26</v>
      </c>
      <c r="H467" s="1">
        <v>0.56999999999999995</v>
      </c>
    </row>
    <row r="468" spans="1:8" x14ac:dyDescent="0.25">
      <c r="A468" s="1">
        <v>465</v>
      </c>
      <c r="B468" s="1">
        <v>348790</v>
      </c>
      <c r="C468" s="1" t="s">
        <v>404</v>
      </c>
      <c r="D468" s="1" t="s">
        <v>30</v>
      </c>
      <c r="E468" s="16" t="s">
        <v>31</v>
      </c>
      <c r="F468" s="1">
        <v>348790</v>
      </c>
      <c r="G468" s="1">
        <v>25</v>
      </c>
      <c r="H468" s="1">
        <v>0.23</v>
      </c>
    </row>
    <row r="469" spans="1:8" x14ac:dyDescent="0.25">
      <c r="A469" s="1">
        <v>466</v>
      </c>
      <c r="B469" s="1">
        <v>348529</v>
      </c>
      <c r="C469" s="1" t="s">
        <v>405</v>
      </c>
      <c r="D469" s="1" t="s">
        <v>70</v>
      </c>
      <c r="E469" s="16" t="s">
        <v>31</v>
      </c>
      <c r="F469" s="1">
        <v>348529</v>
      </c>
      <c r="G469" s="1">
        <v>17</v>
      </c>
      <c r="H469" s="1">
        <v>0.46</v>
      </c>
    </row>
    <row r="470" spans="1:8" x14ac:dyDescent="0.25">
      <c r="A470" s="1">
        <v>467</v>
      </c>
      <c r="B470" s="1">
        <v>347608</v>
      </c>
      <c r="C470" s="1" t="s">
        <v>373</v>
      </c>
      <c r="D470" s="1" t="s">
        <v>70</v>
      </c>
      <c r="E470" s="16" t="s">
        <v>31</v>
      </c>
      <c r="F470" s="1">
        <v>347608</v>
      </c>
      <c r="G470" s="1">
        <v>30</v>
      </c>
      <c r="H470" s="1">
        <v>0.15</v>
      </c>
    </row>
    <row r="471" spans="1:8" x14ac:dyDescent="0.25">
      <c r="A471" s="1">
        <v>468</v>
      </c>
      <c r="B471" s="1">
        <v>348169</v>
      </c>
      <c r="C471" s="1" t="s">
        <v>406</v>
      </c>
      <c r="D471" s="1" t="s">
        <v>44</v>
      </c>
      <c r="E471" s="16" t="s">
        <v>31</v>
      </c>
      <c r="F471" s="1">
        <v>348169</v>
      </c>
      <c r="G471" s="1">
        <v>5</v>
      </c>
      <c r="H471" s="1">
        <v>0.35</v>
      </c>
    </row>
    <row r="472" spans="1:8" x14ac:dyDescent="0.25">
      <c r="A472" s="1">
        <v>469</v>
      </c>
      <c r="B472" s="1">
        <v>348400</v>
      </c>
      <c r="C472" s="1" t="s">
        <v>407</v>
      </c>
      <c r="D472" s="1" t="s">
        <v>30</v>
      </c>
      <c r="E472" s="16" t="s">
        <v>31</v>
      </c>
      <c r="F472" s="1">
        <v>348400</v>
      </c>
      <c r="G472" s="1">
        <v>17</v>
      </c>
      <c r="H472" s="1">
        <v>0.22</v>
      </c>
    </row>
    <row r="473" spans="1:8" x14ac:dyDescent="0.25">
      <c r="A473" s="1">
        <v>470</v>
      </c>
      <c r="B473" s="1">
        <v>348404</v>
      </c>
      <c r="C473" s="1" t="s">
        <v>241</v>
      </c>
      <c r="D473" s="1" t="s">
        <v>30</v>
      </c>
      <c r="E473" s="16" t="s">
        <v>31</v>
      </c>
      <c r="F473" s="1">
        <v>348404</v>
      </c>
      <c r="G473" s="1">
        <v>13</v>
      </c>
      <c r="H473" s="1">
        <v>0.34</v>
      </c>
    </row>
    <row r="474" spans="1:8" x14ac:dyDescent="0.25">
      <c r="A474" s="1">
        <v>471</v>
      </c>
      <c r="B474" s="1">
        <v>348408</v>
      </c>
      <c r="C474" s="1" t="s">
        <v>408</v>
      </c>
      <c r="D474" s="1" t="s">
        <v>30</v>
      </c>
      <c r="E474" s="16" t="s">
        <v>31</v>
      </c>
      <c r="F474" s="1">
        <v>348408</v>
      </c>
      <c r="G474" s="1">
        <v>27</v>
      </c>
      <c r="H474" s="1">
        <v>0.84</v>
      </c>
    </row>
    <row r="475" spans="1:8" x14ac:dyDescent="0.25">
      <c r="A475" s="1">
        <v>472</v>
      </c>
      <c r="B475" s="1">
        <v>348410</v>
      </c>
      <c r="C475" s="1" t="s">
        <v>409</v>
      </c>
      <c r="D475" s="1" t="s">
        <v>30</v>
      </c>
      <c r="E475" s="16" t="s">
        <v>31</v>
      </c>
      <c r="F475" s="1">
        <v>348410</v>
      </c>
      <c r="G475" s="1">
        <v>24</v>
      </c>
      <c r="H475" s="1">
        <v>0.45</v>
      </c>
    </row>
    <row r="476" spans="1:8" x14ac:dyDescent="0.25">
      <c r="A476" s="1">
        <v>473</v>
      </c>
      <c r="B476" s="1">
        <v>348421</v>
      </c>
      <c r="C476" s="1" t="s">
        <v>386</v>
      </c>
      <c r="D476" s="1" t="s">
        <v>30</v>
      </c>
      <c r="E476" s="16" t="s">
        <v>31</v>
      </c>
      <c r="F476" s="1">
        <v>348421</v>
      </c>
      <c r="G476" s="1">
        <v>15</v>
      </c>
      <c r="H476" s="1">
        <v>0.88</v>
      </c>
    </row>
    <row r="477" spans="1:8" x14ac:dyDescent="0.25">
      <c r="A477" s="1">
        <v>474</v>
      </c>
      <c r="B477" s="1">
        <v>348433</v>
      </c>
      <c r="C477" s="1" t="s">
        <v>299</v>
      </c>
      <c r="D477" s="1" t="s">
        <v>30</v>
      </c>
      <c r="E477" s="16" t="s">
        <v>31</v>
      </c>
      <c r="F477" s="1">
        <v>348433</v>
      </c>
      <c r="G477" s="1">
        <v>15</v>
      </c>
      <c r="H477" s="1">
        <v>0.42</v>
      </c>
    </row>
    <row r="478" spans="1:8" x14ac:dyDescent="0.25">
      <c r="A478" s="1">
        <v>475</v>
      </c>
      <c r="B478" s="1">
        <v>348499</v>
      </c>
      <c r="C478" s="1" t="s">
        <v>410</v>
      </c>
      <c r="D478" s="1" t="s">
        <v>70</v>
      </c>
      <c r="E478" s="16" t="s">
        <v>31</v>
      </c>
      <c r="F478" s="1">
        <v>348499</v>
      </c>
      <c r="G478" s="1">
        <v>12</v>
      </c>
      <c r="H478" s="1">
        <v>0.33</v>
      </c>
    </row>
    <row r="479" spans="1:8" x14ac:dyDescent="0.25">
      <c r="A479" s="1">
        <v>476</v>
      </c>
      <c r="B479" s="1">
        <v>347821</v>
      </c>
      <c r="C479" s="1" t="s">
        <v>411</v>
      </c>
      <c r="D479" s="1" t="s">
        <v>59</v>
      </c>
      <c r="E479" s="16" t="s">
        <v>31</v>
      </c>
      <c r="F479" s="1">
        <v>347821</v>
      </c>
      <c r="G479" s="1">
        <v>24</v>
      </c>
      <c r="H479" s="1">
        <v>0.83</v>
      </c>
    </row>
    <row r="480" spans="1:8" x14ac:dyDescent="0.25">
      <c r="A480" s="1">
        <v>477</v>
      </c>
      <c r="B480" s="1">
        <v>347950</v>
      </c>
      <c r="C480" s="1" t="s">
        <v>172</v>
      </c>
      <c r="D480" s="1" t="s">
        <v>46</v>
      </c>
      <c r="E480" s="16" t="s">
        <v>31</v>
      </c>
      <c r="F480" s="1">
        <v>347950</v>
      </c>
      <c r="G480" s="1">
        <v>12</v>
      </c>
      <c r="H480" s="1">
        <v>0.37</v>
      </c>
    </row>
    <row r="481" spans="1:8" x14ac:dyDescent="0.25">
      <c r="A481" s="1">
        <v>478</v>
      </c>
      <c r="B481" s="1">
        <v>348502</v>
      </c>
      <c r="C481" s="1" t="s">
        <v>160</v>
      </c>
      <c r="D481" s="1" t="s">
        <v>70</v>
      </c>
      <c r="E481" s="16" t="s">
        <v>31</v>
      </c>
      <c r="F481" s="1">
        <v>348502</v>
      </c>
      <c r="G481" s="1">
        <v>16</v>
      </c>
      <c r="H481" s="1">
        <v>0.31</v>
      </c>
    </row>
    <row r="482" spans="1:8" x14ac:dyDescent="0.25">
      <c r="A482" s="1">
        <v>479</v>
      </c>
      <c r="B482" s="1">
        <v>348503</v>
      </c>
      <c r="C482" s="1" t="s">
        <v>161</v>
      </c>
      <c r="D482" s="1" t="s">
        <v>70</v>
      </c>
      <c r="E482" s="16" t="s">
        <v>31</v>
      </c>
      <c r="F482" s="1">
        <v>348503</v>
      </c>
      <c r="G482" s="1">
        <v>6</v>
      </c>
      <c r="H482" s="1">
        <v>0.12</v>
      </c>
    </row>
    <row r="483" spans="1:8" x14ac:dyDescent="0.25">
      <c r="A483" s="1">
        <v>480</v>
      </c>
      <c r="B483" s="1">
        <v>348509</v>
      </c>
      <c r="C483" s="1" t="s">
        <v>412</v>
      </c>
      <c r="D483" s="1" t="s">
        <v>70</v>
      </c>
      <c r="E483" s="16" t="s">
        <v>31</v>
      </c>
      <c r="F483" s="1">
        <v>348509</v>
      </c>
      <c r="G483" s="1">
        <v>12</v>
      </c>
      <c r="H483" s="1">
        <v>0.46</v>
      </c>
    </row>
    <row r="484" spans="1:8" x14ac:dyDescent="0.25">
      <c r="A484" s="1">
        <v>481</v>
      </c>
      <c r="B484" s="1">
        <v>348517</v>
      </c>
      <c r="C484" s="1" t="s">
        <v>413</v>
      </c>
      <c r="D484" s="1" t="s">
        <v>70</v>
      </c>
      <c r="E484" s="16" t="s">
        <v>31</v>
      </c>
      <c r="F484" s="1">
        <v>348517</v>
      </c>
      <c r="G484" s="1">
        <v>18</v>
      </c>
      <c r="H484" s="1">
        <v>0.71</v>
      </c>
    </row>
    <row r="485" spans="1:8" x14ac:dyDescent="0.25">
      <c r="A485" s="1">
        <v>482</v>
      </c>
      <c r="B485" s="1">
        <v>348596</v>
      </c>
      <c r="C485" s="1" t="s">
        <v>414</v>
      </c>
      <c r="D485" s="1" t="s">
        <v>44</v>
      </c>
      <c r="E485" s="16" t="s">
        <v>31</v>
      </c>
      <c r="F485" s="1">
        <v>348596</v>
      </c>
      <c r="G485" s="1">
        <v>5</v>
      </c>
      <c r="H485" s="1">
        <v>0.54</v>
      </c>
    </row>
    <row r="486" spans="1:8" x14ac:dyDescent="0.25">
      <c r="A486" s="1">
        <v>483</v>
      </c>
      <c r="B486" s="1">
        <v>347981</v>
      </c>
      <c r="C486" s="1" t="s">
        <v>140</v>
      </c>
      <c r="D486" s="1" t="s">
        <v>52</v>
      </c>
      <c r="E486" s="16" t="s">
        <v>31</v>
      </c>
      <c r="F486" s="1">
        <v>347981</v>
      </c>
      <c r="G486" s="1">
        <v>21</v>
      </c>
      <c r="H486" s="1">
        <v>0.44</v>
      </c>
    </row>
    <row r="487" spans="1:8" x14ac:dyDescent="0.25">
      <c r="A487" s="1">
        <v>484</v>
      </c>
      <c r="B487" s="1">
        <v>348603</v>
      </c>
      <c r="C487" s="1" t="s">
        <v>415</v>
      </c>
      <c r="D487" s="1" t="s">
        <v>44</v>
      </c>
      <c r="E487" s="16" t="s">
        <v>31</v>
      </c>
      <c r="F487" s="1">
        <v>348603</v>
      </c>
      <c r="G487" s="1">
        <v>25</v>
      </c>
      <c r="H487" s="1">
        <v>0.64</v>
      </c>
    </row>
    <row r="488" spans="1:8" x14ac:dyDescent="0.25">
      <c r="A488" s="1">
        <v>485</v>
      </c>
      <c r="B488" s="1">
        <v>348522</v>
      </c>
      <c r="C488" s="1" t="s">
        <v>373</v>
      </c>
      <c r="D488" s="1" t="s">
        <v>70</v>
      </c>
      <c r="E488" s="16" t="s">
        <v>31</v>
      </c>
      <c r="F488" s="1">
        <v>348522</v>
      </c>
      <c r="G488" s="1">
        <v>19</v>
      </c>
      <c r="H488" s="1">
        <v>0.8</v>
      </c>
    </row>
    <row r="489" spans="1:8" x14ac:dyDescent="0.25">
      <c r="A489" s="1">
        <v>486</v>
      </c>
      <c r="B489" s="1">
        <v>348626</v>
      </c>
      <c r="C489" s="1" t="s">
        <v>416</v>
      </c>
      <c r="D489" s="1" t="s">
        <v>44</v>
      </c>
      <c r="E489" s="16" t="s">
        <v>31</v>
      </c>
      <c r="F489" s="1">
        <v>348626</v>
      </c>
      <c r="G489" s="1">
        <v>10</v>
      </c>
      <c r="H489" s="1">
        <v>0.7</v>
      </c>
    </row>
    <row r="490" spans="1:8" x14ac:dyDescent="0.25">
      <c r="A490" s="1">
        <v>487</v>
      </c>
      <c r="B490" s="1">
        <v>348126</v>
      </c>
      <c r="C490" s="1" t="s">
        <v>358</v>
      </c>
      <c r="D490" s="1" t="s">
        <v>40</v>
      </c>
      <c r="E490" s="16" t="s">
        <v>31</v>
      </c>
      <c r="F490" s="1">
        <v>348126</v>
      </c>
      <c r="G490" s="1">
        <v>11</v>
      </c>
      <c r="H490" s="1">
        <v>0.87</v>
      </c>
    </row>
    <row r="491" spans="1:8" x14ac:dyDescent="0.25">
      <c r="A491" s="1">
        <v>488</v>
      </c>
      <c r="B491" s="1">
        <v>348616</v>
      </c>
      <c r="C491" s="1" t="s">
        <v>417</v>
      </c>
      <c r="D491" s="1" t="s">
        <v>33</v>
      </c>
      <c r="E491" s="16" t="s">
        <v>31</v>
      </c>
      <c r="F491" s="1">
        <v>348616</v>
      </c>
      <c r="G491" s="1">
        <v>13</v>
      </c>
      <c r="H491" s="1">
        <v>0.74</v>
      </c>
    </row>
    <row r="492" spans="1:8" x14ac:dyDescent="0.25">
      <c r="A492" s="1">
        <v>489</v>
      </c>
      <c r="B492" s="1">
        <v>348368</v>
      </c>
      <c r="C492" s="1" t="s">
        <v>60</v>
      </c>
      <c r="D492" s="1" t="s">
        <v>59</v>
      </c>
      <c r="E492" s="16" t="s">
        <v>31</v>
      </c>
      <c r="F492" s="1">
        <v>348368</v>
      </c>
      <c r="G492" s="1">
        <v>12</v>
      </c>
      <c r="H492" s="1">
        <v>0.23</v>
      </c>
    </row>
    <row r="493" spans="1:8" x14ac:dyDescent="0.25">
      <c r="A493" s="1">
        <v>490</v>
      </c>
      <c r="B493" s="1">
        <v>347625</v>
      </c>
      <c r="C493" s="1" t="s">
        <v>159</v>
      </c>
      <c r="D493" s="1" t="s">
        <v>35</v>
      </c>
      <c r="E493" s="16" t="s">
        <v>31</v>
      </c>
      <c r="F493" s="1">
        <v>347625</v>
      </c>
      <c r="G493" s="1">
        <v>30</v>
      </c>
      <c r="H493" s="1">
        <v>0.18</v>
      </c>
    </row>
    <row r="494" spans="1:8" x14ac:dyDescent="0.25">
      <c r="A494" s="1">
        <v>491</v>
      </c>
      <c r="B494" s="1">
        <v>347637</v>
      </c>
      <c r="C494" s="1" t="s">
        <v>209</v>
      </c>
      <c r="D494" s="1" t="s">
        <v>70</v>
      </c>
      <c r="E494" s="16" t="s">
        <v>31</v>
      </c>
      <c r="F494" s="1">
        <v>347637</v>
      </c>
      <c r="G494" s="1">
        <v>7</v>
      </c>
      <c r="H494" s="1">
        <v>0.77</v>
      </c>
    </row>
    <row r="495" spans="1:8" x14ac:dyDescent="0.25">
      <c r="A495" s="1">
        <v>492</v>
      </c>
      <c r="B495" s="1">
        <v>353541</v>
      </c>
      <c r="C495" s="1" t="s">
        <v>163</v>
      </c>
      <c r="D495" s="1" t="s">
        <v>70</v>
      </c>
      <c r="E495" s="16" t="s">
        <v>31</v>
      </c>
      <c r="F495" s="1">
        <v>353541</v>
      </c>
      <c r="G495" s="1">
        <v>23</v>
      </c>
      <c r="H495" s="1">
        <v>0.32</v>
      </c>
    </row>
    <row r="496" spans="1:8" x14ac:dyDescent="0.25">
      <c r="A496" s="1">
        <v>493</v>
      </c>
      <c r="B496" s="1">
        <v>348020</v>
      </c>
      <c r="C496" s="1" t="s">
        <v>173</v>
      </c>
      <c r="D496" s="1" t="s">
        <v>40</v>
      </c>
      <c r="E496" s="16" t="s">
        <v>31</v>
      </c>
      <c r="F496" s="1">
        <v>348020</v>
      </c>
      <c r="G496" s="1">
        <v>12</v>
      </c>
      <c r="H496" s="1">
        <v>0.67</v>
      </c>
    </row>
    <row r="497" spans="1:8" x14ac:dyDescent="0.25">
      <c r="A497" s="1">
        <v>494</v>
      </c>
      <c r="B497" s="1">
        <v>348168</v>
      </c>
      <c r="C497" s="1" t="s">
        <v>406</v>
      </c>
      <c r="D497" s="1" t="s">
        <v>44</v>
      </c>
      <c r="E497" s="16" t="s">
        <v>31</v>
      </c>
      <c r="F497" s="1">
        <v>348168</v>
      </c>
      <c r="G497" s="1">
        <v>23</v>
      </c>
      <c r="H497" s="1">
        <v>0.53</v>
      </c>
    </row>
    <row r="498" spans="1:8" x14ac:dyDescent="0.25">
      <c r="A498" s="1">
        <v>495</v>
      </c>
      <c r="B498" s="1">
        <v>348302</v>
      </c>
      <c r="C498" s="1" t="s">
        <v>418</v>
      </c>
      <c r="D498" s="1" t="s">
        <v>52</v>
      </c>
      <c r="E498" s="16" t="s">
        <v>31</v>
      </c>
      <c r="F498" s="1">
        <v>348302</v>
      </c>
      <c r="G498" s="1">
        <v>23</v>
      </c>
      <c r="H498" s="1">
        <v>0.1</v>
      </c>
    </row>
    <row r="499" spans="1:8" x14ac:dyDescent="0.25">
      <c r="A499" s="1">
        <v>496</v>
      </c>
      <c r="B499" s="1">
        <v>348303</v>
      </c>
      <c r="C499" s="1" t="s">
        <v>418</v>
      </c>
      <c r="D499" s="1" t="s">
        <v>52</v>
      </c>
      <c r="E499" s="16" t="s">
        <v>31</v>
      </c>
      <c r="F499" s="1">
        <v>348303</v>
      </c>
      <c r="G499" s="1">
        <v>11</v>
      </c>
      <c r="H499" s="1">
        <v>0.25</v>
      </c>
    </row>
    <row r="500" spans="1:8" x14ac:dyDescent="0.25">
      <c r="A500" s="1">
        <v>497</v>
      </c>
      <c r="B500" s="1">
        <v>348763</v>
      </c>
      <c r="C500" s="1" t="s">
        <v>419</v>
      </c>
      <c r="D500" s="1" t="s">
        <v>30</v>
      </c>
      <c r="E500" s="16" t="s">
        <v>31</v>
      </c>
      <c r="F500" s="1">
        <v>348763</v>
      </c>
      <c r="G500" s="1">
        <v>16</v>
      </c>
      <c r="H500" s="1">
        <v>0.81</v>
      </c>
    </row>
    <row r="501" spans="1:8" x14ac:dyDescent="0.25">
      <c r="A501" s="1">
        <v>498</v>
      </c>
      <c r="B501" s="1">
        <v>348767</v>
      </c>
      <c r="C501" s="1" t="s">
        <v>420</v>
      </c>
      <c r="D501" s="1" t="s">
        <v>30</v>
      </c>
      <c r="E501" s="16" t="s">
        <v>31</v>
      </c>
      <c r="F501" s="1">
        <v>348767</v>
      </c>
      <c r="G501" s="1">
        <v>26</v>
      </c>
      <c r="H501" s="1">
        <v>0.66</v>
      </c>
    </row>
    <row r="502" spans="1:8" x14ac:dyDescent="0.25">
      <c r="A502" s="1">
        <v>499</v>
      </c>
      <c r="B502" s="1">
        <v>348795</v>
      </c>
      <c r="C502" s="1" t="s">
        <v>421</v>
      </c>
      <c r="D502" s="1" t="s">
        <v>35</v>
      </c>
      <c r="E502" s="16" t="s">
        <v>31</v>
      </c>
      <c r="F502" s="1">
        <v>348795</v>
      </c>
      <c r="G502" s="1">
        <v>11</v>
      </c>
      <c r="H502" s="1">
        <v>0.78</v>
      </c>
    </row>
    <row r="503" spans="1:8" x14ac:dyDescent="0.25">
      <c r="A503" s="1">
        <v>500</v>
      </c>
      <c r="B503" s="1">
        <v>348175</v>
      </c>
      <c r="C503" s="1" t="s">
        <v>422</v>
      </c>
      <c r="D503" s="1" t="s">
        <v>118</v>
      </c>
      <c r="E503" s="16" t="s">
        <v>31</v>
      </c>
      <c r="F503" s="1">
        <v>348175</v>
      </c>
      <c r="G503" s="1">
        <v>21</v>
      </c>
      <c r="H503" s="1">
        <v>0.73</v>
      </c>
    </row>
    <row r="504" spans="1:8" x14ac:dyDescent="0.25">
      <c r="A504" s="1">
        <v>501</v>
      </c>
      <c r="B504" s="1">
        <v>348194</v>
      </c>
      <c r="C504" s="1" t="s">
        <v>423</v>
      </c>
      <c r="D504" s="1" t="s">
        <v>118</v>
      </c>
      <c r="E504" s="16" t="s">
        <v>31</v>
      </c>
      <c r="F504" s="1">
        <v>348194</v>
      </c>
      <c r="G504" s="1">
        <v>30</v>
      </c>
      <c r="H504" s="1">
        <v>0.24</v>
      </c>
    </row>
    <row r="505" spans="1:8" x14ac:dyDescent="0.25">
      <c r="A505" s="1">
        <v>502</v>
      </c>
      <c r="B505" s="1">
        <v>348800</v>
      </c>
      <c r="C505" s="1" t="s">
        <v>424</v>
      </c>
      <c r="D505" s="1" t="s">
        <v>35</v>
      </c>
      <c r="E505" s="16" t="s">
        <v>31</v>
      </c>
      <c r="F505" s="1">
        <v>348800</v>
      </c>
      <c r="G505" s="1">
        <v>8</v>
      </c>
      <c r="H505" s="1">
        <v>0.47</v>
      </c>
    </row>
    <row r="506" spans="1:8" x14ac:dyDescent="0.25">
      <c r="A506" s="1">
        <v>503</v>
      </c>
      <c r="B506" s="1">
        <v>362727</v>
      </c>
      <c r="C506" s="1" t="s">
        <v>425</v>
      </c>
      <c r="D506" s="1" t="s">
        <v>30</v>
      </c>
      <c r="E506" s="16" t="s">
        <v>31</v>
      </c>
      <c r="F506" s="1">
        <v>362727</v>
      </c>
      <c r="G506" s="1">
        <v>12</v>
      </c>
      <c r="H506" s="1">
        <v>0.36</v>
      </c>
    </row>
    <row r="507" spans="1:8" x14ac:dyDescent="0.25">
      <c r="A507" s="1">
        <v>504</v>
      </c>
      <c r="B507" s="1">
        <v>362787</v>
      </c>
      <c r="C507" s="1" t="s">
        <v>426</v>
      </c>
      <c r="D507" s="1" t="s">
        <v>30</v>
      </c>
      <c r="E507" s="16" t="s">
        <v>31</v>
      </c>
      <c r="F507" s="1">
        <v>362787</v>
      </c>
      <c r="G507" s="1">
        <v>5</v>
      </c>
      <c r="H507" s="1">
        <v>0.83</v>
      </c>
    </row>
    <row r="508" spans="1:8" x14ac:dyDescent="0.25">
      <c r="A508" s="1">
        <v>505</v>
      </c>
      <c r="B508" s="1">
        <v>362797</v>
      </c>
      <c r="C508" s="1" t="s">
        <v>427</v>
      </c>
      <c r="D508" s="1" t="s">
        <v>30</v>
      </c>
      <c r="E508" s="16" t="s">
        <v>31</v>
      </c>
      <c r="F508" s="1">
        <v>362797</v>
      </c>
      <c r="G508" s="1">
        <v>10</v>
      </c>
      <c r="H508" s="1">
        <v>0.72</v>
      </c>
    </row>
    <row r="509" spans="1:8" x14ac:dyDescent="0.25">
      <c r="A509" s="1">
        <v>506</v>
      </c>
      <c r="B509" s="1">
        <v>362709</v>
      </c>
      <c r="C509" s="1" t="s">
        <v>428</v>
      </c>
      <c r="D509" s="1" t="s">
        <v>30</v>
      </c>
      <c r="E509" s="16" t="s">
        <v>31</v>
      </c>
      <c r="F509" s="1">
        <v>362709</v>
      </c>
      <c r="G509" s="1">
        <v>9</v>
      </c>
      <c r="H509" s="1">
        <v>0.49</v>
      </c>
    </row>
    <row r="510" spans="1:8" x14ac:dyDescent="0.25">
      <c r="A510" s="1">
        <v>507</v>
      </c>
      <c r="B510" s="1">
        <v>362712</v>
      </c>
      <c r="C510" s="1" t="s">
        <v>429</v>
      </c>
      <c r="D510" s="1" t="s">
        <v>30</v>
      </c>
      <c r="E510" s="16" t="s">
        <v>31</v>
      </c>
      <c r="F510" s="1">
        <v>362712</v>
      </c>
      <c r="G510" s="1">
        <v>17</v>
      </c>
      <c r="H510" s="1">
        <v>0.48</v>
      </c>
    </row>
    <row r="511" spans="1:8" x14ac:dyDescent="0.25">
      <c r="A511" s="1">
        <v>508</v>
      </c>
      <c r="B511" s="1">
        <v>362726</v>
      </c>
      <c r="C511" s="1" t="s">
        <v>292</v>
      </c>
      <c r="D511" s="1" t="s">
        <v>30</v>
      </c>
      <c r="E511" s="16" t="s">
        <v>31</v>
      </c>
      <c r="F511" s="1">
        <v>362726</v>
      </c>
      <c r="G511" s="1">
        <v>25</v>
      </c>
      <c r="H511" s="1">
        <v>0.72</v>
      </c>
    </row>
    <row r="512" spans="1:8" x14ac:dyDescent="0.25">
      <c r="A512" s="1">
        <v>509</v>
      </c>
      <c r="B512" s="1">
        <v>362654</v>
      </c>
      <c r="C512" s="1" t="s">
        <v>169</v>
      </c>
      <c r="D512" s="1" t="s">
        <v>50</v>
      </c>
      <c r="E512" s="16" t="s">
        <v>31</v>
      </c>
      <c r="F512" s="1">
        <v>362654</v>
      </c>
      <c r="G512" s="1">
        <v>22</v>
      </c>
      <c r="H512" s="1">
        <v>0.55000000000000004</v>
      </c>
    </row>
    <row r="513" spans="1:8" x14ac:dyDescent="0.25">
      <c r="A513" s="1">
        <v>510</v>
      </c>
      <c r="B513" s="1">
        <v>347742</v>
      </c>
      <c r="C513" s="1" t="s">
        <v>430</v>
      </c>
      <c r="D513" s="1" t="s">
        <v>70</v>
      </c>
      <c r="E513" s="16" t="s">
        <v>31</v>
      </c>
      <c r="F513" s="1">
        <v>347742</v>
      </c>
      <c r="G513" s="1">
        <v>19</v>
      </c>
      <c r="H513" s="1">
        <v>0.55000000000000004</v>
      </c>
    </row>
    <row r="514" spans="1:8" x14ac:dyDescent="0.25">
      <c r="A514" s="1">
        <v>511</v>
      </c>
      <c r="B514" s="1">
        <v>347748</v>
      </c>
      <c r="C514" s="1" t="s">
        <v>431</v>
      </c>
      <c r="D514" s="1" t="s">
        <v>70</v>
      </c>
      <c r="E514" s="16" t="s">
        <v>31</v>
      </c>
      <c r="F514" s="1">
        <v>347748</v>
      </c>
      <c r="G514" s="1">
        <v>25</v>
      </c>
      <c r="H514" s="1">
        <v>0.25</v>
      </c>
    </row>
    <row r="515" spans="1:8" x14ac:dyDescent="0.25">
      <c r="A515" s="1">
        <v>512</v>
      </c>
      <c r="B515" s="1">
        <v>347749</v>
      </c>
      <c r="C515" s="1" t="s">
        <v>432</v>
      </c>
      <c r="D515" s="1" t="s">
        <v>70</v>
      </c>
      <c r="E515" s="16" t="s">
        <v>31</v>
      </c>
      <c r="F515" s="1">
        <v>347749</v>
      </c>
      <c r="G515" s="1">
        <v>17</v>
      </c>
      <c r="H515" s="1">
        <v>0.76</v>
      </c>
    </row>
    <row r="516" spans="1:8" x14ac:dyDescent="0.25">
      <c r="A516" s="1">
        <v>513</v>
      </c>
      <c r="B516" s="1">
        <v>347750</v>
      </c>
      <c r="C516" s="1" t="s">
        <v>433</v>
      </c>
      <c r="D516" s="1" t="s">
        <v>70</v>
      </c>
      <c r="E516" s="16" t="s">
        <v>31</v>
      </c>
      <c r="F516" s="1">
        <v>347750</v>
      </c>
      <c r="G516" s="1">
        <v>29</v>
      </c>
      <c r="H516" s="1">
        <v>0.77</v>
      </c>
    </row>
    <row r="517" spans="1:8" x14ac:dyDescent="0.25">
      <c r="A517" s="1">
        <v>514</v>
      </c>
      <c r="B517" s="1">
        <v>347756</v>
      </c>
      <c r="C517" s="1" t="s">
        <v>434</v>
      </c>
      <c r="D517" s="1" t="s">
        <v>70</v>
      </c>
      <c r="E517" s="16" t="s">
        <v>31</v>
      </c>
      <c r="F517" s="1">
        <v>347756</v>
      </c>
      <c r="G517" s="1">
        <v>15</v>
      </c>
      <c r="H517" s="1">
        <v>0.77</v>
      </c>
    </row>
    <row r="518" spans="1:8" x14ac:dyDescent="0.25">
      <c r="A518" s="1">
        <v>515</v>
      </c>
      <c r="B518" s="1">
        <v>347760</v>
      </c>
      <c r="C518" s="1" t="s">
        <v>435</v>
      </c>
      <c r="D518" s="1" t="s">
        <v>70</v>
      </c>
      <c r="E518" s="16" t="s">
        <v>31</v>
      </c>
      <c r="F518" s="1">
        <v>347760</v>
      </c>
      <c r="G518" s="1">
        <v>8</v>
      </c>
      <c r="H518" s="1">
        <v>0.7</v>
      </c>
    </row>
    <row r="519" spans="1:8" x14ac:dyDescent="0.25">
      <c r="A519" s="1">
        <v>516</v>
      </c>
      <c r="B519" s="1">
        <v>347766</v>
      </c>
      <c r="C519" s="1" t="s">
        <v>436</v>
      </c>
      <c r="D519" s="1" t="s">
        <v>70</v>
      </c>
      <c r="E519" s="16" t="s">
        <v>31</v>
      </c>
      <c r="F519" s="1">
        <v>347766</v>
      </c>
      <c r="G519" s="1">
        <v>5</v>
      </c>
      <c r="H519" s="1">
        <v>0.72</v>
      </c>
    </row>
    <row r="520" spans="1:8" x14ac:dyDescent="0.25">
      <c r="A520" s="1">
        <v>517</v>
      </c>
      <c r="B520" s="1">
        <v>347767</v>
      </c>
      <c r="C520" s="1" t="s">
        <v>437</v>
      </c>
      <c r="D520" s="1" t="s">
        <v>70</v>
      </c>
      <c r="E520" s="16" t="s">
        <v>31</v>
      </c>
      <c r="F520" s="1">
        <v>347767</v>
      </c>
      <c r="G520" s="1">
        <v>30</v>
      </c>
      <c r="H520" s="1">
        <v>0.72</v>
      </c>
    </row>
    <row r="521" spans="1:8" x14ac:dyDescent="0.25">
      <c r="A521" s="1">
        <v>518</v>
      </c>
      <c r="B521" s="1">
        <v>348464</v>
      </c>
      <c r="C521" s="1" t="s">
        <v>438</v>
      </c>
      <c r="D521" s="1" t="s">
        <v>44</v>
      </c>
      <c r="E521" s="16" t="s">
        <v>31</v>
      </c>
      <c r="F521" s="1">
        <v>348464</v>
      </c>
      <c r="G521" s="1">
        <v>9</v>
      </c>
      <c r="H521" s="1">
        <v>0.83</v>
      </c>
    </row>
    <row r="522" spans="1:8" x14ac:dyDescent="0.25">
      <c r="A522" s="1">
        <v>519</v>
      </c>
      <c r="B522" s="1">
        <v>348466</v>
      </c>
      <c r="C522" s="1" t="s">
        <v>439</v>
      </c>
      <c r="D522" s="1" t="s">
        <v>44</v>
      </c>
      <c r="E522" s="16" t="s">
        <v>31</v>
      </c>
      <c r="F522" s="1">
        <v>348466</v>
      </c>
      <c r="G522" s="1">
        <v>8</v>
      </c>
      <c r="H522" s="1">
        <v>0.48</v>
      </c>
    </row>
    <row r="523" spans="1:8" x14ac:dyDescent="0.25">
      <c r="A523" s="1">
        <v>520</v>
      </c>
      <c r="B523" s="1">
        <v>362786</v>
      </c>
      <c r="C523" s="1" t="s">
        <v>440</v>
      </c>
      <c r="D523" s="1" t="s">
        <v>30</v>
      </c>
      <c r="E523" s="16" t="s">
        <v>31</v>
      </c>
      <c r="F523" s="1">
        <v>362786</v>
      </c>
      <c r="G523" s="1">
        <v>9</v>
      </c>
      <c r="H523" s="1">
        <v>0.15</v>
      </c>
    </row>
    <row r="524" spans="1:8" x14ac:dyDescent="0.25">
      <c r="A524" s="1">
        <v>521</v>
      </c>
      <c r="B524" s="1">
        <v>362801</v>
      </c>
      <c r="C524" s="1" t="s">
        <v>441</v>
      </c>
      <c r="D524" s="1" t="s">
        <v>44</v>
      </c>
      <c r="E524" s="16" t="s">
        <v>31</v>
      </c>
      <c r="F524" s="1">
        <v>362801</v>
      </c>
      <c r="G524" s="1">
        <v>6</v>
      </c>
      <c r="H524" s="1">
        <v>0.24</v>
      </c>
    </row>
    <row r="525" spans="1:8" x14ac:dyDescent="0.25">
      <c r="A525" s="1">
        <v>522</v>
      </c>
      <c r="B525" s="1">
        <v>348174</v>
      </c>
      <c r="C525" s="1" t="s">
        <v>442</v>
      </c>
      <c r="D525" s="1" t="s">
        <v>118</v>
      </c>
      <c r="E525" s="16" t="s">
        <v>31</v>
      </c>
      <c r="F525" s="1">
        <v>348174</v>
      </c>
      <c r="G525" s="1">
        <v>27</v>
      </c>
      <c r="H525" s="1">
        <v>0.83</v>
      </c>
    </row>
    <row r="526" spans="1:8" x14ac:dyDescent="0.25">
      <c r="A526" s="1">
        <v>523</v>
      </c>
      <c r="B526" s="1">
        <v>348480</v>
      </c>
      <c r="C526" s="1" t="s">
        <v>443</v>
      </c>
      <c r="D526" s="1" t="s">
        <v>30</v>
      </c>
      <c r="E526" s="16" t="s">
        <v>31</v>
      </c>
      <c r="F526" s="1">
        <v>348480</v>
      </c>
      <c r="G526" s="1">
        <v>5</v>
      </c>
      <c r="H526" s="1">
        <v>0.67</v>
      </c>
    </row>
    <row r="527" spans="1:8" x14ac:dyDescent="0.25">
      <c r="A527" s="1">
        <v>524</v>
      </c>
      <c r="B527" s="1">
        <v>347885</v>
      </c>
      <c r="C527" s="1" t="s">
        <v>444</v>
      </c>
      <c r="D527" s="1" t="s">
        <v>46</v>
      </c>
      <c r="E527" s="16" t="s">
        <v>31</v>
      </c>
      <c r="F527" s="1">
        <v>347885</v>
      </c>
      <c r="G527" s="1">
        <v>29</v>
      </c>
      <c r="H527" s="1">
        <v>0.88</v>
      </c>
    </row>
    <row r="528" spans="1:8" x14ac:dyDescent="0.25">
      <c r="A528" s="1">
        <v>525</v>
      </c>
      <c r="B528" s="1">
        <v>347985</v>
      </c>
      <c r="C528" s="1" t="s">
        <v>141</v>
      </c>
      <c r="D528" s="1" t="s">
        <v>52</v>
      </c>
      <c r="E528" s="16" t="s">
        <v>31</v>
      </c>
      <c r="F528" s="1">
        <v>347985</v>
      </c>
      <c r="G528" s="1">
        <v>18</v>
      </c>
      <c r="H528" s="1">
        <v>0.67</v>
      </c>
    </row>
    <row r="529" spans="1:8" x14ac:dyDescent="0.25">
      <c r="A529" s="1">
        <v>526</v>
      </c>
      <c r="B529" s="1">
        <v>348165</v>
      </c>
      <c r="C529" s="1" t="s">
        <v>56</v>
      </c>
      <c r="D529" s="1" t="s">
        <v>44</v>
      </c>
      <c r="E529" s="16" t="s">
        <v>31</v>
      </c>
      <c r="F529" s="1">
        <v>348165</v>
      </c>
      <c r="G529" s="1">
        <v>21</v>
      </c>
      <c r="H529" s="1">
        <v>0.21</v>
      </c>
    </row>
    <row r="530" spans="1:8" x14ac:dyDescent="0.25">
      <c r="A530" s="1">
        <v>527</v>
      </c>
      <c r="B530" s="1">
        <v>348236</v>
      </c>
      <c r="C530" s="1" t="s">
        <v>343</v>
      </c>
      <c r="D530" s="1" t="s">
        <v>38</v>
      </c>
      <c r="E530" s="16" t="s">
        <v>31</v>
      </c>
      <c r="F530" s="1">
        <v>348236</v>
      </c>
      <c r="G530" s="1">
        <v>17</v>
      </c>
      <c r="H530" s="1">
        <v>0.86</v>
      </c>
    </row>
    <row r="531" spans="1:8" x14ac:dyDescent="0.25">
      <c r="A531" s="1">
        <v>528</v>
      </c>
      <c r="B531" s="1">
        <v>362796</v>
      </c>
      <c r="C531" s="1" t="s">
        <v>445</v>
      </c>
      <c r="D531" s="1" t="s">
        <v>30</v>
      </c>
      <c r="E531" s="16" t="s">
        <v>31</v>
      </c>
      <c r="F531" s="1">
        <v>362796</v>
      </c>
      <c r="G531" s="1">
        <v>8</v>
      </c>
      <c r="H531" s="1">
        <v>0.39</v>
      </c>
    </row>
    <row r="532" spans="1:8" x14ac:dyDescent="0.25">
      <c r="A532" s="1">
        <v>529</v>
      </c>
      <c r="B532" s="1">
        <v>362800</v>
      </c>
      <c r="C532" s="1" t="s">
        <v>446</v>
      </c>
      <c r="D532" s="1" t="s">
        <v>30</v>
      </c>
      <c r="E532" s="16" t="s">
        <v>31</v>
      </c>
      <c r="F532" s="1">
        <v>362800</v>
      </c>
      <c r="G532" s="1">
        <v>30</v>
      </c>
      <c r="H532" s="1">
        <v>0.25</v>
      </c>
    </row>
    <row r="533" spans="1:8" x14ac:dyDescent="0.25">
      <c r="A533" s="1">
        <v>530</v>
      </c>
      <c r="B533" s="1">
        <v>362795</v>
      </c>
      <c r="C533" s="1" t="s">
        <v>447</v>
      </c>
      <c r="D533" s="1" t="s">
        <v>30</v>
      </c>
      <c r="E533" s="16" t="s">
        <v>31</v>
      </c>
      <c r="F533" s="1">
        <v>362795</v>
      </c>
      <c r="G533" s="1">
        <v>10</v>
      </c>
      <c r="H533" s="1">
        <v>0.62</v>
      </c>
    </row>
    <row r="534" spans="1:8" x14ac:dyDescent="0.25">
      <c r="A534" s="1">
        <v>531</v>
      </c>
      <c r="B534" s="1">
        <v>362799</v>
      </c>
      <c r="C534" s="1" t="s">
        <v>448</v>
      </c>
      <c r="D534" s="1" t="s">
        <v>30</v>
      </c>
      <c r="E534" s="16" t="s">
        <v>31</v>
      </c>
      <c r="F534" s="1">
        <v>362799</v>
      </c>
      <c r="G534" s="1">
        <v>30</v>
      </c>
      <c r="H534" s="1">
        <v>0.45</v>
      </c>
    </row>
    <row r="535" spans="1:8" x14ac:dyDescent="0.25">
      <c r="A535" s="1">
        <v>532</v>
      </c>
      <c r="B535" s="1">
        <v>362802</v>
      </c>
      <c r="C535" s="1" t="s">
        <v>449</v>
      </c>
      <c r="D535" s="1" t="s">
        <v>30</v>
      </c>
      <c r="E535" s="16" t="s">
        <v>31</v>
      </c>
      <c r="F535" s="1">
        <v>362802</v>
      </c>
      <c r="G535" s="1">
        <v>5</v>
      </c>
      <c r="H535" s="1">
        <v>0.89</v>
      </c>
    </row>
    <row r="536" spans="1:8" x14ac:dyDescent="0.25">
      <c r="A536" s="1">
        <v>533</v>
      </c>
      <c r="B536" s="1">
        <v>362794</v>
      </c>
      <c r="C536" s="1" t="s">
        <v>450</v>
      </c>
      <c r="D536" s="1" t="s">
        <v>30</v>
      </c>
      <c r="E536" s="16" t="s">
        <v>31</v>
      </c>
      <c r="F536" s="1">
        <v>362794</v>
      </c>
      <c r="G536" s="1">
        <v>23</v>
      </c>
      <c r="H536" s="1">
        <v>0.27</v>
      </c>
    </row>
    <row r="537" spans="1:8" x14ac:dyDescent="0.25">
      <c r="A537" s="1">
        <v>534</v>
      </c>
      <c r="B537" s="1">
        <v>348876</v>
      </c>
      <c r="C537" s="1" t="s">
        <v>451</v>
      </c>
      <c r="D537" s="1" t="s">
        <v>30</v>
      </c>
      <c r="E537" s="16" t="s">
        <v>31</v>
      </c>
      <c r="F537" s="1">
        <v>348876</v>
      </c>
      <c r="G537" s="1">
        <v>15</v>
      </c>
      <c r="H537" s="1">
        <v>0.48</v>
      </c>
    </row>
    <row r="538" spans="1:8" x14ac:dyDescent="0.25">
      <c r="A538" s="1">
        <v>535</v>
      </c>
      <c r="B538" s="1">
        <v>348877</v>
      </c>
      <c r="C538" s="1" t="s">
        <v>452</v>
      </c>
      <c r="D538" s="1" t="s">
        <v>30</v>
      </c>
      <c r="E538" s="16" t="s">
        <v>31</v>
      </c>
      <c r="F538" s="1">
        <v>348877</v>
      </c>
      <c r="G538" s="1">
        <v>12</v>
      </c>
      <c r="H538" s="1">
        <v>0.18</v>
      </c>
    </row>
    <row r="539" spans="1:8" x14ac:dyDescent="0.25">
      <c r="A539" s="1">
        <v>536</v>
      </c>
      <c r="B539" s="1">
        <v>348878</v>
      </c>
      <c r="C539" s="1" t="s">
        <v>453</v>
      </c>
      <c r="D539" s="1" t="s">
        <v>30</v>
      </c>
      <c r="E539" s="16" t="s">
        <v>31</v>
      </c>
      <c r="F539" s="1">
        <v>348878</v>
      </c>
      <c r="G539" s="1">
        <v>30</v>
      </c>
      <c r="H539" s="1">
        <v>0.67</v>
      </c>
    </row>
    <row r="540" spans="1:8" x14ac:dyDescent="0.25">
      <c r="A540" s="1">
        <v>537</v>
      </c>
      <c r="B540" s="1">
        <v>362798</v>
      </c>
      <c r="C540" s="1" t="s">
        <v>454</v>
      </c>
      <c r="D540" s="1" t="s">
        <v>30</v>
      </c>
      <c r="E540" s="16" t="s">
        <v>31</v>
      </c>
      <c r="F540" s="1">
        <v>362798</v>
      </c>
      <c r="G540" s="1">
        <v>22</v>
      </c>
      <c r="H540" s="1">
        <v>0.88</v>
      </c>
    </row>
    <row r="541" spans="1:8" x14ac:dyDescent="0.25">
      <c r="A541" s="1">
        <v>538</v>
      </c>
      <c r="B541" s="1">
        <v>348597</v>
      </c>
      <c r="C541" s="1" t="s">
        <v>455</v>
      </c>
      <c r="D541" s="1" t="s">
        <v>44</v>
      </c>
      <c r="E541" s="16" t="s">
        <v>31</v>
      </c>
      <c r="F541" s="1">
        <v>348597</v>
      </c>
      <c r="G541" s="1">
        <v>15</v>
      </c>
      <c r="H541" s="1">
        <v>0.74</v>
      </c>
    </row>
    <row r="542" spans="1:8" x14ac:dyDescent="0.25">
      <c r="A542" s="1">
        <v>539</v>
      </c>
      <c r="B542" s="1">
        <v>362702</v>
      </c>
      <c r="C542" s="1" t="s">
        <v>456</v>
      </c>
      <c r="D542" s="1" t="s">
        <v>118</v>
      </c>
      <c r="E542" s="16" t="s">
        <v>31</v>
      </c>
      <c r="F542" s="1">
        <v>362702</v>
      </c>
      <c r="G542" s="1">
        <v>22</v>
      </c>
      <c r="H542" s="1">
        <v>0.26</v>
      </c>
    </row>
    <row r="543" spans="1:8" x14ac:dyDescent="0.25">
      <c r="A543" s="1">
        <v>540</v>
      </c>
      <c r="B543" s="1">
        <v>362803</v>
      </c>
      <c r="C543" s="1" t="s">
        <v>457</v>
      </c>
      <c r="D543" s="1" t="s">
        <v>30</v>
      </c>
      <c r="E543" s="16" t="s">
        <v>31</v>
      </c>
      <c r="F543" s="1">
        <v>362803</v>
      </c>
      <c r="G543" s="1">
        <v>6</v>
      </c>
      <c r="H543" s="1">
        <v>0.17</v>
      </c>
    </row>
    <row r="544" spans="1:8" x14ac:dyDescent="0.25">
      <c r="A544" s="1">
        <v>541</v>
      </c>
      <c r="B544" s="1">
        <v>348602</v>
      </c>
      <c r="C544" s="1" t="s">
        <v>458</v>
      </c>
      <c r="D544" s="1" t="s">
        <v>46</v>
      </c>
      <c r="E544" s="16" t="s">
        <v>31</v>
      </c>
      <c r="F544" s="1">
        <v>348602</v>
      </c>
      <c r="G544" s="1">
        <v>30</v>
      </c>
      <c r="H544" s="1">
        <v>0.43</v>
      </c>
    </row>
    <row r="545" spans="1:8" x14ac:dyDescent="0.25">
      <c r="A545" s="1">
        <v>542</v>
      </c>
      <c r="B545" s="1">
        <v>364185</v>
      </c>
      <c r="C545" s="1" t="s">
        <v>459</v>
      </c>
      <c r="D545" s="1" t="s">
        <v>38</v>
      </c>
      <c r="E545" s="16" t="s">
        <v>31</v>
      </c>
      <c r="F545" s="1">
        <v>364185</v>
      </c>
      <c r="G545" s="1">
        <v>11</v>
      </c>
      <c r="H545" s="1">
        <v>0.32</v>
      </c>
    </row>
    <row r="546" spans="1:8" x14ac:dyDescent="0.25">
      <c r="A546" s="1">
        <v>543</v>
      </c>
      <c r="B546" s="1">
        <v>348760</v>
      </c>
      <c r="C546" s="1" t="s">
        <v>460</v>
      </c>
      <c r="D546" s="1" t="s">
        <v>30</v>
      </c>
      <c r="E546" s="16" t="s">
        <v>31</v>
      </c>
      <c r="F546" s="1">
        <v>348760</v>
      </c>
      <c r="G546" s="1">
        <v>22</v>
      </c>
      <c r="H546" s="1">
        <v>0.36</v>
      </c>
    </row>
    <row r="547" spans="1:8" x14ac:dyDescent="0.25">
      <c r="A547" s="1">
        <v>544</v>
      </c>
      <c r="B547" s="1">
        <v>347581</v>
      </c>
      <c r="C547" s="1" t="s">
        <v>371</v>
      </c>
      <c r="D547" s="1" t="s">
        <v>70</v>
      </c>
      <c r="E547" s="16" t="s">
        <v>31</v>
      </c>
      <c r="F547" s="1">
        <v>347581</v>
      </c>
      <c r="G547" s="1">
        <v>9</v>
      </c>
      <c r="H547" s="1">
        <v>0.79</v>
      </c>
    </row>
    <row r="548" spans="1:8" x14ac:dyDescent="0.25">
      <c r="A548" s="1">
        <v>545</v>
      </c>
      <c r="B548" s="1">
        <v>348003</v>
      </c>
      <c r="C548" s="1" t="s">
        <v>461</v>
      </c>
      <c r="D548" s="1" t="s">
        <v>46</v>
      </c>
      <c r="E548" s="16" t="s">
        <v>31</v>
      </c>
      <c r="F548" s="1">
        <v>348003</v>
      </c>
      <c r="G548" s="1">
        <v>8</v>
      </c>
      <c r="H548" s="1">
        <v>0.68</v>
      </c>
    </row>
    <row r="549" spans="1:8" x14ac:dyDescent="0.25">
      <c r="A549" s="1">
        <v>546</v>
      </c>
      <c r="B549" s="1">
        <v>348583</v>
      </c>
      <c r="C549" s="1" t="s">
        <v>462</v>
      </c>
      <c r="D549" s="1" t="s">
        <v>44</v>
      </c>
      <c r="E549" s="16" t="s">
        <v>31</v>
      </c>
      <c r="F549" s="1">
        <v>348583</v>
      </c>
      <c r="G549" s="1">
        <v>28</v>
      </c>
      <c r="H549" s="1">
        <v>0.9</v>
      </c>
    </row>
    <row r="550" spans="1:8" x14ac:dyDescent="0.25">
      <c r="A550" s="1">
        <v>547</v>
      </c>
      <c r="B550" s="1">
        <v>348594</v>
      </c>
      <c r="C550" s="1" t="s">
        <v>463</v>
      </c>
      <c r="D550" s="1" t="s">
        <v>44</v>
      </c>
      <c r="E550" s="16" t="s">
        <v>31</v>
      </c>
      <c r="F550" s="1">
        <v>348594</v>
      </c>
      <c r="G550" s="1">
        <v>22</v>
      </c>
      <c r="H550" s="1">
        <v>0.19</v>
      </c>
    </row>
    <row r="551" spans="1:8" x14ac:dyDescent="0.25">
      <c r="A551" s="1">
        <v>548</v>
      </c>
      <c r="B551" s="1">
        <v>348288</v>
      </c>
      <c r="C551" s="1" t="s">
        <v>464</v>
      </c>
      <c r="D551" s="1" t="s">
        <v>44</v>
      </c>
      <c r="E551" s="16" t="s">
        <v>31</v>
      </c>
      <c r="F551" s="1">
        <v>348288</v>
      </c>
      <c r="G551" s="1">
        <v>16</v>
      </c>
      <c r="H551" s="1">
        <v>0.77</v>
      </c>
    </row>
    <row r="552" spans="1:8" x14ac:dyDescent="0.25">
      <c r="A552" s="1">
        <v>549</v>
      </c>
      <c r="B552" s="1">
        <v>364298</v>
      </c>
      <c r="C552" s="1" t="s">
        <v>465</v>
      </c>
      <c r="D552" s="1" t="s">
        <v>38</v>
      </c>
      <c r="E552" s="16" t="s">
        <v>31</v>
      </c>
      <c r="F552" s="1">
        <v>364298</v>
      </c>
      <c r="G552" s="1">
        <v>8</v>
      </c>
      <c r="H552" s="1">
        <v>0.26</v>
      </c>
    </row>
    <row r="553" spans="1:8" x14ac:dyDescent="0.25">
      <c r="A553" s="1">
        <v>550</v>
      </c>
      <c r="B553" s="1">
        <v>348199</v>
      </c>
      <c r="C553" s="1" t="s">
        <v>466</v>
      </c>
      <c r="D553" s="1" t="s">
        <v>118</v>
      </c>
      <c r="E553" s="16" t="s">
        <v>31</v>
      </c>
      <c r="F553" s="1">
        <v>348199</v>
      </c>
      <c r="G553" s="1">
        <v>27</v>
      </c>
      <c r="H553" s="1">
        <v>0.65</v>
      </c>
    </row>
    <row r="554" spans="1:8" x14ac:dyDescent="0.25">
      <c r="A554" s="1">
        <v>551</v>
      </c>
      <c r="B554" s="1">
        <v>353721</v>
      </c>
      <c r="C554" s="1" t="s">
        <v>467</v>
      </c>
      <c r="D554" s="1" t="s">
        <v>118</v>
      </c>
      <c r="E554" s="16" t="s">
        <v>31</v>
      </c>
      <c r="F554" s="1">
        <v>353721</v>
      </c>
      <c r="G554" s="1">
        <v>26</v>
      </c>
      <c r="H554" s="1">
        <v>0.76</v>
      </c>
    </row>
    <row r="555" spans="1:8" x14ac:dyDescent="0.25">
      <c r="A555" s="1">
        <v>552</v>
      </c>
      <c r="B555" s="1">
        <v>347871</v>
      </c>
      <c r="C555" s="1" t="s">
        <v>468</v>
      </c>
      <c r="D555" s="1" t="s">
        <v>46</v>
      </c>
      <c r="E555" s="16" t="s">
        <v>31</v>
      </c>
      <c r="F555" s="1">
        <v>347871</v>
      </c>
      <c r="G555" s="1">
        <v>8</v>
      </c>
      <c r="H555" s="1">
        <v>0.25</v>
      </c>
    </row>
    <row r="556" spans="1:8" x14ac:dyDescent="0.25">
      <c r="A556" s="1">
        <v>553</v>
      </c>
      <c r="B556" s="1">
        <v>362722</v>
      </c>
      <c r="C556" s="1" t="s">
        <v>469</v>
      </c>
      <c r="D556" s="1" t="s">
        <v>30</v>
      </c>
      <c r="E556" s="16" t="s">
        <v>31</v>
      </c>
      <c r="F556" s="1">
        <v>362722</v>
      </c>
      <c r="G556" s="1">
        <v>9</v>
      </c>
      <c r="H556" s="1">
        <v>0.38</v>
      </c>
    </row>
    <row r="557" spans="1:8" x14ac:dyDescent="0.25">
      <c r="A557" s="1">
        <v>554</v>
      </c>
      <c r="B557" s="1">
        <v>362724</v>
      </c>
      <c r="C557" s="1" t="s">
        <v>470</v>
      </c>
      <c r="D557" s="1" t="s">
        <v>30</v>
      </c>
      <c r="E557" s="16" t="s">
        <v>31</v>
      </c>
      <c r="F557" s="1">
        <v>362724</v>
      </c>
      <c r="G557" s="1">
        <v>14</v>
      </c>
      <c r="H557" s="1">
        <v>0.45</v>
      </c>
    </row>
    <row r="558" spans="1:8" x14ac:dyDescent="0.25">
      <c r="A558" s="1">
        <v>555</v>
      </c>
      <c r="B558" s="1">
        <v>348358</v>
      </c>
      <c r="C558" s="1" t="s">
        <v>471</v>
      </c>
      <c r="D558" s="1" t="s">
        <v>30</v>
      </c>
      <c r="E558" s="16" t="s">
        <v>31</v>
      </c>
      <c r="F558" s="1">
        <v>348358</v>
      </c>
      <c r="G558" s="1">
        <v>20</v>
      </c>
      <c r="H558" s="1">
        <v>0.48</v>
      </c>
    </row>
    <row r="559" spans="1:8" x14ac:dyDescent="0.25">
      <c r="A559" s="1">
        <v>556</v>
      </c>
      <c r="B559" s="1">
        <v>348620</v>
      </c>
      <c r="C559" s="1" t="s">
        <v>472</v>
      </c>
      <c r="D559" s="1" t="s">
        <v>44</v>
      </c>
      <c r="E559" s="16" t="s">
        <v>31</v>
      </c>
      <c r="F559" s="1">
        <v>348620</v>
      </c>
      <c r="G559" s="1">
        <v>15</v>
      </c>
      <c r="H559" s="1">
        <v>0.2</v>
      </c>
    </row>
    <row r="560" spans="1:8" x14ac:dyDescent="0.25">
      <c r="A560" s="1">
        <v>557</v>
      </c>
      <c r="B560" s="1">
        <v>348622</v>
      </c>
      <c r="C560" s="1" t="s">
        <v>473</v>
      </c>
      <c r="D560" s="1" t="s">
        <v>44</v>
      </c>
      <c r="E560" s="16" t="s">
        <v>31</v>
      </c>
      <c r="F560" s="1">
        <v>348622</v>
      </c>
      <c r="G560" s="1">
        <v>12</v>
      </c>
      <c r="H560" s="1">
        <v>0.28999999999999998</v>
      </c>
    </row>
    <row r="561" spans="1:8" x14ac:dyDescent="0.25">
      <c r="A561" s="1">
        <v>558</v>
      </c>
      <c r="B561" s="1">
        <v>348627</v>
      </c>
      <c r="C561" s="1" t="s">
        <v>474</v>
      </c>
      <c r="D561" s="1" t="s">
        <v>44</v>
      </c>
      <c r="E561" s="16" t="s">
        <v>31</v>
      </c>
      <c r="F561" s="1">
        <v>348627</v>
      </c>
      <c r="G561" s="1">
        <v>7</v>
      </c>
      <c r="H561" s="1">
        <v>0.26</v>
      </c>
    </row>
    <row r="562" spans="1:8" x14ac:dyDescent="0.25">
      <c r="A562" s="1">
        <v>559</v>
      </c>
      <c r="B562" s="1">
        <v>348803</v>
      </c>
      <c r="C562" s="1" t="s">
        <v>475</v>
      </c>
      <c r="D562" s="1" t="s">
        <v>30</v>
      </c>
      <c r="E562" s="16" t="s">
        <v>31</v>
      </c>
      <c r="F562" s="1">
        <v>348803</v>
      </c>
      <c r="G562" s="1">
        <v>28</v>
      </c>
      <c r="H562" s="1">
        <v>0.67</v>
      </c>
    </row>
    <row r="563" spans="1:8" x14ac:dyDescent="0.25">
      <c r="A563" s="1">
        <v>560</v>
      </c>
      <c r="B563" s="1">
        <v>348562</v>
      </c>
      <c r="C563" s="1" t="s">
        <v>476</v>
      </c>
      <c r="D563" s="1" t="s">
        <v>70</v>
      </c>
      <c r="E563" s="16" t="s">
        <v>31</v>
      </c>
      <c r="F563" s="1">
        <v>348562</v>
      </c>
      <c r="G563" s="1">
        <v>9</v>
      </c>
      <c r="H563" s="1">
        <v>0.25</v>
      </c>
    </row>
    <row r="564" spans="1:8" x14ac:dyDescent="0.25">
      <c r="A564" s="1">
        <v>561</v>
      </c>
      <c r="B564" s="1">
        <v>348359</v>
      </c>
      <c r="C564" s="1" t="s">
        <v>471</v>
      </c>
      <c r="D564" s="1" t="s">
        <v>30</v>
      </c>
      <c r="E564" s="16" t="s">
        <v>31</v>
      </c>
      <c r="F564" s="1">
        <v>348359</v>
      </c>
      <c r="G564" s="1">
        <v>13</v>
      </c>
      <c r="H564" s="1">
        <v>0.84</v>
      </c>
    </row>
    <row r="565" spans="1:8" x14ac:dyDescent="0.25">
      <c r="A565" s="1">
        <v>562</v>
      </c>
      <c r="B565" s="1">
        <v>348879</v>
      </c>
      <c r="C565" s="1" t="s">
        <v>477</v>
      </c>
      <c r="D565" s="1" t="s">
        <v>30</v>
      </c>
      <c r="E565" s="16" t="s">
        <v>31</v>
      </c>
      <c r="F565" s="1">
        <v>348879</v>
      </c>
      <c r="G565" s="1">
        <v>15</v>
      </c>
      <c r="H565" s="1">
        <v>0.38</v>
      </c>
    </row>
    <row r="566" spans="1:8" x14ac:dyDescent="0.25">
      <c r="A566" s="1">
        <v>563</v>
      </c>
      <c r="B566" s="1">
        <v>347604</v>
      </c>
      <c r="C566" s="1" t="s">
        <v>193</v>
      </c>
      <c r="D566" s="1" t="s">
        <v>70</v>
      </c>
      <c r="E566" s="16" t="s">
        <v>31</v>
      </c>
      <c r="F566" s="1">
        <v>347604</v>
      </c>
      <c r="G566" s="1">
        <v>25</v>
      </c>
      <c r="H566" s="1">
        <v>0.36</v>
      </c>
    </row>
    <row r="567" spans="1:8" x14ac:dyDescent="0.25">
      <c r="A567" s="1">
        <v>564</v>
      </c>
      <c r="B567" s="1">
        <v>353551</v>
      </c>
      <c r="C567" s="1" t="s">
        <v>478</v>
      </c>
      <c r="D567" s="1" t="s">
        <v>70</v>
      </c>
      <c r="E567" s="16" t="s">
        <v>31</v>
      </c>
      <c r="F567" s="1">
        <v>353551</v>
      </c>
      <c r="G567" s="1">
        <v>28</v>
      </c>
      <c r="H567" s="1">
        <v>0.56999999999999995</v>
      </c>
    </row>
    <row r="568" spans="1:8" x14ac:dyDescent="0.25">
      <c r="A568" s="1">
        <v>565</v>
      </c>
      <c r="B568" s="1">
        <v>353552</v>
      </c>
      <c r="C568" s="1" t="s">
        <v>413</v>
      </c>
      <c r="D568" s="1" t="s">
        <v>70</v>
      </c>
      <c r="E568" s="16" t="s">
        <v>31</v>
      </c>
      <c r="F568" s="1">
        <v>353552</v>
      </c>
      <c r="G568" s="1">
        <v>18</v>
      </c>
      <c r="H568" s="1">
        <v>0.19</v>
      </c>
    </row>
    <row r="569" spans="1:8" x14ac:dyDescent="0.25">
      <c r="A569" s="1">
        <v>566</v>
      </c>
      <c r="B569" s="1">
        <v>348567</v>
      </c>
      <c r="C569" s="1" t="s">
        <v>479</v>
      </c>
      <c r="D569" s="1" t="s">
        <v>40</v>
      </c>
      <c r="E569" s="16" t="s">
        <v>31</v>
      </c>
      <c r="F569" s="1">
        <v>348567</v>
      </c>
      <c r="G569" s="1">
        <v>19</v>
      </c>
      <c r="H569" s="1">
        <v>0.2</v>
      </c>
    </row>
    <row r="570" spans="1:8" x14ac:dyDescent="0.25">
      <c r="A570" s="1">
        <v>567</v>
      </c>
      <c r="B570" s="1">
        <v>348556</v>
      </c>
      <c r="C570" s="1" t="s">
        <v>480</v>
      </c>
      <c r="D570" s="1" t="s">
        <v>44</v>
      </c>
      <c r="E570" s="16" t="s">
        <v>31</v>
      </c>
      <c r="F570" s="1">
        <v>348556</v>
      </c>
      <c r="G570" s="1">
        <v>12</v>
      </c>
      <c r="H570" s="1">
        <v>0.51</v>
      </c>
    </row>
    <row r="571" spans="1:8" x14ac:dyDescent="0.25">
      <c r="A571" s="1">
        <v>568</v>
      </c>
      <c r="B571" s="1">
        <v>348454</v>
      </c>
      <c r="C571" s="1" t="s">
        <v>481</v>
      </c>
      <c r="D571" s="1" t="s">
        <v>35</v>
      </c>
      <c r="E571" s="16" t="s">
        <v>31</v>
      </c>
      <c r="F571" s="1">
        <v>348454</v>
      </c>
      <c r="G571" s="1">
        <v>22</v>
      </c>
      <c r="H571" s="1">
        <v>0.79</v>
      </c>
    </row>
    <row r="572" spans="1:8" x14ac:dyDescent="0.25">
      <c r="A572" s="1">
        <v>569</v>
      </c>
      <c r="B572" s="1">
        <v>364409</v>
      </c>
      <c r="C572" s="1" t="s">
        <v>482</v>
      </c>
      <c r="D572" s="1" t="s">
        <v>46</v>
      </c>
      <c r="E572" s="16" t="s">
        <v>31</v>
      </c>
      <c r="F572" s="1">
        <v>364409</v>
      </c>
      <c r="G572" s="1">
        <v>18</v>
      </c>
      <c r="H572" s="1">
        <v>0.34</v>
      </c>
    </row>
    <row r="573" spans="1:8" x14ac:dyDescent="0.25">
      <c r="A573" s="1">
        <v>570</v>
      </c>
      <c r="B573" s="1">
        <v>348494</v>
      </c>
      <c r="C573" s="1" t="s">
        <v>483</v>
      </c>
      <c r="D573" s="1" t="s">
        <v>70</v>
      </c>
      <c r="E573" s="16" t="s">
        <v>31</v>
      </c>
      <c r="F573" s="1">
        <v>348494</v>
      </c>
      <c r="G573" s="1">
        <v>10</v>
      </c>
      <c r="H573" s="1">
        <v>0.89</v>
      </c>
    </row>
    <row r="574" spans="1:8" x14ac:dyDescent="0.25">
      <c r="A574" s="1">
        <v>571</v>
      </c>
      <c r="B574" s="1">
        <v>348495</v>
      </c>
      <c r="C574" s="1" t="s">
        <v>483</v>
      </c>
      <c r="D574" s="1" t="s">
        <v>70</v>
      </c>
      <c r="E574" s="16" t="s">
        <v>31</v>
      </c>
      <c r="F574" s="1">
        <v>348495</v>
      </c>
      <c r="G574" s="1">
        <v>10</v>
      </c>
      <c r="H574" s="1">
        <v>0.11</v>
      </c>
    </row>
    <row r="575" spans="1:8" x14ac:dyDescent="0.25">
      <c r="A575" s="1">
        <v>572</v>
      </c>
      <c r="B575" s="1">
        <v>348497</v>
      </c>
      <c r="C575" s="1" t="s">
        <v>484</v>
      </c>
      <c r="D575" s="1" t="s">
        <v>70</v>
      </c>
      <c r="E575" s="16" t="s">
        <v>31</v>
      </c>
      <c r="F575" s="1">
        <v>348497</v>
      </c>
      <c r="G575" s="1">
        <v>10</v>
      </c>
      <c r="H575" s="1">
        <v>0.48</v>
      </c>
    </row>
    <row r="576" spans="1:8" x14ac:dyDescent="0.25">
      <c r="A576" s="1">
        <v>573</v>
      </c>
      <c r="B576" s="1">
        <v>348498</v>
      </c>
      <c r="C576" s="1" t="s">
        <v>485</v>
      </c>
      <c r="D576" s="1" t="s">
        <v>33</v>
      </c>
      <c r="E576" s="16" t="s">
        <v>31</v>
      </c>
      <c r="F576" s="1">
        <v>348498</v>
      </c>
      <c r="G576" s="1">
        <v>24</v>
      </c>
      <c r="H576" s="1">
        <v>0.88</v>
      </c>
    </row>
    <row r="577" spans="1:8" x14ac:dyDescent="0.25">
      <c r="A577" s="1">
        <v>574</v>
      </c>
      <c r="B577" s="1">
        <v>348500</v>
      </c>
      <c r="C577" s="1" t="s">
        <v>486</v>
      </c>
      <c r="D577" s="1" t="s">
        <v>70</v>
      </c>
      <c r="E577" s="16" t="s">
        <v>31</v>
      </c>
      <c r="F577" s="1">
        <v>348500</v>
      </c>
      <c r="G577" s="1">
        <v>9</v>
      </c>
      <c r="H577" s="1">
        <v>0.4</v>
      </c>
    </row>
    <row r="578" spans="1:8" x14ac:dyDescent="0.25">
      <c r="A578" s="1">
        <v>575</v>
      </c>
      <c r="B578" s="1">
        <v>348505</v>
      </c>
      <c r="C578" s="1" t="s">
        <v>487</v>
      </c>
      <c r="D578" s="1" t="s">
        <v>70</v>
      </c>
      <c r="E578" s="16" t="s">
        <v>31</v>
      </c>
      <c r="F578" s="1">
        <v>348505</v>
      </c>
      <c r="G578" s="1">
        <v>22</v>
      </c>
      <c r="H578" s="1">
        <v>0.83</v>
      </c>
    </row>
    <row r="579" spans="1:8" x14ac:dyDescent="0.25">
      <c r="A579" s="1">
        <v>576</v>
      </c>
      <c r="B579" s="1">
        <v>348506</v>
      </c>
      <c r="C579" s="1" t="s">
        <v>488</v>
      </c>
      <c r="D579" s="1" t="s">
        <v>70</v>
      </c>
      <c r="E579" s="16" t="s">
        <v>31</v>
      </c>
      <c r="F579" s="1">
        <v>348506</v>
      </c>
      <c r="G579" s="1">
        <v>22</v>
      </c>
      <c r="H579" s="1">
        <v>0.74</v>
      </c>
    </row>
    <row r="580" spans="1:8" x14ac:dyDescent="0.25">
      <c r="A580" s="1">
        <v>577</v>
      </c>
      <c r="B580" s="1">
        <v>348507</v>
      </c>
      <c r="C580" s="1" t="s">
        <v>478</v>
      </c>
      <c r="D580" s="1" t="s">
        <v>70</v>
      </c>
      <c r="E580" s="16" t="s">
        <v>31</v>
      </c>
      <c r="F580" s="1">
        <v>348507</v>
      </c>
      <c r="G580" s="1">
        <v>23</v>
      </c>
      <c r="H580" s="1">
        <v>0.31</v>
      </c>
    </row>
    <row r="581" spans="1:8" x14ac:dyDescent="0.25">
      <c r="A581" s="1">
        <v>578</v>
      </c>
      <c r="B581" s="1">
        <v>348508</v>
      </c>
      <c r="C581" s="1" t="s">
        <v>315</v>
      </c>
      <c r="D581" s="1" t="s">
        <v>70</v>
      </c>
      <c r="E581" s="16" t="s">
        <v>31</v>
      </c>
      <c r="F581" s="1">
        <v>348508</v>
      </c>
      <c r="G581" s="1">
        <v>29</v>
      </c>
      <c r="H581" s="1">
        <v>0.46</v>
      </c>
    </row>
    <row r="582" spans="1:8" x14ac:dyDescent="0.25">
      <c r="A582" s="1">
        <v>579</v>
      </c>
      <c r="B582" s="1">
        <v>348527</v>
      </c>
      <c r="C582" s="1" t="s">
        <v>489</v>
      </c>
      <c r="D582" s="1" t="s">
        <v>70</v>
      </c>
      <c r="E582" s="16" t="s">
        <v>31</v>
      </c>
      <c r="F582" s="1">
        <v>348527</v>
      </c>
      <c r="G582" s="1">
        <v>16</v>
      </c>
      <c r="H582" s="1">
        <v>0.55000000000000004</v>
      </c>
    </row>
    <row r="583" spans="1:8" x14ac:dyDescent="0.25">
      <c r="A583" s="1">
        <v>580</v>
      </c>
      <c r="B583" s="1">
        <v>348543</v>
      </c>
      <c r="C583" s="1" t="s">
        <v>490</v>
      </c>
      <c r="D583" s="1" t="s">
        <v>59</v>
      </c>
      <c r="E583" s="16" t="s">
        <v>31</v>
      </c>
      <c r="F583" s="1">
        <v>348543</v>
      </c>
      <c r="G583" s="1">
        <v>25</v>
      </c>
      <c r="H583" s="1">
        <v>0.46</v>
      </c>
    </row>
    <row r="584" spans="1:8" x14ac:dyDescent="0.25">
      <c r="A584" s="1">
        <v>581</v>
      </c>
      <c r="B584" s="1">
        <v>348633</v>
      </c>
      <c r="C584" s="1" t="s">
        <v>159</v>
      </c>
      <c r="D584" s="1" t="s">
        <v>70</v>
      </c>
      <c r="E584" s="16" t="s">
        <v>31</v>
      </c>
      <c r="F584" s="1">
        <v>348633</v>
      </c>
      <c r="G584" s="1">
        <v>22</v>
      </c>
      <c r="H584" s="1">
        <v>0.69</v>
      </c>
    </row>
    <row r="585" spans="1:8" x14ac:dyDescent="0.25">
      <c r="A585" s="1">
        <v>582</v>
      </c>
      <c r="B585" s="1">
        <v>362661</v>
      </c>
      <c r="C585" s="1" t="s">
        <v>491</v>
      </c>
      <c r="D585" s="1" t="s">
        <v>30</v>
      </c>
      <c r="E585" s="16" t="s">
        <v>31</v>
      </c>
      <c r="F585" s="1">
        <v>362661</v>
      </c>
      <c r="G585" s="1">
        <v>10</v>
      </c>
      <c r="H585" s="1">
        <v>0.28000000000000003</v>
      </c>
    </row>
    <row r="586" spans="1:8" x14ac:dyDescent="0.25">
      <c r="A586" s="1">
        <v>583</v>
      </c>
      <c r="B586" s="1">
        <v>362719</v>
      </c>
      <c r="C586" s="1" t="s">
        <v>492</v>
      </c>
      <c r="D586" s="1" t="s">
        <v>30</v>
      </c>
      <c r="E586" s="16" t="s">
        <v>31</v>
      </c>
      <c r="F586" s="1">
        <v>362719</v>
      </c>
      <c r="G586" s="1">
        <v>17</v>
      </c>
      <c r="H586" s="1">
        <v>0.41</v>
      </c>
    </row>
    <row r="587" spans="1:8" x14ac:dyDescent="0.25">
      <c r="A587" s="1">
        <v>584</v>
      </c>
      <c r="B587" s="1">
        <v>348221</v>
      </c>
      <c r="C587" s="1" t="s">
        <v>117</v>
      </c>
      <c r="D587" s="1" t="s">
        <v>118</v>
      </c>
      <c r="E587" s="16" t="s">
        <v>31</v>
      </c>
      <c r="F587" s="1">
        <v>348221</v>
      </c>
      <c r="G587" s="1">
        <v>15</v>
      </c>
      <c r="H587" s="1">
        <v>0.54</v>
      </c>
    </row>
    <row r="588" spans="1:8" x14ac:dyDescent="0.25">
      <c r="A588" s="1">
        <v>585</v>
      </c>
      <c r="B588" s="1">
        <v>365172</v>
      </c>
      <c r="C588" s="1" t="s">
        <v>493</v>
      </c>
      <c r="D588" s="1" t="s">
        <v>42</v>
      </c>
      <c r="E588" s="16" t="s">
        <v>31</v>
      </c>
      <c r="F588" s="1">
        <v>365172</v>
      </c>
      <c r="G588" s="1">
        <v>27</v>
      </c>
      <c r="H588" s="1">
        <v>0.42</v>
      </c>
    </row>
    <row r="589" spans="1:8" x14ac:dyDescent="0.25">
      <c r="A589" s="1">
        <v>586</v>
      </c>
      <c r="B589" s="1">
        <v>348402</v>
      </c>
      <c r="C589" s="1" t="s">
        <v>322</v>
      </c>
      <c r="D589" s="1" t="s">
        <v>30</v>
      </c>
      <c r="E589" s="16" t="s">
        <v>31</v>
      </c>
      <c r="F589" s="1">
        <v>348402</v>
      </c>
      <c r="G589" s="1">
        <v>27</v>
      </c>
      <c r="H589" s="1">
        <v>0.65</v>
      </c>
    </row>
    <row r="590" spans="1:8" x14ac:dyDescent="0.25">
      <c r="A590" s="1">
        <v>587</v>
      </c>
      <c r="B590" s="1">
        <v>362720</v>
      </c>
      <c r="C590" s="1" t="s">
        <v>494</v>
      </c>
      <c r="D590" s="1" t="s">
        <v>30</v>
      </c>
      <c r="E590" s="16" t="s">
        <v>31</v>
      </c>
      <c r="F590" s="1">
        <v>362720</v>
      </c>
      <c r="G590" s="1">
        <v>7</v>
      </c>
      <c r="H590" s="1">
        <v>0.39</v>
      </c>
    </row>
    <row r="591" spans="1:8" x14ac:dyDescent="0.25">
      <c r="A591" s="1">
        <v>588</v>
      </c>
      <c r="B591" s="1">
        <v>362721</v>
      </c>
      <c r="C591" s="1" t="s">
        <v>495</v>
      </c>
      <c r="D591" s="1" t="s">
        <v>30</v>
      </c>
      <c r="E591" s="16" t="s">
        <v>31</v>
      </c>
      <c r="F591" s="1">
        <v>362721</v>
      </c>
      <c r="G591" s="1">
        <v>29</v>
      </c>
      <c r="H591" s="1">
        <v>0.2</v>
      </c>
    </row>
    <row r="592" spans="1:8" x14ac:dyDescent="0.25">
      <c r="A592" s="1">
        <v>589</v>
      </c>
      <c r="B592" s="1">
        <v>362790</v>
      </c>
      <c r="C592" s="1" t="s">
        <v>496</v>
      </c>
      <c r="D592" s="1" t="s">
        <v>30</v>
      </c>
      <c r="E592" s="16" t="s">
        <v>31</v>
      </c>
      <c r="F592" s="1">
        <v>362790</v>
      </c>
      <c r="G592" s="1">
        <v>25</v>
      </c>
      <c r="H592" s="1">
        <v>0.6</v>
      </c>
    </row>
    <row r="593" spans="1:8" x14ac:dyDescent="0.25">
      <c r="A593" s="1">
        <v>590</v>
      </c>
      <c r="B593" s="1">
        <v>365174</v>
      </c>
      <c r="C593" s="1" t="s">
        <v>493</v>
      </c>
      <c r="D593" s="1" t="s">
        <v>42</v>
      </c>
      <c r="E593" s="16" t="s">
        <v>31</v>
      </c>
      <c r="F593" s="1">
        <v>365174</v>
      </c>
      <c r="G593" s="1">
        <v>15</v>
      </c>
      <c r="H593" s="1">
        <v>0.38</v>
      </c>
    </row>
    <row r="594" spans="1:8" x14ac:dyDescent="0.25">
      <c r="A594" s="1">
        <v>591</v>
      </c>
      <c r="B594" s="1">
        <v>362716</v>
      </c>
      <c r="C594" s="1" t="s">
        <v>61</v>
      </c>
      <c r="D594" s="1" t="s">
        <v>30</v>
      </c>
      <c r="E594" s="16" t="s">
        <v>31</v>
      </c>
      <c r="F594" s="1">
        <v>362716</v>
      </c>
      <c r="G594" s="1">
        <v>14</v>
      </c>
      <c r="H594" s="1">
        <v>0.57999999999999996</v>
      </c>
    </row>
    <row r="595" spans="1:8" x14ac:dyDescent="0.25">
      <c r="A595" s="1">
        <v>592</v>
      </c>
      <c r="B595" s="1">
        <v>364196</v>
      </c>
      <c r="C595" s="1" t="s">
        <v>497</v>
      </c>
      <c r="D595" s="1" t="s">
        <v>35</v>
      </c>
      <c r="E595" s="16" t="s">
        <v>31</v>
      </c>
      <c r="F595" s="1">
        <v>364196</v>
      </c>
      <c r="G595" s="1">
        <v>29</v>
      </c>
      <c r="H595" s="1">
        <v>0.32</v>
      </c>
    </row>
    <row r="596" spans="1:8" x14ac:dyDescent="0.25">
      <c r="A596" s="1">
        <v>593</v>
      </c>
      <c r="B596" s="1">
        <v>348253</v>
      </c>
      <c r="C596" s="1" t="s">
        <v>62</v>
      </c>
      <c r="D596" s="1" t="s">
        <v>38</v>
      </c>
      <c r="E596" s="16" t="s">
        <v>31</v>
      </c>
      <c r="F596" s="1">
        <v>348253</v>
      </c>
      <c r="G596" s="1">
        <v>21</v>
      </c>
      <c r="H596" s="1">
        <v>0.61</v>
      </c>
    </row>
    <row r="597" spans="1:8" x14ac:dyDescent="0.25">
      <c r="A597" s="1">
        <v>594</v>
      </c>
      <c r="B597" s="1">
        <v>365173</v>
      </c>
      <c r="C597" s="1" t="s">
        <v>493</v>
      </c>
      <c r="D597" s="1" t="s">
        <v>42</v>
      </c>
      <c r="E597" s="16" t="s">
        <v>31</v>
      </c>
      <c r="F597" s="1">
        <v>365173</v>
      </c>
      <c r="G597" s="1">
        <v>14</v>
      </c>
      <c r="H597" s="1">
        <v>0.32</v>
      </c>
    </row>
    <row r="598" spans="1:8" x14ac:dyDescent="0.25">
      <c r="A598" s="1">
        <v>595</v>
      </c>
      <c r="B598" s="1">
        <v>348105</v>
      </c>
      <c r="C598" s="1" t="s">
        <v>498</v>
      </c>
      <c r="D598" s="1" t="s">
        <v>40</v>
      </c>
      <c r="E598" s="16" t="s">
        <v>31</v>
      </c>
      <c r="F598" s="1">
        <v>348105</v>
      </c>
      <c r="G598" s="1">
        <v>11</v>
      </c>
      <c r="H598" s="1">
        <v>0.56000000000000005</v>
      </c>
    </row>
    <row r="599" spans="1:8" x14ac:dyDescent="0.25">
      <c r="A599" s="1">
        <v>596</v>
      </c>
      <c r="B599" s="1">
        <v>365175</v>
      </c>
      <c r="C599" s="1" t="s">
        <v>493</v>
      </c>
      <c r="D599" s="1" t="s">
        <v>42</v>
      </c>
      <c r="E599" s="16" t="s">
        <v>31</v>
      </c>
      <c r="F599" s="1">
        <v>365175</v>
      </c>
      <c r="G599" s="1">
        <v>23</v>
      </c>
      <c r="H599" s="1">
        <v>0.3</v>
      </c>
    </row>
    <row r="600" spans="1:8" x14ac:dyDescent="0.25">
      <c r="A600" s="1">
        <v>597</v>
      </c>
      <c r="B600" s="1">
        <v>347879</v>
      </c>
      <c r="C600" s="1" t="s">
        <v>103</v>
      </c>
      <c r="D600" s="1" t="s">
        <v>46</v>
      </c>
      <c r="E600" s="16" t="s">
        <v>31</v>
      </c>
      <c r="F600" s="1">
        <v>347879</v>
      </c>
      <c r="G600" s="1">
        <v>23</v>
      </c>
      <c r="H600" s="1">
        <v>0.46</v>
      </c>
    </row>
    <row r="601" spans="1:8" x14ac:dyDescent="0.25">
      <c r="A601" s="1">
        <v>598</v>
      </c>
      <c r="B601" s="1">
        <v>362708</v>
      </c>
      <c r="C601" s="1" t="s">
        <v>499</v>
      </c>
      <c r="D601" s="1" t="s">
        <v>46</v>
      </c>
      <c r="E601" s="16" t="s">
        <v>31</v>
      </c>
      <c r="F601" s="1">
        <v>362708</v>
      </c>
      <c r="G601" s="1">
        <v>19</v>
      </c>
      <c r="H601" s="1">
        <v>0.77</v>
      </c>
    </row>
    <row r="602" spans="1:8" x14ac:dyDescent="0.25">
      <c r="A602" s="1">
        <v>599</v>
      </c>
      <c r="B602" s="1">
        <v>347920</v>
      </c>
      <c r="C602" s="1" t="s">
        <v>81</v>
      </c>
      <c r="D602" s="1" t="s">
        <v>50</v>
      </c>
      <c r="E602" s="16" t="s">
        <v>31</v>
      </c>
      <c r="F602" s="1">
        <v>347920</v>
      </c>
      <c r="G602" s="1">
        <v>17</v>
      </c>
      <c r="H602" s="1">
        <v>0.88</v>
      </c>
    </row>
    <row r="603" spans="1:8" x14ac:dyDescent="0.25">
      <c r="A603" s="1">
        <v>600</v>
      </c>
      <c r="B603" s="1">
        <v>347592</v>
      </c>
      <c r="C603" s="1" t="s">
        <v>500</v>
      </c>
      <c r="D603" s="1" t="s">
        <v>70</v>
      </c>
      <c r="E603" s="16" t="s">
        <v>31</v>
      </c>
      <c r="F603" s="1">
        <v>347592</v>
      </c>
      <c r="G603" s="1">
        <v>14</v>
      </c>
      <c r="H603" s="1">
        <v>0.51</v>
      </c>
    </row>
    <row r="604" spans="1:8" x14ac:dyDescent="0.25">
      <c r="A604" s="1">
        <v>601</v>
      </c>
      <c r="B604" s="1">
        <v>348623</v>
      </c>
      <c r="C604" s="1" t="s">
        <v>501</v>
      </c>
      <c r="D604" s="1" t="s">
        <v>44</v>
      </c>
      <c r="E604" s="16" t="s">
        <v>31</v>
      </c>
      <c r="F604" s="1">
        <v>348623</v>
      </c>
      <c r="G604" s="1">
        <v>14</v>
      </c>
      <c r="H604" s="1">
        <v>0.25</v>
      </c>
    </row>
    <row r="605" spans="1:8" x14ac:dyDescent="0.25">
      <c r="A605" s="1">
        <v>602</v>
      </c>
      <c r="B605" s="1">
        <v>362737</v>
      </c>
      <c r="C605" s="1" t="s">
        <v>502</v>
      </c>
      <c r="D605" s="1" t="s">
        <v>35</v>
      </c>
      <c r="E605" s="16" t="s">
        <v>31</v>
      </c>
      <c r="F605" s="1">
        <v>362737</v>
      </c>
      <c r="G605" s="1">
        <v>15</v>
      </c>
      <c r="H605" s="1">
        <v>0.56000000000000005</v>
      </c>
    </row>
    <row r="606" spans="1:8" x14ac:dyDescent="0.25">
      <c r="A606" s="1">
        <v>603</v>
      </c>
      <c r="B606" s="1">
        <v>362710</v>
      </c>
      <c r="C606" s="1" t="s">
        <v>503</v>
      </c>
      <c r="D606" s="1" t="s">
        <v>30</v>
      </c>
      <c r="E606" s="16" t="s">
        <v>31</v>
      </c>
      <c r="F606" s="1">
        <v>362710</v>
      </c>
      <c r="G606" s="1">
        <v>26</v>
      </c>
      <c r="H606" s="1">
        <v>0.35</v>
      </c>
    </row>
    <row r="607" spans="1:8" x14ac:dyDescent="0.25">
      <c r="A607" s="1">
        <v>604</v>
      </c>
      <c r="B607" s="1">
        <v>362713</v>
      </c>
      <c r="C607" s="1" t="s">
        <v>504</v>
      </c>
      <c r="D607" s="1" t="s">
        <v>30</v>
      </c>
      <c r="E607" s="16" t="s">
        <v>31</v>
      </c>
      <c r="F607" s="1">
        <v>362713</v>
      </c>
      <c r="G607" s="1">
        <v>10</v>
      </c>
      <c r="H607" s="1">
        <v>0.14000000000000001</v>
      </c>
    </row>
    <row r="608" spans="1:8" x14ac:dyDescent="0.25">
      <c r="A608" s="1">
        <v>605</v>
      </c>
      <c r="B608" s="1">
        <v>364434</v>
      </c>
      <c r="C608" s="1" t="s">
        <v>505</v>
      </c>
      <c r="D608" s="1" t="s">
        <v>30</v>
      </c>
      <c r="E608" s="16" t="s">
        <v>31</v>
      </c>
      <c r="F608" s="1">
        <v>364434</v>
      </c>
      <c r="G608" s="1">
        <v>15</v>
      </c>
      <c r="H608" s="1">
        <v>0.89</v>
      </c>
    </row>
    <row r="609" spans="1:8" x14ac:dyDescent="0.25">
      <c r="A609" s="1">
        <v>606</v>
      </c>
      <c r="B609" s="1">
        <v>347595</v>
      </c>
      <c r="C609" s="1" t="s">
        <v>162</v>
      </c>
      <c r="D609" s="1" t="s">
        <v>70</v>
      </c>
      <c r="E609" s="16" t="s">
        <v>31</v>
      </c>
      <c r="F609" s="1">
        <v>347595</v>
      </c>
      <c r="G609" s="1">
        <v>16</v>
      </c>
      <c r="H609" s="1">
        <v>0.62</v>
      </c>
    </row>
    <row r="610" spans="1:8" x14ac:dyDescent="0.25">
      <c r="A610" s="1">
        <v>607</v>
      </c>
      <c r="B610" s="1">
        <v>347733</v>
      </c>
      <c r="C610" s="1" t="s">
        <v>506</v>
      </c>
      <c r="D610" s="1" t="s">
        <v>70</v>
      </c>
      <c r="E610" s="16" t="s">
        <v>31</v>
      </c>
      <c r="F610" s="1">
        <v>347733</v>
      </c>
      <c r="G610" s="1">
        <v>6</v>
      </c>
      <c r="H610" s="1">
        <v>0.19</v>
      </c>
    </row>
    <row r="611" spans="1:8" x14ac:dyDescent="0.25">
      <c r="A611" s="1">
        <v>608</v>
      </c>
      <c r="B611" s="1">
        <v>348264</v>
      </c>
      <c r="C611" s="1" t="s">
        <v>507</v>
      </c>
      <c r="D611" s="1" t="s">
        <v>38</v>
      </c>
      <c r="E611" s="16" t="s">
        <v>31</v>
      </c>
      <c r="F611" s="1">
        <v>348264</v>
      </c>
      <c r="G611" s="1">
        <v>16</v>
      </c>
      <c r="H611" s="1">
        <v>0.84</v>
      </c>
    </row>
    <row r="612" spans="1:8" x14ac:dyDescent="0.25">
      <c r="A612" s="1">
        <v>609</v>
      </c>
      <c r="B612" s="1">
        <v>348267</v>
      </c>
      <c r="C612" s="1" t="s">
        <v>508</v>
      </c>
      <c r="D612" s="1" t="s">
        <v>38</v>
      </c>
      <c r="E612" s="16" t="s">
        <v>31</v>
      </c>
      <c r="F612" s="1">
        <v>348267</v>
      </c>
      <c r="G612" s="1">
        <v>9</v>
      </c>
      <c r="H612" s="1">
        <v>0.8</v>
      </c>
    </row>
    <row r="613" spans="1:8" x14ac:dyDescent="0.25">
      <c r="A613" s="1">
        <v>610</v>
      </c>
      <c r="B613" s="1">
        <v>347568</v>
      </c>
      <c r="C613" s="1" t="s">
        <v>509</v>
      </c>
      <c r="D613" s="1" t="s">
        <v>44</v>
      </c>
      <c r="E613" s="16" t="s">
        <v>31</v>
      </c>
      <c r="F613" s="1">
        <v>347568</v>
      </c>
      <c r="G613" s="1">
        <v>10</v>
      </c>
      <c r="H613" s="1">
        <v>0.19</v>
      </c>
    </row>
    <row r="614" spans="1:8" x14ac:dyDescent="0.25">
      <c r="A614" s="1">
        <v>611</v>
      </c>
      <c r="B614" s="1">
        <v>348324</v>
      </c>
      <c r="C614" s="1" t="s">
        <v>510</v>
      </c>
      <c r="D614" s="1" t="s">
        <v>118</v>
      </c>
      <c r="E614" s="16" t="s">
        <v>31</v>
      </c>
      <c r="F614" s="1">
        <v>348324</v>
      </c>
      <c r="G614" s="1">
        <v>21</v>
      </c>
      <c r="H614" s="1">
        <v>0.85</v>
      </c>
    </row>
    <row r="615" spans="1:8" x14ac:dyDescent="0.25">
      <c r="A615" s="1">
        <v>612</v>
      </c>
      <c r="B615" s="1">
        <v>353543</v>
      </c>
      <c r="C615" s="1" t="s">
        <v>511</v>
      </c>
      <c r="D615" s="1" t="s">
        <v>70</v>
      </c>
      <c r="E615" s="16" t="s">
        <v>31</v>
      </c>
      <c r="F615" s="1">
        <v>353543</v>
      </c>
      <c r="G615" s="1">
        <v>10</v>
      </c>
      <c r="H615" s="1">
        <v>0.34</v>
      </c>
    </row>
    <row r="616" spans="1:8" x14ac:dyDescent="0.25">
      <c r="A616" s="1">
        <v>613</v>
      </c>
      <c r="B616" s="1">
        <v>353545</v>
      </c>
      <c r="C616" s="1" t="s">
        <v>512</v>
      </c>
      <c r="D616" s="1" t="s">
        <v>70</v>
      </c>
      <c r="E616" s="16" t="s">
        <v>31</v>
      </c>
      <c r="F616" s="1">
        <v>353545</v>
      </c>
      <c r="G616" s="1">
        <v>30</v>
      </c>
      <c r="H616" s="1">
        <v>0.74</v>
      </c>
    </row>
    <row r="617" spans="1:8" x14ac:dyDescent="0.25">
      <c r="A617" s="1">
        <v>614</v>
      </c>
      <c r="B617" s="1">
        <v>353546</v>
      </c>
      <c r="C617" s="1" t="s">
        <v>513</v>
      </c>
      <c r="D617" s="1" t="s">
        <v>70</v>
      </c>
      <c r="E617" s="16" t="s">
        <v>31</v>
      </c>
      <c r="F617" s="1">
        <v>353546</v>
      </c>
      <c r="G617" s="1">
        <v>26</v>
      </c>
      <c r="H617" s="1">
        <v>0.2</v>
      </c>
    </row>
    <row r="618" spans="1:8" x14ac:dyDescent="0.25">
      <c r="A618" s="1">
        <v>615</v>
      </c>
      <c r="B618" s="1">
        <v>347657</v>
      </c>
      <c r="C618" s="1" t="s">
        <v>226</v>
      </c>
      <c r="D618" s="1" t="s">
        <v>70</v>
      </c>
      <c r="E618" s="16" t="s">
        <v>31</v>
      </c>
      <c r="F618" s="1">
        <v>347657</v>
      </c>
      <c r="G618" s="1">
        <v>20</v>
      </c>
      <c r="H618" s="1">
        <v>0.35</v>
      </c>
    </row>
    <row r="619" spans="1:8" x14ac:dyDescent="0.25">
      <c r="A619" s="1">
        <v>616</v>
      </c>
      <c r="B619" s="1">
        <v>347663</v>
      </c>
      <c r="C619" s="1" t="s">
        <v>514</v>
      </c>
      <c r="D619" s="1" t="s">
        <v>70</v>
      </c>
      <c r="E619" s="16" t="s">
        <v>31</v>
      </c>
      <c r="F619" s="1">
        <v>347663</v>
      </c>
      <c r="G619" s="1">
        <v>27</v>
      </c>
      <c r="H619" s="1">
        <v>0.42</v>
      </c>
    </row>
    <row r="620" spans="1:8" x14ac:dyDescent="0.25">
      <c r="A620" s="1">
        <v>617</v>
      </c>
      <c r="B620" s="1">
        <v>364330</v>
      </c>
      <c r="C620" s="1" t="s">
        <v>515</v>
      </c>
      <c r="D620" s="1" t="s">
        <v>70</v>
      </c>
      <c r="E620" s="16" t="s">
        <v>31</v>
      </c>
      <c r="F620" s="1">
        <v>364330</v>
      </c>
      <c r="G620" s="1">
        <v>15</v>
      </c>
      <c r="H620" s="1">
        <v>0.13</v>
      </c>
    </row>
    <row r="621" spans="1:8" x14ac:dyDescent="0.25">
      <c r="A621" s="1">
        <v>618</v>
      </c>
      <c r="B621" s="1">
        <v>364373</v>
      </c>
      <c r="C621" s="1" t="s">
        <v>516</v>
      </c>
      <c r="D621" s="1" t="s">
        <v>70</v>
      </c>
      <c r="E621" s="16" t="s">
        <v>31</v>
      </c>
      <c r="F621" s="1">
        <v>364373</v>
      </c>
      <c r="G621" s="1">
        <v>12</v>
      </c>
      <c r="H621" s="1">
        <v>0.79</v>
      </c>
    </row>
    <row r="622" spans="1:8" x14ac:dyDescent="0.25">
      <c r="A622" s="1">
        <v>619</v>
      </c>
      <c r="B622" s="1">
        <v>347977</v>
      </c>
      <c r="C622" s="1" t="s">
        <v>133</v>
      </c>
      <c r="D622" s="1" t="s">
        <v>52</v>
      </c>
      <c r="E622" s="16" t="s">
        <v>31</v>
      </c>
      <c r="F622" s="1">
        <v>347977</v>
      </c>
      <c r="G622" s="1">
        <v>21</v>
      </c>
      <c r="H622" s="1">
        <v>0.56000000000000005</v>
      </c>
    </row>
    <row r="623" spans="1:8" x14ac:dyDescent="0.25">
      <c r="A623" s="1">
        <v>620</v>
      </c>
      <c r="B623" s="1">
        <v>362723</v>
      </c>
      <c r="C623" s="1" t="s">
        <v>517</v>
      </c>
      <c r="D623" s="1" t="s">
        <v>30</v>
      </c>
      <c r="E623" s="16" t="s">
        <v>31</v>
      </c>
      <c r="F623" s="1">
        <v>362723</v>
      </c>
      <c r="G623" s="1">
        <v>24</v>
      </c>
      <c r="H623" s="1">
        <v>0.39</v>
      </c>
    </row>
    <row r="624" spans="1:8" x14ac:dyDescent="0.25">
      <c r="A624" s="1">
        <v>621</v>
      </c>
      <c r="B624" s="1">
        <v>348274</v>
      </c>
      <c r="C624" s="1" t="s">
        <v>29</v>
      </c>
      <c r="D624" s="1" t="s">
        <v>30</v>
      </c>
      <c r="E624" s="16" t="s">
        <v>31</v>
      </c>
      <c r="F624" s="1">
        <v>348274</v>
      </c>
      <c r="G624" s="1">
        <v>24</v>
      </c>
      <c r="H624" s="1">
        <v>0.86</v>
      </c>
    </row>
    <row r="625" spans="1:8" x14ac:dyDescent="0.25">
      <c r="A625" s="1">
        <v>622</v>
      </c>
      <c r="B625" s="1">
        <v>347590</v>
      </c>
      <c r="C625" s="1" t="s">
        <v>518</v>
      </c>
      <c r="D625" s="1" t="s">
        <v>70</v>
      </c>
      <c r="E625" s="16" t="s">
        <v>31</v>
      </c>
      <c r="F625" s="1">
        <v>347590</v>
      </c>
      <c r="G625" s="1">
        <v>25</v>
      </c>
      <c r="H625" s="1">
        <v>0.64</v>
      </c>
    </row>
    <row r="626" spans="1:8" x14ac:dyDescent="0.25">
      <c r="A626" s="1">
        <v>623</v>
      </c>
      <c r="B626" s="1">
        <v>347730</v>
      </c>
      <c r="C626" s="1" t="s">
        <v>519</v>
      </c>
      <c r="D626" s="1" t="s">
        <v>70</v>
      </c>
      <c r="E626" s="16" t="s">
        <v>31</v>
      </c>
      <c r="F626" s="1">
        <v>347730</v>
      </c>
      <c r="G626" s="1">
        <v>23</v>
      </c>
      <c r="H626" s="1">
        <v>0.65</v>
      </c>
    </row>
    <row r="627" spans="1:8" x14ac:dyDescent="0.25">
      <c r="A627" s="1">
        <v>624</v>
      </c>
      <c r="B627" s="1">
        <v>347731</v>
      </c>
      <c r="C627" s="1" t="s">
        <v>520</v>
      </c>
      <c r="D627" s="1" t="s">
        <v>70</v>
      </c>
      <c r="E627" s="16" t="s">
        <v>31</v>
      </c>
      <c r="F627" s="1">
        <v>347731</v>
      </c>
      <c r="G627" s="1">
        <v>17</v>
      </c>
      <c r="H627" s="1">
        <v>0.56000000000000005</v>
      </c>
    </row>
    <row r="628" spans="1:8" x14ac:dyDescent="0.25">
      <c r="A628" s="1">
        <v>625</v>
      </c>
      <c r="B628" s="1">
        <v>362735</v>
      </c>
      <c r="C628" s="1" t="s">
        <v>100</v>
      </c>
      <c r="D628" s="1" t="s">
        <v>46</v>
      </c>
      <c r="E628" s="16" t="s">
        <v>31</v>
      </c>
      <c r="F628" s="1">
        <v>362735</v>
      </c>
      <c r="G628" s="1">
        <v>22</v>
      </c>
      <c r="H628" s="1">
        <v>0.37</v>
      </c>
    </row>
    <row r="629" spans="1:8" x14ac:dyDescent="0.25">
      <c r="A629" s="1">
        <v>626</v>
      </c>
      <c r="B629" s="1">
        <v>348251</v>
      </c>
      <c r="C629" s="1" t="s">
        <v>62</v>
      </c>
      <c r="D629" s="1" t="s">
        <v>38</v>
      </c>
      <c r="E629" s="16" t="s">
        <v>31</v>
      </c>
      <c r="F629" s="1">
        <v>348251</v>
      </c>
      <c r="G629" s="1">
        <v>27</v>
      </c>
      <c r="H629" s="1">
        <v>0.39</v>
      </c>
    </row>
    <row r="630" spans="1:8" x14ac:dyDescent="0.25">
      <c r="A630" s="1">
        <v>627</v>
      </c>
      <c r="B630" s="1">
        <v>364415</v>
      </c>
      <c r="C630" s="1" t="s">
        <v>113</v>
      </c>
      <c r="D630" s="1" t="s">
        <v>38</v>
      </c>
      <c r="E630" s="16" t="s">
        <v>31</v>
      </c>
      <c r="F630" s="1">
        <v>364415</v>
      </c>
      <c r="G630" s="1">
        <v>20</v>
      </c>
      <c r="H630" s="1">
        <v>0.4</v>
      </c>
    </row>
    <row r="631" spans="1:8" x14ac:dyDescent="0.25">
      <c r="A631" s="1">
        <v>628</v>
      </c>
      <c r="B631" s="1">
        <v>362793</v>
      </c>
      <c r="C631" s="1" t="s">
        <v>521</v>
      </c>
      <c r="D631" s="1" t="s">
        <v>30</v>
      </c>
      <c r="E631" s="16" t="s">
        <v>31</v>
      </c>
      <c r="F631" s="1">
        <v>362793</v>
      </c>
      <c r="G631" s="1">
        <v>29</v>
      </c>
      <c r="H631" s="1">
        <v>0.1</v>
      </c>
    </row>
    <row r="632" spans="1:8" x14ac:dyDescent="0.25">
      <c r="A632" s="1">
        <v>629</v>
      </c>
      <c r="B632" s="1">
        <v>362660</v>
      </c>
      <c r="C632" s="1" t="s">
        <v>128</v>
      </c>
      <c r="D632" s="1" t="s">
        <v>30</v>
      </c>
      <c r="E632" s="16" t="s">
        <v>31</v>
      </c>
      <c r="F632" s="1">
        <v>362660</v>
      </c>
      <c r="G632" s="1">
        <v>21</v>
      </c>
      <c r="H632" s="1">
        <v>0.84</v>
      </c>
    </row>
    <row r="633" spans="1:8" x14ac:dyDescent="0.25">
      <c r="A633" s="1">
        <v>630</v>
      </c>
      <c r="B633" s="1">
        <v>362717</v>
      </c>
      <c r="C633" s="1" t="s">
        <v>522</v>
      </c>
      <c r="D633" s="1" t="s">
        <v>30</v>
      </c>
      <c r="E633" s="16" t="s">
        <v>31</v>
      </c>
      <c r="F633" s="1">
        <v>362717</v>
      </c>
      <c r="G633" s="1">
        <v>20</v>
      </c>
      <c r="H633" s="1">
        <v>0.27</v>
      </c>
    </row>
    <row r="634" spans="1:8" x14ac:dyDescent="0.25">
      <c r="A634" s="1">
        <v>631</v>
      </c>
      <c r="B634" s="1">
        <v>348880</v>
      </c>
      <c r="C634" s="1" t="s">
        <v>523</v>
      </c>
      <c r="D634" s="1" t="s">
        <v>30</v>
      </c>
      <c r="E634" s="16" t="s">
        <v>31</v>
      </c>
      <c r="F634" s="1">
        <v>348880</v>
      </c>
      <c r="G634" s="1">
        <v>16</v>
      </c>
      <c r="H634" s="1">
        <v>0.48</v>
      </c>
    </row>
    <row r="635" spans="1:8" x14ac:dyDescent="0.25">
      <c r="A635" s="1">
        <v>632</v>
      </c>
      <c r="B635" s="1">
        <v>348211</v>
      </c>
      <c r="C635" s="1" t="s">
        <v>288</v>
      </c>
      <c r="D635" s="1" t="s">
        <v>44</v>
      </c>
      <c r="E635" s="16" t="s">
        <v>31</v>
      </c>
      <c r="F635" s="1">
        <v>348211</v>
      </c>
      <c r="G635" s="1">
        <v>9</v>
      </c>
      <c r="H635" s="1">
        <v>0.8</v>
      </c>
    </row>
    <row r="636" spans="1:8" x14ac:dyDescent="0.25">
      <c r="A636" s="1">
        <v>633</v>
      </c>
      <c r="B636" s="1">
        <v>362650</v>
      </c>
      <c r="C636" s="1" t="s">
        <v>524</v>
      </c>
      <c r="D636" s="1" t="s">
        <v>38</v>
      </c>
      <c r="E636" s="16" t="s">
        <v>31</v>
      </c>
      <c r="F636" s="1">
        <v>362650</v>
      </c>
      <c r="G636" s="1">
        <v>5</v>
      </c>
      <c r="H636" s="1">
        <v>0.4</v>
      </c>
    </row>
    <row r="637" spans="1:8" x14ac:dyDescent="0.25">
      <c r="A637" s="1">
        <v>634</v>
      </c>
      <c r="B637" s="1">
        <v>362789</v>
      </c>
      <c r="C637" s="1" t="s">
        <v>525</v>
      </c>
      <c r="D637" s="1" t="s">
        <v>30</v>
      </c>
      <c r="E637" s="16" t="s">
        <v>31</v>
      </c>
      <c r="F637" s="1">
        <v>362789</v>
      </c>
      <c r="G637" s="1">
        <v>25</v>
      </c>
      <c r="H637" s="1">
        <v>0.78</v>
      </c>
    </row>
    <row r="638" spans="1:8" x14ac:dyDescent="0.25">
      <c r="A638" s="1">
        <v>635</v>
      </c>
      <c r="B638" s="1">
        <v>362792</v>
      </c>
      <c r="C638" s="1" t="s">
        <v>526</v>
      </c>
      <c r="D638" s="1" t="s">
        <v>30</v>
      </c>
      <c r="E638" s="16" t="s">
        <v>31</v>
      </c>
      <c r="F638" s="1">
        <v>362792</v>
      </c>
      <c r="G638" s="1">
        <v>29</v>
      </c>
      <c r="H638" s="1">
        <v>0.6</v>
      </c>
    </row>
    <row r="639" spans="1:8" x14ac:dyDescent="0.25">
      <c r="A639" s="1">
        <v>636</v>
      </c>
      <c r="B639" s="1">
        <v>362806</v>
      </c>
      <c r="C639" s="1" t="s">
        <v>527</v>
      </c>
      <c r="D639" s="1" t="s">
        <v>44</v>
      </c>
      <c r="E639" s="16" t="s">
        <v>31</v>
      </c>
      <c r="F639" s="1">
        <v>362806</v>
      </c>
      <c r="G639" s="1">
        <v>7</v>
      </c>
      <c r="H639" s="1">
        <v>0.12</v>
      </c>
    </row>
    <row r="640" spans="1:8" x14ac:dyDescent="0.25">
      <c r="A640" s="1">
        <v>637</v>
      </c>
      <c r="B640" s="1">
        <v>348204</v>
      </c>
      <c r="C640" s="1" t="s">
        <v>528</v>
      </c>
      <c r="D640" s="1" t="s">
        <v>118</v>
      </c>
      <c r="E640" s="16" t="s">
        <v>31</v>
      </c>
      <c r="F640" s="1">
        <v>348204</v>
      </c>
      <c r="G640" s="1">
        <v>27</v>
      </c>
      <c r="H640" s="1">
        <v>0.28000000000000003</v>
      </c>
    </row>
    <row r="641" spans="1:8" x14ac:dyDescent="0.25">
      <c r="A641" s="1">
        <v>638</v>
      </c>
      <c r="B641" s="1">
        <v>364238</v>
      </c>
      <c r="C641" s="1" t="s">
        <v>529</v>
      </c>
      <c r="D641" s="1" t="s">
        <v>118</v>
      </c>
      <c r="E641" s="16" t="s">
        <v>31</v>
      </c>
      <c r="F641" s="1">
        <v>364238</v>
      </c>
      <c r="G641" s="1">
        <v>25</v>
      </c>
      <c r="H641" s="1">
        <v>0.77</v>
      </c>
    </row>
    <row r="642" spans="1:8" x14ac:dyDescent="0.25">
      <c r="A642" s="1">
        <v>639</v>
      </c>
      <c r="B642" s="1">
        <v>364237</v>
      </c>
      <c r="C642" s="1" t="s">
        <v>530</v>
      </c>
      <c r="D642" s="1" t="s">
        <v>118</v>
      </c>
      <c r="E642" s="16" t="s">
        <v>31</v>
      </c>
      <c r="F642" s="1">
        <v>364237</v>
      </c>
      <c r="G642" s="1">
        <v>14</v>
      </c>
      <c r="H642" s="1">
        <v>0.45</v>
      </c>
    </row>
    <row r="643" spans="1:8" x14ac:dyDescent="0.25">
      <c r="A643" s="1">
        <v>640</v>
      </c>
      <c r="B643" s="1">
        <v>347968</v>
      </c>
      <c r="C643" s="1" t="s">
        <v>158</v>
      </c>
      <c r="D643" s="1" t="s">
        <v>59</v>
      </c>
      <c r="E643" s="16" t="s">
        <v>31</v>
      </c>
      <c r="F643" s="1">
        <v>347968</v>
      </c>
      <c r="G643" s="1">
        <v>26</v>
      </c>
      <c r="H643" s="1">
        <v>0.78</v>
      </c>
    </row>
    <row r="644" spans="1:8" x14ac:dyDescent="0.25">
      <c r="A644" s="1">
        <v>641</v>
      </c>
      <c r="B644" s="1">
        <v>348373</v>
      </c>
      <c r="C644" s="1" t="s">
        <v>531</v>
      </c>
      <c r="D644" s="1" t="s">
        <v>30</v>
      </c>
      <c r="E644" s="16" t="s">
        <v>31</v>
      </c>
      <c r="F644" s="1">
        <v>348373</v>
      </c>
      <c r="G644" s="1">
        <v>30</v>
      </c>
      <c r="H644" s="1">
        <v>0.63</v>
      </c>
    </row>
    <row r="645" spans="1:8" x14ac:dyDescent="0.25">
      <c r="A645" s="1">
        <v>642</v>
      </c>
      <c r="B645" s="1">
        <v>347689</v>
      </c>
      <c r="C645" s="1" t="s">
        <v>532</v>
      </c>
      <c r="D645" s="1" t="s">
        <v>59</v>
      </c>
      <c r="E645" s="16" t="s">
        <v>31</v>
      </c>
      <c r="F645" s="1">
        <v>347689</v>
      </c>
      <c r="G645" s="1">
        <v>11</v>
      </c>
      <c r="H645" s="1">
        <v>0.44</v>
      </c>
    </row>
    <row r="646" spans="1:8" x14ac:dyDescent="0.25">
      <c r="A646" s="1">
        <v>643</v>
      </c>
      <c r="B646" s="1">
        <v>347587</v>
      </c>
      <c r="C646" s="1" t="s">
        <v>533</v>
      </c>
      <c r="D646" s="1" t="s">
        <v>44</v>
      </c>
      <c r="E646" s="16" t="s">
        <v>31</v>
      </c>
      <c r="F646" s="1">
        <v>347587</v>
      </c>
      <c r="G646" s="1">
        <v>15</v>
      </c>
      <c r="H646" s="1">
        <v>0.37</v>
      </c>
    </row>
    <row r="647" spans="1:8" x14ac:dyDescent="0.25">
      <c r="A647" s="1">
        <v>644</v>
      </c>
      <c r="B647" s="1">
        <v>348355</v>
      </c>
      <c r="C647" s="1" t="s">
        <v>534</v>
      </c>
      <c r="D647" s="1" t="s">
        <v>30</v>
      </c>
      <c r="E647" s="16" t="s">
        <v>31</v>
      </c>
      <c r="F647" s="1">
        <v>348355</v>
      </c>
      <c r="G647" s="1">
        <v>22</v>
      </c>
      <c r="H647" s="1">
        <v>0.63</v>
      </c>
    </row>
    <row r="648" spans="1:8" x14ac:dyDescent="0.25">
      <c r="A648" s="1">
        <v>645</v>
      </c>
      <c r="B648" s="1">
        <v>362718</v>
      </c>
      <c r="C648" s="1" t="s">
        <v>535</v>
      </c>
      <c r="D648" s="1" t="s">
        <v>30</v>
      </c>
      <c r="E648" s="16" t="s">
        <v>31</v>
      </c>
      <c r="F648" s="1">
        <v>362718</v>
      </c>
      <c r="G648" s="1">
        <v>16</v>
      </c>
      <c r="H648" s="1">
        <v>0.28999999999999998</v>
      </c>
    </row>
    <row r="649" spans="1:8" x14ac:dyDescent="0.25">
      <c r="A649" s="1">
        <v>646</v>
      </c>
      <c r="B649" s="1">
        <v>362700</v>
      </c>
      <c r="C649" s="1" t="s">
        <v>536</v>
      </c>
      <c r="D649" s="1" t="s">
        <v>38</v>
      </c>
      <c r="E649" s="16" t="s">
        <v>31</v>
      </c>
      <c r="F649" s="1">
        <v>362700</v>
      </c>
      <c r="G649" s="1">
        <v>11</v>
      </c>
      <c r="H649" s="1">
        <v>0.71</v>
      </c>
    </row>
    <row r="650" spans="1:8" x14ac:dyDescent="0.25">
      <c r="A650" s="1">
        <v>647</v>
      </c>
      <c r="B650" s="1">
        <v>364299</v>
      </c>
      <c r="C650" s="1" t="s">
        <v>537</v>
      </c>
      <c r="D650" s="1" t="s">
        <v>33</v>
      </c>
      <c r="E650" s="16" t="s">
        <v>31</v>
      </c>
      <c r="F650" s="1">
        <v>364299</v>
      </c>
      <c r="G650" s="1">
        <v>14</v>
      </c>
      <c r="H650" s="1">
        <v>0.87</v>
      </c>
    </row>
    <row r="651" spans="1:8" x14ac:dyDescent="0.25">
      <c r="A651" s="1">
        <v>648</v>
      </c>
      <c r="B651" s="1">
        <v>348354</v>
      </c>
      <c r="C651" s="1" t="s">
        <v>538</v>
      </c>
      <c r="D651" s="1" t="s">
        <v>30</v>
      </c>
      <c r="E651" s="16" t="s">
        <v>31</v>
      </c>
      <c r="F651" s="1">
        <v>348354</v>
      </c>
      <c r="G651" s="1">
        <v>28</v>
      </c>
      <c r="H651" s="1">
        <v>0.68</v>
      </c>
    </row>
    <row r="652" spans="1:8" x14ac:dyDescent="0.25">
      <c r="A652" s="1">
        <v>649</v>
      </c>
      <c r="B652" s="1">
        <v>362715</v>
      </c>
      <c r="C652" s="1" t="s">
        <v>539</v>
      </c>
      <c r="D652" s="1" t="s">
        <v>30</v>
      </c>
      <c r="E652" s="16" t="s">
        <v>31</v>
      </c>
      <c r="F652" s="1">
        <v>362715</v>
      </c>
      <c r="G652" s="1">
        <v>28</v>
      </c>
      <c r="H652" s="1">
        <v>0.15</v>
      </c>
    </row>
    <row r="653" spans="1:8" x14ac:dyDescent="0.25">
      <c r="A653" s="1">
        <v>650</v>
      </c>
      <c r="B653" s="1">
        <v>362714</v>
      </c>
      <c r="C653" s="1" t="s">
        <v>540</v>
      </c>
      <c r="D653" s="1" t="s">
        <v>30</v>
      </c>
      <c r="E653" s="16" t="s">
        <v>31</v>
      </c>
      <c r="F653" s="1">
        <v>362714</v>
      </c>
      <c r="G653" s="1">
        <v>30</v>
      </c>
      <c r="H653" s="1">
        <v>0.78</v>
      </c>
    </row>
    <row r="654" spans="1:8" x14ac:dyDescent="0.25">
      <c r="A654" s="1">
        <v>651</v>
      </c>
      <c r="B654" s="1">
        <v>347815</v>
      </c>
      <c r="C654" s="1" t="s">
        <v>58</v>
      </c>
      <c r="D654" s="1" t="s">
        <v>59</v>
      </c>
      <c r="E654" s="16" t="s">
        <v>31</v>
      </c>
      <c r="F654" s="1">
        <v>347815</v>
      </c>
      <c r="G654" s="1">
        <v>25</v>
      </c>
      <c r="H654" s="1">
        <v>0.21</v>
      </c>
    </row>
    <row r="655" spans="1:8" x14ac:dyDescent="0.25">
      <c r="A655" s="1">
        <v>652</v>
      </c>
      <c r="B655" s="1">
        <v>348393</v>
      </c>
      <c r="C655" s="1" t="s">
        <v>541</v>
      </c>
      <c r="D655" s="1" t="s">
        <v>30</v>
      </c>
      <c r="E655" s="16" t="s">
        <v>31</v>
      </c>
      <c r="F655" s="1">
        <v>348393</v>
      </c>
      <c r="G655" s="1">
        <v>13</v>
      </c>
      <c r="H655" s="1">
        <v>0.56999999999999995</v>
      </c>
    </row>
    <row r="656" spans="1:8" x14ac:dyDescent="0.25">
      <c r="A656" s="1">
        <v>653</v>
      </c>
      <c r="B656" s="1">
        <v>348449</v>
      </c>
      <c r="C656" s="1" t="s">
        <v>542</v>
      </c>
      <c r="D656" s="1" t="s">
        <v>38</v>
      </c>
      <c r="E656" s="16" t="s">
        <v>31</v>
      </c>
      <c r="F656" s="1">
        <v>348449</v>
      </c>
      <c r="G656" s="1">
        <v>24</v>
      </c>
      <c r="H656" s="1">
        <v>0.47</v>
      </c>
    </row>
    <row r="657" spans="1:8" x14ac:dyDescent="0.25">
      <c r="A657" s="1">
        <v>654</v>
      </c>
      <c r="B657" s="1">
        <v>348081</v>
      </c>
      <c r="C657" s="1" t="s">
        <v>543</v>
      </c>
      <c r="D657" s="1" t="s">
        <v>35</v>
      </c>
      <c r="E657" s="16" t="s">
        <v>31</v>
      </c>
      <c r="F657" s="1">
        <v>348081</v>
      </c>
      <c r="G657" s="1">
        <v>10</v>
      </c>
      <c r="H657" s="1">
        <v>0.4</v>
      </c>
    </row>
    <row r="658" spans="1:8" x14ac:dyDescent="0.25">
      <c r="A658" s="1">
        <v>655</v>
      </c>
      <c r="B658" s="1">
        <v>347674</v>
      </c>
      <c r="C658" s="1" t="s">
        <v>478</v>
      </c>
      <c r="D658" s="1" t="s">
        <v>70</v>
      </c>
      <c r="E658" s="16" t="s">
        <v>31</v>
      </c>
      <c r="F658" s="1">
        <v>347674</v>
      </c>
      <c r="G658" s="1">
        <v>16</v>
      </c>
      <c r="H658" s="1">
        <v>0.43</v>
      </c>
    </row>
    <row r="659" spans="1:8" x14ac:dyDescent="0.25">
      <c r="A659" s="1">
        <v>656</v>
      </c>
      <c r="B659" s="1">
        <v>348130</v>
      </c>
      <c r="C659" s="1" t="s">
        <v>173</v>
      </c>
      <c r="D659" s="1" t="s">
        <v>40</v>
      </c>
      <c r="E659" s="16" t="s">
        <v>31</v>
      </c>
      <c r="F659" s="1">
        <v>348130</v>
      </c>
      <c r="G659" s="1">
        <v>10</v>
      </c>
      <c r="H659" s="1">
        <v>0.53</v>
      </c>
    </row>
    <row r="660" spans="1:8" x14ac:dyDescent="0.25">
      <c r="A660" s="1">
        <v>657</v>
      </c>
      <c r="B660" s="1">
        <v>364370</v>
      </c>
      <c r="C660" s="1" t="s">
        <v>544</v>
      </c>
      <c r="D660" s="1" t="s">
        <v>70</v>
      </c>
      <c r="E660" s="16" t="s">
        <v>31</v>
      </c>
      <c r="F660" s="1">
        <v>364370</v>
      </c>
      <c r="G660" s="1">
        <v>19</v>
      </c>
      <c r="H660" s="1">
        <v>0.33</v>
      </c>
    </row>
    <row r="661" spans="1:8" x14ac:dyDescent="0.25">
      <c r="A661" s="1">
        <v>658</v>
      </c>
      <c r="B661" s="1">
        <v>348788</v>
      </c>
      <c r="C661" s="1" t="s">
        <v>404</v>
      </c>
      <c r="D661" s="1" t="s">
        <v>30</v>
      </c>
      <c r="E661" s="16" t="s">
        <v>31</v>
      </c>
      <c r="F661" s="1">
        <v>348788</v>
      </c>
      <c r="G661" s="1">
        <v>7</v>
      </c>
      <c r="H661" s="1">
        <v>0.59</v>
      </c>
    </row>
    <row r="662" spans="1:8" x14ac:dyDescent="0.25">
      <c r="A662" s="1">
        <v>659</v>
      </c>
      <c r="B662" s="1">
        <v>348027</v>
      </c>
      <c r="C662" s="1" t="s">
        <v>545</v>
      </c>
      <c r="D662" s="1" t="s">
        <v>35</v>
      </c>
      <c r="E662" s="16" t="s">
        <v>31</v>
      </c>
      <c r="F662" s="1">
        <v>348027</v>
      </c>
      <c r="G662" s="1">
        <v>16</v>
      </c>
      <c r="H662" s="1">
        <v>0.62</v>
      </c>
    </row>
    <row r="663" spans="1:8" x14ac:dyDescent="0.25">
      <c r="A663" s="1">
        <v>660</v>
      </c>
      <c r="B663" s="1">
        <v>348327</v>
      </c>
      <c r="C663" s="1" t="s">
        <v>131</v>
      </c>
      <c r="D663" s="1" t="s">
        <v>118</v>
      </c>
      <c r="E663" s="16" t="s">
        <v>31</v>
      </c>
      <c r="F663" s="1">
        <v>348327</v>
      </c>
      <c r="G663" s="1">
        <v>19</v>
      </c>
      <c r="H663" s="1">
        <v>0.57999999999999996</v>
      </c>
    </row>
    <row r="664" spans="1:8" x14ac:dyDescent="0.25">
      <c r="A664" s="1">
        <v>661</v>
      </c>
      <c r="B664" s="1">
        <v>347673</v>
      </c>
      <c r="C664" s="1" t="s">
        <v>546</v>
      </c>
      <c r="D664" s="1" t="s">
        <v>70</v>
      </c>
      <c r="E664" s="16" t="s">
        <v>31</v>
      </c>
      <c r="F664" s="1">
        <v>347673</v>
      </c>
      <c r="G664" s="1">
        <v>19</v>
      </c>
      <c r="H664" s="1">
        <v>0.81</v>
      </c>
    </row>
    <row r="665" spans="1:8" x14ac:dyDescent="0.25">
      <c r="A665" s="1">
        <v>662</v>
      </c>
      <c r="B665" s="1">
        <v>347672</v>
      </c>
      <c r="C665" s="1" t="s">
        <v>547</v>
      </c>
      <c r="D665" s="1" t="s">
        <v>70</v>
      </c>
      <c r="E665" s="16" t="s">
        <v>31</v>
      </c>
      <c r="F665" s="1">
        <v>347672</v>
      </c>
      <c r="G665" s="1">
        <v>24</v>
      </c>
      <c r="H665" s="1">
        <v>0.24</v>
      </c>
    </row>
    <row r="666" spans="1:8" x14ac:dyDescent="0.25">
      <c r="A666" s="1">
        <v>663</v>
      </c>
      <c r="B666" s="1">
        <v>348605</v>
      </c>
      <c r="C666" s="1" t="s">
        <v>548</v>
      </c>
      <c r="D666" s="1" t="s">
        <v>46</v>
      </c>
      <c r="E666" s="16" t="s">
        <v>31</v>
      </c>
      <c r="F666" s="1">
        <v>348605</v>
      </c>
      <c r="G666" s="1">
        <v>25</v>
      </c>
      <c r="H666" s="1">
        <v>0.89</v>
      </c>
    </row>
    <row r="667" spans="1:8" x14ac:dyDescent="0.25">
      <c r="A667" s="1">
        <v>664</v>
      </c>
      <c r="B667" s="1">
        <v>348574</v>
      </c>
      <c r="C667" s="1" t="s">
        <v>549</v>
      </c>
      <c r="D667" s="1" t="s">
        <v>70</v>
      </c>
      <c r="E667" s="16" t="s">
        <v>31</v>
      </c>
      <c r="F667" s="1">
        <v>348574</v>
      </c>
      <c r="G667" s="1">
        <v>16</v>
      </c>
      <c r="H667" s="1">
        <v>0.73</v>
      </c>
    </row>
    <row r="668" spans="1:8" x14ac:dyDescent="0.25">
      <c r="A668" s="1">
        <v>665</v>
      </c>
      <c r="B668" s="1">
        <v>348047</v>
      </c>
      <c r="C668" s="1" t="s">
        <v>550</v>
      </c>
      <c r="D668" s="1" t="s">
        <v>33</v>
      </c>
      <c r="E668" s="16" t="s">
        <v>31</v>
      </c>
      <c r="F668" s="1">
        <v>348047</v>
      </c>
      <c r="G668" s="1">
        <v>22</v>
      </c>
      <c r="H668" s="1">
        <v>0.89</v>
      </c>
    </row>
    <row r="669" spans="1:8" x14ac:dyDescent="0.25">
      <c r="A669" s="1">
        <v>666</v>
      </c>
      <c r="B669" s="1">
        <v>348575</v>
      </c>
      <c r="C669" s="1" t="s">
        <v>551</v>
      </c>
      <c r="D669" s="1" t="s">
        <v>33</v>
      </c>
      <c r="E669" s="16" t="s">
        <v>31</v>
      </c>
      <c r="F669" s="1">
        <v>348575</v>
      </c>
      <c r="G669" s="1">
        <v>23</v>
      </c>
      <c r="H669" s="1">
        <v>0.79</v>
      </c>
    </row>
    <row r="670" spans="1:8" x14ac:dyDescent="0.25">
      <c r="A670" s="1">
        <v>667</v>
      </c>
      <c r="B670" s="1">
        <v>348560</v>
      </c>
      <c r="C670" s="1" t="s">
        <v>316</v>
      </c>
      <c r="D670" s="1" t="s">
        <v>70</v>
      </c>
      <c r="E670" s="16" t="s">
        <v>31</v>
      </c>
      <c r="F670" s="1">
        <v>348560</v>
      </c>
      <c r="G670" s="1">
        <v>20</v>
      </c>
      <c r="H670" s="1">
        <v>0.63</v>
      </c>
    </row>
    <row r="671" spans="1:8" x14ac:dyDescent="0.25">
      <c r="A671" s="1">
        <v>668</v>
      </c>
      <c r="B671" s="1">
        <v>348561</v>
      </c>
      <c r="C671" s="1" t="s">
        <v>552</v>
      </c>
      <c r="D671" s="1" t="s">
        <v>70</v>
      </c>
      <c r="E671" s="16" t="s">
        <v>31</v>
      </c>
      <c r="F671" s="1">
        <v>348561</v>
      </c>
      <c r="G671" s="1">
        <v>19</v>
      </c>
      <c r="H671" s="1">
        <v>0.26</v>
      </c>
    </row>
    <row r="672" spans="1:8" x14ac:dyDescent="0.25">
      <c r="A672" s="1">
        <v>669</v>
      </c>
      <c r="B672" s="1">
        <v>348437</v>
      </c>
      <c r="C672" s="1" t="s">
        <v>553</v>
      </c>
      <c r="D672" s="1" t="s">
        <v>30</v>
      </c>
      <c r="E672" s="16" t="s">
        <v>31</v>
      </c>
      <c r="F672" s="1">
        <v>348437</v>
      </c>
      <c r="G672" s="1">
        <v>28</v>
      </c>
      <c r="H672" s="1">
        <v>0.51</v>
      </c>
    </row>
    <row r="673" spans="1:8" x14ac:dyDescent="0.25">
      <c r="A673" s="1">
        <v>670</v>
      </c>
      <c r="B673" s="1">
        <v>348096</v>
      </c>
      <c r="C673" s="1" t="s">
        <v>554</v>
      </c>
      <c r="D673" s="1" t="s">
        <v>40</v>
      </c>
      <c r="E673" s="16" t="s">
        <v>31</v>
      </c>
      <c r="F673" s="1">
        <v>348096</v>
      </c>
      <c r="G673" s="1">
        <v>9</v>
      </c>
      <c r="H673" s="1">
        <v>0.56000000000000005</v>
      </c>
    </row>
    <row r="674" spans="1:8" x14ac:dyDescent="0.25">
      <c r="A674" s="1">
        <v>671</v>
      </c>
      <c r="B674" s="1">
        <v>348121</v>
      </c>
      <c r="C674" s="1" t="s">
        <v>555</v>
      </c>
      <c r="D674" s="1" t="s">
        <v>38</v>
      </c>
      <c r="E674" s="16" t="s">
        <v>31</v>
      </c>
      <c r="F674" s="1">
        <v>348121</v>
      </c>
      <c r="G674" s="1">
        <v>20</v>
      </c>
      <c r="H674" s="1">
        <v>0.34</v>
      </c>
    </row>
    <row r="675" spans="1:8" x14ac:dyDescent="0.25">
      <c r="A675" s="1">
        <v>672</v>
      </c>
      <c r="B675" s="1">
        <v>348315</v>
      </c>
      <c r="C675" s="1" t="s">
        <v>556</v>
      </c>
      <c r="D675" s="1" t="s">
        <v>118</v>
      </c>
      <c r="E675" s="16" t="s">
        <v>31</v>
      </c>
      <c r="F675" s="1">
        <v>348315</v>
      </c>
      <c r="G675" s="1">
        <v>18</v>
      </c>
      <c r="H675" s="1">
        <v>0.74</v>
      </c>
    </row>
    <row r="676" spans="1:8" x14ac:dyDescent="0.25">
      <c r="A676" s="1">
        <v>673</v>
      </c>
      <c r="B676" s="1">
        <v>353564</v>
      </c>
      <c r="C676" s="1" t="s">
        <v>557</v>
      </c>
      <c r="D676" s="1" t="s">
        <v>38</v>
      </c>
      <c r="E676" s="16" t="s">
        <v>31</v>
      </c>
      <c r="F676" s="1">
        <v>353564</v>
      </c>
      <c r="G676" s="1">
        <v>10</v>
      </c>
      <c r="H676" s="1">
        <v>0.86</v>
      </c>
    </row>
    <row r="677" spans="1:8" x14ac:dyDescent="0.25">
      <c r="A677" s="1">
        <v>674</v>
      </c>
      <c r="B677" s="1">
        <v>348099</v>
      </c>
      <c r="C677" s="1" t="s">
        <v>558</v>
      </c>
      <c r="D677" s="1" t="s">
        <v>40</v>
      </c>
      <c r="E677" s="16" t="s">
        <v>31</v>
      </c>
      <c r="F677" s="1">
        <v>348099</v>
      </c>
      <c r="G677" s="1">
        <v>17</v>
      </c>
      <c r="H677" s="1">
        <v>0.57999999999999996</v>
      </c>
    </row>
    <row r="678" spans="1:8" x14ac:dyDescent="0.25">
      <c r="A678" s="1">
        <v>675</v>
      </c>
      <c r="B678" s="1">
        <v>347705</v>
      </c>
      <c r="C678" s="1" t="s">
        <v>164</v>
      </c>
      <c r="D678" s="1" t="s">
        <v>40</v>
      </c>
      <c r="E678" s="16" t="s">
        <v>31</v>
      </c>
      <c r="F678" s="1">
        <v>347705</v>
      </c>
      <c r="G678" s="1">
        <v>17</v>
      </c>
      <c r="H678" s="1">
        <v>0.2</v>
      </c>
    </row>
    <row r="679" spans="1:8" x14ac:dyDescent="0.25">
      <c r="A679" s="1">
        <v>676</v>
      </c>
      <c r="B679" s="1">
        <v>348331</v>
      </c>
      <c r="C679" s="1" t="s">
        <v>559</v>
      </c>
      <c r="D679" s="1" t="s">
        <v>118</v>
      </c>
      <c r="E679" s="16" t="s">
        <v>31</v>
      </c>
      <c r="F679" s="1">
        <v>348331</v>
      </c>
      <c r="G679" s="1">
        <v>27</v>
      </c>
      <c r="H679" s="1">
        <v>0.82</v>
      </c>
    </row>
    <row r="680" spans="1:8" x14ac:dyDescent="0.25">
      <c r="A680" s="1">
        <v>677</v>
      </c>
      <c r="B680" s="1">
        <v>348334</v>
      </c>
      <c r="C680" s="1" t="s">
        <v>560</v>
      </c>
      <c r="D680" s="1" t="s">
        <v>118</v>
      </c>
      <c r="E680" s="16" t="s">
        <v>31</v>
      </c>
      <c r="F680" s="1">
        <v>348334</v>
      </c>
      <c r="G680" s="1">
        <v>20</v>
      </c>
      <c r="H680" s="1">
        <v>0.82</v>
      </c>
    </row>
    <row r="681" spans="1:8" x14ac:dyDescent="0.25">
      <c r="A681" s="1">
        <v>678</v>
      </c>
      <c r="B681" s="1">
        <v>348247</v>
      </c>
      <c r="C681" s="1" t="s">
        <v>239</v>
      </c>
      <c r="D681" s="1" t="s">
        <v>38</v>
      </c>
      <c r="E681" s="16" t="s">
        <v>31</v>
      </c>
      <c r="F681" s="1">
        <v>348247</v>
      </c>
      <c r="G681" s="1">
        <v>24</v>
      </c>
      <c r="H681" s="1">
        <v>0.86</v>
      </c>
    </row>
    <row r="682" spans="1:8" x14ac:dyDescent="0.25">
      <c r="A682" s="1">
        <v>679</v>
      </c>
      <c r="B682" s="1">
        <v>362659</v>
      </c>
      <c r="C682" s="1" t="s">
        <v>561</v>
      </c>
      <c r="D682" s="1" t="s">
        <v>44</v>
      </c>
      <c r="E682" s="16" t="s">
        <v>31</v>
      </c>
      <c r="F682" s="1">
        <v>362659</v>
      </c>
      <c r="G682" s="1">
        <v>5</v>
      </c>
      <c r="H682" s="1">
        <v>0.88</v>
      </c>
    </row>
    <row r="683" spans="1:8" x14ac:dyDescent="0.25">
      <c r="A683" s="1">
        <v>680</v>
      </c>
      <c r="B683" s="1">
        <v>364396</v>
      </c>
      <c r="C683" s="1" t="s">
        <v>562</v>
      </c>
      <c r="D683" s="1" t="s">
        <v>30</v>
      </c>
      <c r="E683" s="16" t="s">
        <v>31</v>
      </c>
      <c r="F683" s="1">
        <v>364396</v>
      </c>
      <c r="G683" s="1">
        <v>13</v>
      </c>
      <c r="H683" s="1">
        <v>0.16</v>
      </c>
    </row>
    <row r="684" spans="1:8" x14ac:dyDescent="0.25">
      <c r="A684" s="1">
        <v>681</v>
      </c>
      <c r="B684" s="1">
        <v>362725</v>
      </c>
      <c r="C684" s="1" t="s">
        <v>563</v>
      </c>
      <c r="D684" s="1" t="s">
        <v>30</v>
      </c>
      <c r="E684" s="16" t="s">
        <v>31</v>
      </c>
      <c r="F684" s="1">
        <v>362725</v>
      </c>
      <c r="G684" s="1">
        <v>21</v>
      </c>
      <c r="H684" s="1">
        <v>0.68</v>
      </c>
    </row>
    <row r="685" spans="1:8" x14ac:dyDescent="0.25">
      <c r="A685" s="1">
        <v>682</v>
      </c>
      <c r="B685" s="1">
        <v>364435</v>
      </c>
      <c r="C685" s="1" t="s">
        <v>564</v>
      </c>
      <c r="D685" s="1" t="s">
        <v>30</v>
      </c>
      <c r="E685" s="16" t="s">
        <v>31</v>
      </c>
      <c r="F685" s="1">
        <v>364435</v>
      </c>
      <c r="G685" s="1">
        <v>8</v>
      </c>
      <c r="H685" s="1">
        <v>0.72</v>
      </c>
    </row>
    <row r="686" spans="1:8" x14ac:dyDescent="0.25">
      <c r="A686" s="1">
        <v>683</v>
      </c>
      <c r="B686" s="1">
        <v>362665</v>
      </c>
      <c r="C686" s="1" t="s">
        <v>565</v>
      </c>
      <c r="D686" s="1" t="s">
        <v>30</v>
      </c>
      <c r="E686" s="16" t="s">
        <v>31</v>
      </c>
      <c r="F686" s="1">
        <v>362665</v>
      </c>
      <c r="G686" s="1">
        <v>19</v>
      </c>
      <c r="H686" s="1">
        <v>0.73</v>
      </c>
    </row>
    <row r="687" spans="1:8" x14ac:dyDescent="0.25">
      <c r="A687" s="1">
        <v>684</v>
      </c>
      <c r="B687" s="1">
        <v>365548</v>
      </c>
      <c r="C687" s="1" t="s">
        <v>566</v>
      </c>
      <c r="D687" s="1" t="s">
        <v>30</v>
      </c>
      <c r="E687" s="16" t="s">
        <v>31</v>
      </c>
      <c r="F687" s="1">
        <v>365548</v>
      </c>
      <c r="G687" s="1">
        <v>20</v>
      </c>
      <c r="H687" s="1">
        <v>0.48</v>
      </c>
    </row>
    <row r="688" spans="1:8" x14ac:dyDescent="0.25">
      <c r="A688" s="1">
        <v>685</v>
      </c>
      <c r="B688" s="1">
        <v>347773</v>
      </c>
      <c r="C688" s="1" t="s">
        <v>567</v>
      </c>
      <c r="D688" s="1" t="s">
        <v>44</v>
      </c>
      <c r="E688" s="16" t="s">
        <v>31</v>
      </c>
      <c r="F688" s="1">
        <v>347773</v>
      </c>
      <c r="G688" s="1">
        <v>16</v>
      </c>
      <c r="H688" s="1">
        <v>0.38</v>
      </c>
    </row>
    <row r="689" spans="1:8" x14ac:dyDescent="0.25">
      <c r="A689" s="1">
        <v>686</v>
      </c>
      <c r="B689" s="1">
        <v>348203</v>
      </c>
      <c r="C689" s="1" t="s">
        <v>558</v>
      </c>
      <c r="D689" s="1" t="s">
        <v>40</v>
      </c>
      <c r="E689" s="16" t="s">
        <v>31</v>
      </c>
      <c r="F689" s="1">
        <v>348203</v>
      </c>
      <c r="G689" s="1">
        <v>11</v>
      </c>
      <c r="H689" s="1">
        <v>0.62</v>
      </c>
    </row>
    <row r="690" spans="1:8" x14ac:dyDescent="0.25">
      <c r="A690" s="1">
        <v>687</v>
      </c>
      <c r="B690" s="1">
        <v>348202</v>
      </c>
      <c r="C690" s="1" t="s">
        <v>568</v>
      </c>
      <c r="D690" s="1" t="s">
        <v>118</v>
      </c>
      <c r="E690" s="16" t="s">
        <v>31</v>
      </c>
      <c r="F690" s="1">
        <v>348202</v>
      </c>
      <c r="G690" s="1">
        <v>26</v>
      </c>
      <c r="H690" s="1">
        <v>0.48</v>
      </c>
    </row>
    <row r="691" spans="1:8" x14ac:dyDescent="0.25">
      <c r="A691" s="1">
        <v>688</v>
      </c>
      <c r="B691" s="1">
        <v>348201</v>
      </c>
      <c r="C691" s="1" t="s">
        <v>569</v>
      </c>
      <c r="D691" s="1" t="s">
        <v>118</v>
      </c>
      <c r="E691" s="16" t="s">
        <v>31</v>
      </c>
      <c r="F691" s="1">
        <v>348201</v>
      </c>
      <c r="G691" s="1">
        <v>16</v>
      </c>
      <c r="H691" s="1">
        <v>0.28999999999999998</v>
      </c>
    </row>
    <row r="692" spans="1:8" x14ac:dyDescent="0.25">
      <c r="A692" s="1">
        <v>689</v>
      </c>
      <c r="B692" s="1">
        <v>348248</v>
      </c>
      <c r="C692" s="1" t="s">
        <v>239</v>
      </c>
      <c r="D692" s="1" t="s">
        <v>38</v>
      </c>
      <c r="E692" s="16" t="s">
        <v>31</v>
      </c>
      <c r="F692" s="1">
        <v>348248</v>
      </c>
      <c r="G692" s="1">
        <v>29</v>
      </c>
      <c r="H692" s="1">
        <v>0.56999999999999995</v>
      </c>
    </row>
    <row r="693" spans="1:8" x14ac:dyDescent="0.25">
      <c r="A693" s="1">
        <v>690</v>
      </c>
      <c r="B693" s="1">
        <v>348016</v>
      </c>
      <c r="C693" s="1" t="s">
        <v>570</v>
      </c>
      <c r="D693" s="1" t="s">
        <v>44</v>
      </c>
      <c r="E693" s="16" t="s">
        <v>31</v>
      </c>
      <c r="F693" s="1">
        <v>348016</v>
      </c>
      <c r="G693" s="1">
        <v>19</v>
      </c>
      <c r="H693" s="1">
        <v>0.73</v>
      </c>
    </row>
    <row r="694" spans="1:8" x14ac:dyDescent="0.25">
      <c r="A694" s="1">
        <v>691</v>
      </c>
      <c r="B694" s="1">
        <v>347901</v>
      </c>
      <c r="C694" s="1" t="s">
        <v>571</v>
      </c>
      <c r="D694" s="1" t="s">
        <v>50</v>
      </c>
      <c r="E694" s="16" t="s">
        <v>31</v>
      </c>
      <c r="F694" s="1">
        <v>347901</v>
      </c>
      <c r="G694" s="1">
        <v>27</v>
      </c>
      <c r="H694" s="1">
        <v>0.85</v>
      </c>
    </row>
    <row r="695" spans="1:8" x14ac:dyDescent="0.25">
      <c r="A695" s="1">
        <v>692</v>
      </c>
      <c r="B695" s="1">
        <v>348115</v>
      </c>
      <c r="C695" s="1" t="s">
        <v>557</v>
      </c>
      <c r="D695" s="1" t="s">
        <v>38</v>
      </c>
      <c r="E695" s="16" t="s">
        <v>31</v>
      </c>
      <c r="F695" s="1">
        <v>348115</v>
      </c>
      <c r="G695" s="1">
        <v>27</v>
      </c>
      <c r="H695" s="1">
        <v>0.63</v>
      </c>
    </row>
    <row r="696" spans="1:8" x14ac:dyDescent="0.25">
      <c r="A696" s="1">
        <v>693</v>
      </c>
      <c r="B696" s="1">
        <v>348391</v>
      </c>
      <c r="C696" s="1" t="s">
        <v>318</v>
      </c>
      <c r="D696" s="1" t="s">
        <v>50</v>
      </c>
      <c r="E696" s="16" t="s">
        <v>31</v>
      </c>
      <c r="F696" s="1">
        <v>348391</v>
      </c>
      <c r="G696" s="1">
        <v>13</v>
      </c>
      <c r="H696" s="1">
        <v>0.39</v>
      </c>
    </row>
    <row r="697" spans="1:8" x14ac:dyDescent="0.25">
      <c r="A697" s="1">
        <v>694</v>
      </c>
      <c r="B697" s="1">
        <v>362703</v>
      </c>
      <c r="C697" s="1" t="s">
        <v>196</v>
      </c>
      <c r="D697" s="1" t="s">
        <v>30</v>
      </c>
      <c r="E697" s="16" t="s">
        <v>31</v>
      </c>
      <c r="F697" s="1">
        <v>362703</v>
      </c>
      <c r="G697" s="1">
        <v>6</v>
      </c>
      <c r="H697" s="1">
        <v>0.63</v>
      </c>
    </row>
    <row r="698" spans="1:8" x14ac:dyDescent="0.25">
      <c r="A698" s="1">
        <v>695</v>
      </c>
      <c r="B698" s="1">
        <v>364202</v>
      </c>
      <c r="C698" s="1" t="s">
        <v>572</v>
      </c>
      <c r="D698" s="1" t="s">
        <v>30</v>
      </c>
      <c r="E698" s="16" t="s">
        <v>31</v>
      </c>
      <c r="F698" s="1">
        <v>364202</v>
      </c>
      <c r="G698" s="1">
        <v>28</v>
      </c>
      <c r="H698" s="1">
        <v>0.9</v>
      </c>
    </row>
    <row r="699" spans="1:8" x14ac:dyDescent="0.25">
      <c r="A699" s="1">
        <v>696</v>
      </c>
      <c r="B699" s="1">
        <v>365549</v>
      </c>
      <c r="C699" s="1" t="s">
        <v>573</v>
      </c>
      <c r="D699" s="1" t="s">
        <v>30</v>
      </c>
      <c r="E699" s="16" t="s">
        <v>31</v>
      </c>
      <c r="F699" s="1">
        <v>365549</v>
      </c>
      <c r="G699" s="1">
        <v>5</v>
      </c>
      <c r="H699" s="1">
        <v>0.51</v>
      </c>
    </row>
    <row r="700" spans="1:8" x14ac:dyDescent="0.25">
      <c r="A700" s="1">
        <v>697</v>
      </c>
      <c r="B700" s="1">
        <v>348443</v>
      </c>
      <c r="C700" s="1" t="s">
        <v>574</v>
      </c>
      <c r="D700" s="1" t="s">
        <v>35</v>
      </c>
      <c r="E700" s="16" t="s">
        <v>31</v>
      </c>
      <c r="F700" s="1">
        <v>348443</v>
      </c>
      <c r="G700" s="1">
        <v>16</v>
      </c>
      <c r="H700" s="1">
        <v>0.42</v>
      </c>
    </row>
    <row r="701" spans="1:8" x14ac:dyDescent="0.25">
      <c r="A701" s="1">
        <v>698</v>
      </c>
      <c r="B701" s="1">
        <v>347711</v>
      </c>
      <c r="C701" s="1" t="s">
        <v>479</v>
      </c>
      <c r="D701" s="1" t="s">
        <v>40</v>
      </c>
      <c r="E701" s="16" t="s">
        <v>31</v>
      </c>
      <c r="F701" s="1">
        <v>347711</v>
      </c>
      <c r="G701" s="1">
        <v>18</v>
      </c>
      <c r="H701" s="1">
        <v>0.86</v>
      </c>
    </row>
    <row r="702" spans="1:8" x14ac:dyDescent="0.25">
      <c r="A702" s="1">
        <v>699</v>
      </c>
      <c r="B702" s="1">
        <v>347963</v>
      </c>
      <c r="C702" s="1" t="s">
        <v>575</v>
      </c>
      <c r="D702" s="1" t="s">
        <v>50</v>
      </c>
      <c r="E702" s="16" t="s">
        <v>31</v>
      </c>
      <c r="F702" s="1">
        <v>347963</v>
      </c>
      <c r="G702" s="1">
        <v>25</v>
      </c>
      <c r="H702" s="1">
        <v>0.22</v>
      </c>
    </row>
    <row r="703" spans="1:8" x14ac:dyDescent="0.25">
      <c r="A703" s="1">
        <v>700</v>
      </c>
      <c r="B703" s="1">
        <v>348570</v>
      </c>
      <c r="C703" s="1" t="s">
        <v>200</v>
      </c>
      <c r="D703" s="1" t="s">
        <v>70</v>
      </c>
      <c r="E703" s="16" t="s">
        <v>31</v>
      </c>
      <c r="F703" s="1">
        <v>348570</v>
      </c>
      <c r="G703" s="1">
        <v>26</v>
      </c>
      <c r="H703" s="1">
        <v>0.25</v>
      </c>
    </row>
    <row r="704" spans="1:8" x14ac:dyDescent="0.25">
      <c r="A704" s="1">
        <v>701</v>
      </c>
      <c r="B704" s="1">
        <v>362664</v>
      </c>
      <c r="C704" s="1" t="s">
        <v>576</v>
      </c>
      <c r="D704" s="1" t="s">
        <v>30</v>
      </c>
      <c r="E704" s="16" t="s">
        <v>31</v>
      </c>
      <c r="F704" s="1">
        <v>362664</v>
      </c>
      <c r="G704" s="1">
        <v>15</v>
      </c>
      <c r="H704" s="1">
        <v>0.32</v>
      </c>
    </row>
    <row r="705" spans="1:8" x14ac:dyDescent="0.25">
      <c r="A705" s="1">
        <v>702</v>
      </c>
      <c r="B705" s="1">
        <v>347802</v>
      </c>
      <c r="C705" s="1" t="s">
        <v>577</v>
      </c>
      <c r="D705" s="1" t="s">
        <v>70</v>
      </c>
      <c r="E705" s="16" t="s">
        <v>31</v>
      </c>
      <c r="F705" s="1">
        <v>347802</v>
      </c>
      <c r="G705" s="1">
        <v>29</v>
      </c>
      <c r="H705" s="1">
        <v>0.35</v>
      </c>
    </row>
    <row r="706" spans="1:8" x14ac:dyDescent="0.25">
      <c r="A706" s="1">
        <v>703</v>
      </c>
      <c r="B706" s="1">
        <v>348867</v>
      </c>
      <c r="C706" s="1" t="s">
        <v>578</v>
      </c>
      <c r="D706" s="1" t="s">
        <v>30</v>
      </c>
      <c r="E706" s="16" t="s">
        <v>31</v>
      </c>
      <c r="F706" s="1">
        <v>348867</v>
      </c>
      <c r="G706" s="1">
        <v>16</v>
      </c>
      <c r="H706" s="1">
        <v>0.64</v>
      </c>
    </row>
    <row r="707" spans="1:8" x14ac:dyDescent="0.25">
      <c r="A707" s="1">
        <v>704</v>
      </c>
      <c r="B707" s="1">
        <v>348362</v>
      </c>
      <c r="C707" s="1" t="s">
        <v>579</v>
      </c>
      <c r="D707" s="1" t="s">
        <v>30</v>
      </c>
      <c r="E707" s="16" t="s">
        <v>31</v>
      </c>
      <c r="F707" s="1">
        <v>348362</v>
      </c>
      <c r="G707" s="1">
        <v>6</v>
      </c>
      <c r="H707" s="1">
        <v>0.34</v>
      </c>
    </row>
    <row r="708" spans="1:8" x14ac:dyDescent="0.25">
      <c r="A708" s="1">
        <v>705</v>
      </c>
      <c r="B708" s="1">
        <v>348234</v>
      </c>
      <c r="C708" s="1" t="s">
        <v>580</v>
      </c>
      <c r="D708" s="1" t="s">
        <v>35</v>
      </c>
      <c r="E708" s="16" t="s">
        <v>31</v>
      </c>
      <c r="F708" s="1">
        <v>348234</v>
      </c>
      <c r="G708" s="1">
        <v>12</v>
      </c>
      <c r="H708" s="1">
        <v>0.47</v>
      </c>
    </row>
    <row r="709" spans="1:8" x14ac:dyDescent="0.25">
      <c r="A709" s="1">
        <v>706</v>
      </c>
      <c r="B709" s="1">
        <v>348231</v>
      </c>
      <c r="C709" s="1" t="s">
        <v>581</v>
      </c>
      <c r="D709" s="1" t="s">
        <v>35</v>
      </c>
      <c r="E709" s="16" t="s">
        <v>31</v>
      </c>
      <c r="F709" s="1">
        <v>348231</v>
      </c>
      <c r="G709" s="1">
        <v>19</v>
      </c>
      <c r="H709" s="1">
        <v>0.16</v>
      </c>
    </row>
    <row r="710" spans="1:8" x14ac:dyDescent="0.25">
      <c r="A710" s="1">
        <v>707</v>
      </c>
      <c r="B710" s="1">
        <v>347739</v>
      </c>
      <c r="C710" s="1" t="s">
        <v>582</v>
      </c>
      <c r="D710" s="1" t="s">
        <v>70</v>
      </c>
      <c r="E710" s="16" t="s">
        <v>31</v>
      </c>
      <c r="F710" s="1">
        <v>347739</v>
      </c>
      <c r="G710" s="1">
        <v>17</v>
      </c>
      <c r="H710" s="1">
        <v>0.19</v>
      </c>
    </row>
    <row r="711" spans="1:8" x14ac:dyDescent="0.25">
      <c r="A711" s="1">
        <v>708</v>
      </c>
      <c r="B711" s="1">
        <v>347753</v>
      </c>
      <c r="C711" s="1" t="s">
        <v>583</v>
      </c>
      <c r="D711" s="1" t="s">
        <v>70</v>
      </c>
      <c r="E711" s="16" t="s">
        <v>31</v>
      </c>
      <c r="F711" s="1">
        <v>347753</v>
      </c>
      <c r="G711" s="1">
        <v>6</v>
      </c>
      <c r="H711" s="1">
        <v>0.81</v>
      </c>
    </row>
    <row r="712" spans="1:8" x14ac:dyDescent="0.25">
      <c r="A712" s="1">
        <v>709</v>
      </c>
      <c r="B712" s="1">
        <v>348473</v>
      </c>
      <c r="C712" s="1" t="s">
        <v>584</v>
      </c>
      <c r="D712" s="1" t="s">
        <v>44</v>
      </c>
      <c r="E712" s="16" t="s">
        <v>31</v>
      </c>
      <c r="F712" s="1">
        <v>348473</v>
      </c>
      <c r="G712" s="1">
        <v>12</v>
      </c>
      <c r="H712" s="1">
        <v>0.37</v>
      </c>
    </row>
    <row r="713" spans="1:8" x14ac:dyDescent="0.25">
      <c r="A713" s="1">
        <v>710</v>
      </c>
      <c r="B713" s="1">
        <v>348350</v>
      </c>
      <c r="C713" s="1" t="s">
        <v>585</v>
      </c>
      <c r="D713" s="1" t="s">
        <v>44</v>
      </c>
      <c r="E713" s="16" t="s">
        <v>31</v>
      </c>
      <c r="F713" s="1">
        <v>348350</v>
      </c>
      <c r="G713" s="1">
        <v>22</v>
      </c>
      <c r="H713" s="1">
        <v>0.65</v>
      </c>
    </row>
    <row r="714" spans="1:8" x14ac:dyDescent="0.25">
      <c r="A714" s="1">
        <v>711</v>
      </c>
      <c r="B714" s="1">
        <v>364337</v>
      </c>
      <c r="C714" s="1" t="s">
        <v>586</v>
      </c>
      <c r="D714" s="1" t="s">
        <v>40</v>
      </c>
      <c r="E714" s="16" t="s">
        <v>31</v>
      </c>
      <c r="F714" s="1">
        <v>364337</v>
      </c>
      <c r="G714" s="1">
        <v>17</v>
      </c>
      <c r="H714" s="1">
        <v>0.22</v>
      </c>
    </row>
    <row r="715" spans="1:8" x14ac:dyDescent="0.25">
      <c r="A715" s="1">
        <v>712</v>
      </c>
      <c r="B715" s="1">
        <v>347999</v>
      </c>
      <c r="C715" s="1" t="s">
        <v>329</v>
      </c>
      <c r="D715" s="1" t="s">
        <v>38</v>
      </c>
      <c r="E715" s="16" t="s">
        <v>31</v>
      </c>
      <c r="F715" s="1">
        <v>347999</v>
      </c>
      <c r="G715" s="1">
        <v>24</v>
      </c>
      <c r="H715" s="1">
        <v>0.75</v>
      </c>
    </row>
    <row r="716" spans="1:8" x14ac:dyDescent="0.25">
      <c r="A716" s="1">
        <v>713</v>
      </c>
      <c r="B716" s="1">
        <v>348210</v>
      </c>
      <c r="C716" s="1" t="s">
        <v>587</v>
      </c>
      <c r="D716" s="1" t="s">
        <v>44</v>
      </c>
      <c r="E716" s="16" t="s">
        <v>31</v>
      </c>
      <c r="F716" s="1">
        <v>348210</v>
      </c>
      <c r="G716" s="1">
        <v>29</v>
      </c>
      <c r="H716" s="1">
        <v>0.54</v>
      </c>
    </row>
    <row r="717" spans="1:8" x14ac:dyDescent="0.25">
      <c r="A717" s="1">
        <v>714</v>
      </c>
      <c r="B717" s="1">
        <v>348219</v>
      </c>
      <c r="C717" s="1" t="s">
        <v>588</v>
      </c>
      <c r="D717" s="1" t="s">
        <v>35</v>
      </c>
      <c r="E717" s="16" t="s">
        <v>31</v>
      </c>
      <c r="F717" s="1">
        <v>348219</v>
      </c>
      <c r="G717" s="1">
        <v>21</v>
      </c>
      <c r="H717" s="1">
        <v>0.73</v>
      </c>
    </row>
    <row r="718" spans="1:8" x14ac:dyDescent="0.25">
      <c r="A718" s="1">
        <v>715</v>
      </c>
      <c r="B718" s="1">
        <v>362584</v>
      </c>
      <c r="C718" s="1" t="s">
        <v>589</v>
      </c>
      <c r="D718" s="1" t="s">
        <v>35</v>
      </c>
      <c r="E718" s="16" t="s">
        <v>31</v>
      </c>
      <c r="F718" s="1">
        <v>362584</v>
      </c>
      <c r="G718" s="1">
        <v>26</v>
      </c>
      <c r="H718" s="1">
        <v>0.1</v>
      </c>
    </row>
    <row r="719" spans="1:8" x14ac:dyDescent="0.25">
      <c r="A719" s="1">
        <v>716</v>
      </c>
      <c r="B719" s="1">
        <v>348519</v>
      </c>
      <c r="C719" s="1" t="s">
        <v>327</v>
      </c>
      <c r="D719" s="1" t="s">
        <v>70</v>
      </c>
      <c r="E719" s="16" t="s">
        <v>31</v>
      </c>
      <c r="F719" s="1">
        <v>348519</v>
      </c>
      <c r="G719" s="1">
        <v>14</v>
      </c>
      <c r="H719" s="1">
        <v>0.15</v>
      </c>
    </row>
    <row r="720" spans="1:8" x14ac:dyDescent="0.25">
      <c r="A720" s="1">
        <v>717</v>
      </c>
      <c r="B720" s="1">
        <v>348787</v>
      </c>
      <c r="C720" s="1" t="s">
        <v>590</v>
      </c>
      <c r="D720" s="1" t="s">
        <v>30</v>
      </c>
      <c r="E720" s="16" t="s">
        <v>31</v>
      </c>
      <c r="F720" s="1">
        <v>348787</v>
      </c>
      <c r="G720" s="1">
        <v>16</v>
      </c>
      <c r="H720" s="1">
        <v>0.14000000000000001</v>
      </c>
    </row>
    <row r="721" spans="1:8" x14ac:dyDescent="0.25">
      <c r="A721" s="1">
        <v>718</v>
      </c>
      <c r="B721" s="1">
        <v>348887</v>
      </c>
      <c r="C721" s="1" t="s">
        <v>591</v>
      </c>
      <c r="D721" s="1" t="s">
        <v>30</v>
      </c>
      <c r="E721" s="16" t="s">
        <v>31</v>
      </c>
      <c r="F721" s="1">
        <v>348887</v>
      </c>
      <c r="G721" s="1">
        <v>13</v>
      </c>
      <c r="H721" s="1">
        <v>0.85</v>
      </c>
    </row>
    <row r="722" spans="1:8" x14ac:dyDescent="0.25">
      <c r="A722" s="1">
        <v>719</v>
      </c>
      <c r="B722" s="1">
        <v>347769</v>
      </c>
      <c r="C722" s="1" t="s">
        <v>592</v>
      </c>
      <c r="D722" s="1" t="s">
        <v>70</v>
      </c>
      <c r="E722" s="16" t="s">
        <v>31</v>
      </c>
      <c r="F722" s="1">
        <v>347769</v>
      </c>
      <c r="G722" s="1">
        <v>11</v>
      </c>
      <c r="H722" s="1">
        <v>0.61</v>
      </c>
    </row>
    <row r="723" spans="1:8" x14ac:dyDescent="0.25">
      <c r="A723" s="1">
        <v>720</v>
      </c>
      <c r="B723" s="1">
        <v>348254</v>
      </c>
      <c r="C723" s="1" t="s">
        <v>593</v>
      </c>
      <c r="D723" s="1" t="s">
        <v>38</v>
      </c>
      <c r="E723" s="16" t="s">
        <v>31</v>
      </c>
      <c r="F723" s="1">
        <v>348254</v>
      </c>
      <c r="G723" s="1">
        <v>11</v>
      </c>
      <c r="H723" s="1">
        <v>0.69</v>
      </c>
    </row>
    <row r="724" spans="1:8" x14ac:dyDescent="0.25">
      <c r="A724" s="1">
        <v>721</v>
      </c>
      <c r="B724" s="1">
        <v>347771</v>
      </c>
      <c r="C724" s="1" t="s">
        <v>594</v>
      </c>
      <c r="D724" s="1" t="s">
        <v>70</v>
      </c>
      <c r="E724" s="16" t="s">
        <v>31</v>
      </c>
      <c r="F724" s="1">
        <v>347771</v>
      </c>
      <c r="G724" s="1">
        <v>13</v>
      </c>
      <c r="H724" s="1">
        <v>0.56999999999999995</v>
      </c>
    </row>
    <row r="725" spans="1:8" x14ac:dyDescent="0.25">
      <c r="A725" s="1">
        <v>722</v>
      </c>
      <c r="B725" s="1">
        <v>348137</v>
      </c>
      <c r="C725" s="1" t="s">
        <v>595</v>
      </c>
      <c r="D725" s="1" t="s">
        <v>52</v>
      </c>
      <c r="E725" s="16" t="s">
        <v>31</v>
      </c>
      <c r="F725" s="1">
        <v>348137</v>
      </c>
      <c r="G725" s="1">
        <v>25</v>
      </c>
      <c r="H725" s="1">
        <v>0.28000000000000003</v>
      </c>
    </row>
    <row r="726" spans="1:8" x14ac:dyDescent="0.25">
      <c r="A726" s="1">
        <v>723</v>
      </c>
      <c r="B726" s="1">
        <v>348684</v>
      </c>
      <c r="C726" s="1" t="s">
        <v>596</v>
      </c>
      <c r="D726" s="1" t="s">
        <v>70</v>
      </c>
      <c r="E726" s="16" t="s">
        <v>31</v>
      </c>
      <c r="F726" s="1">
        <v>348684</v>
      </c>
      <c r="G726" s="1">
        <v>17</v>
      </c>
      <c r="H726" s="1">
        <v>0.72</v>
      </c>
    </row>
    <row r="727" spans="1:8" x14ac:dyDescent="0.25">
      <c r="A727" s="1">
        <v>724</v>
      </c>
      <c r="B727" s="1">
        <v>348347</v>
      </c>
      <c r="C727" s="1" t="s">
        <v>597</v>
      </c>
      <c r="D727" s="1" t="s">
        <v>30</v>
      </c>
      <c r="E727" s="16" t="s">
        <v>31</v>
      </c>
      <c r="F727" s="1">
        <v>348347</v>
      </c>
      <c r="G727" s="1">
        <v>25</v>
      </c>
      <c r="H727" s="1">
        <v>0.73</v>
      </c>
    </row>
    <row r="728" spans="1:8" x14ac:dyDescent="0.25">
      <c r="A728" s="1">
        <v>725</v>
      </c>
      <c r="B728" s="1">
        <v>348639</v>
      </c>
      <c r="C728" s="1" t="s">
        <v>480</v>
      </c>
      <c r="D728" s="1" t="s">
        <v>44</v>
      </c>
      <c r="E728" s="16" t="s">
        <v>31</v>
      </c>
      <c r="F728" s="1">
        <v>348639</v>
      </c>
      <c r="G728" s="1">
        <v>28</v>
      </c>
      <c r="H728" s="1">
        <v>0.77</v>
      </c>
    </row>
    <row r="729" spans="1:8" x14ac:dyDescent="0.25">
      <c r="A729" s="1">
        <v>726</v>
      </c>
      <c r="B729" s="1">
        <v>347684</v>
      </c>
      <c r="C729" s="1" t="s">
        <v>598</v>
      </c>
      <c r="D729" s="1" t="s">
        <v>59</v>
      </c>
      <c r="E729" s="16" t="s">
        <v>31</v>
      </c>
      <c r="F729" s="1">
        <v>347684</v>
      </c>
      <c r="G729" s="1">
        <v>27</v>
      </c>
      <c r="H729" s="1">
        <v>0.6</v>
      </c>
    </row>
    <row r="730" spans="1:8" x14ac:dyDescent="0.25">
      <c r="A730" s="1">
        <v>727</v>
      </c>
      <c r="B730" s="1">
        <v>348261</v>
      </c>
      <c r="C730" s="1" t="s">
        <v>599</v>
      </c>
      <c r="D730" s="1" t="s">
        <v>38</v>
      </c>
      <c r="E730" s="16" t="s">
        <v>31</v>
      </c>
      <c r="F730" s="1">
        <v>348261</v>
      </c>
      <c r="G730" s="1">
        <v>15</v>
      </c>
      <c r="H730" s="1">
        <v>0.7</v>
      </c>
    </row>
    <row r="731" spans="1:8" x14ac:dyDescent="0.25">
      <c r="A731" s="1">
        <v>728</v>
      </c>
      <c r="B731" s="1">
        <v>347661</v>
      </c>
      <c r="C731" s="1" t="s">
        <v>600</v>
      </c>
      <c r="D731" s="1" t="s">
        <v>44</v>
      </c>
      <c r="E731" s="16" t="s">
        <v>31</v>
      </c>
      <c r="F731" s="1">
        <v>347661</v>
      </c>
      <c r="G731" s="1">
        <v>15</v>
      </c>
      <c r="H731" s="1">
        <v>0.35</v>
      </c>
    </row>
    <row r="732" spans="1:8" x14ac:dyDescent="0.25">
      <c r="A732" s="1">
        <v>729</v>
      </c>
      <c r="B732" s="1">
        <v>347660</v>
      </c>
      <c r="C732" s="1" t="s">
        <v>601</v>
      </c>
      <c r="D732" s="1" t="s">
        <v>44</v>
      </c>
      <c r="E732" s="16" t="s">
        <v>31</v>
      </c>
      <c r="F732" s="1">
        <v>347660</v>
      </c>
      <c r="G732" s="1">
        <v>8</v>
      </c>
      <c r="H732" s="1">
        <v>0.56000000000000005</v>
      </c>
    </row>
    <row r="733" spans="1:8" x14ac:dyDescent="0.25">
      <c r="A733" s="1">
        <v>730</v>
      </c>
      <c r="B733" s="1">
        <v>364343</v>
      </c>
      <c r="C733" s="1" t="s">
        <v>602</v>
      </c>
      <c r="D733" s="1" t="s">
        <v>118</v>
      </c>
      <c r="E733" s="16" t="s">
        <v>31</v>
      </c>
      <c r="F733" s="1">
        <v>364343</v>
      </c>
      <c r="G733" s="1">
        <v>7</v>
      </c>
      <c r="H733" s="1">
        <v>0.87</v>
      </c>
    </row>
    <row r="734" spans="1:8" x14ac:dyDescent="0.25">
      <c r="A734" s="1">
        <v>731</v>
      </c>
      <c r="B734" s="1">
        <v>364342</v>
      </c>
      <c r="C734" s="1" t="s">
        <v>603</v>
      </c>
      <c r="D734" s="1" t="s">
        <v>40</v>
      </c>
      <c r="E734" s="16" t="s">
        <v>31</v>
      </c>
      <c r="F734" s="1">
        <v>364342</v>
      </c>
      <c r="G734" s="1">
        <v>13</v>
      </c>
      <c r="H734" s="1">
        <v>0.76</v>
      </c>
    </row>
    <row r="735" spans="1:8" x14ac:dyDescent="0.25">
      <c r="A735" s="1">
        <v>732</v>
      </c>
      <c r="B735" s="1">
        <v>348681</v>
      </c>
      <c r="C735" s="1" t="s">
        <v>604</v>
      </c>
      <c r="D735" s="1" t="s">
        <v>70</v>
      </c>
      <c r="E735" s="16" t="s">
        <v>31</v>
      </c>
      <c r="F735" s="1">
        <v>348681</v>
      </c>
      <c r="G735" s="1">
        <v>14</v>
      </c>
      <c r="H735" s="1">
        <v>0.67</v>
      </c>
    </row>
    <row r="736" spans="1:8" x14ac:dyDescent="0.25">
      <c r="A736" s="1">
        <v>733</v>
      </c>
      <c r="B736" s="1">
        <v>364406</v>
      </c>
      <c r="C736" s="1" t="s">
        <v>605</v>
      </c>
      <c r="D736" s="1" t="s">
        <v>33</v>
      </c>
      <c r="E736" s="16" t="s">
        <v>31</v>
      </c>
      <c r="F736" s="1">
        <v>364406</v>
      </c>
      <c r="G736" s="1">
        <v>21</v>
      </c>
      <c r="H736" s="1">
        <v>0.83</v>
      </c>
    </row>
    <row r="737" spans="1:8" x14ac:dyDescent="0.25">
      <c r="A737" s="1">
        <v>734</v>
      </c>
      <c r="B737" s="1">
        <v>348123</v>
      </c>
      <c r="C737" s="1" t="s">
        <v>606</v>
      </c>
      <c r="D737" s="1" t="s">
        <v>38</v>
      </c>
      <c r="E737" s="16" t="s">
        <v>31</v>
      </c>
      <c r="F737" s="1">
        <v>348123</v>
      </c>
      <c r="G737" s="1">
        <v>5</v>
      </c>
      <c r="H737" s="1">
        <v>0.52</v>
      </c>
    </row>
    <row r="738" spans="1:8" x14ac:dyDescent="0.25">
      <c r="A738" s="1">
        <v>735</v>
      </c>
      <c r="B738" s="1">
        <v>364153</v>
      </c>
      <c r="C738" s="1" t="s">
        <v>607</v>
      </c>
      <c r="D738" s="1" t="s">
        <v>70</v>
      </c>
      <c r="E738" s="16" t="s">
        <v>31</v>
      </c>
      <c r="F738" s="1">
        <v>364153</v>
      </c>
      <c r="G738" s="1">
        <v>18</v>
      </c>
      <c r="H738" s="1">
        <v>0.62</v>
      </c>
    </row>
    <row r="739" spans="1:8" x14ac:dyDescent="0.25">
      <c r="A739" s="1">
        <v>736</v>
      </c>
      <c r="B739" s="1">
        <v>364411</v>
      </c>
      <c r="C739" s="1" t="s">
        <v>608</v>
      </c>
      <c r="D739" s="1" t="s">
        <v>70</v>
      </c>
      <c r="E739" s="16" t="s">
        <v>31</v>
      </c>
      <c r="F739" s="1">
        <v>364411</v>
      </c>
      <c r="G739" s="1">
        <v>11</v>
      </c>
      <c r="H739" s="1">
        <v>0.74</v>
      </c>
    </row>
    <row r="740" spans="1:8" x14ac:dyDescent="0.25">
      <c r="A740" s="1">
        <v>737</v>
      </c>
      <c r="B740" s="1">
        <v>347598</v>
      </c>
      <c r="C740" s="1" t="s">
        <v>194</v>
      </c>
      <c r="D740" s="1" t="s">
        <v>70</v>
      </c>
      <c r="E740" s="16" t="s">
        <v>31</v>
      </c>
      <c r="F740" s="1">
        <v>347598</v>
      </c>
      <c r="G740" s="1">
        <v>5</v>
      </c>
      <c r="H740" s="1">
        <v>0.67</v>
      </c>
    </row>
    <row r="741" spans="1:8" x14ac:dyDescent="0.25">
      <c r="A741" s="1">
        <v>738</v>
      </c>
      <c r="B741" s="1">
        <v>364290</v>
      </c>
      <c r="C741" s="1" t="s">
        <v>609</v>
      </c>
      <c r="D741" s="1" t="s">
        <v>70</v>
      </c>
      <c r="E741" s="16" t="s">
        <v>31</v>
      </c>
      <c r="F741" s="1">
        <v>364290</v>
      </c>
      <c r="G741" s="1">
        <v>18</v>
      </c>
      <c r="H741" s="1">
        <v>0.56000000000000005</v>
      </c>
    </row>
    <row r="742" spans="1:8" x14ac:dyDescent="0.25">
      <c r="A742" s="1">
        <v>739</v>
      </c>
      <c r="B742" s="1">
        <v>347619</v>
      </c>
      <c r="C742" s="1" t="s">
        <v>610</v>
      </c>
      <c r="D742" s="1" t="s">
        <v>70</v>
      </c>
      <c r="E742" s="16" t="s">
        <v>31</v>
      </c>
      <c r="F742" s="1">
        <v>347619</v>
      </c>
      <c r="G742" s="1">
        <v>16</v>
      </c>
      <c r="H742" s="1">
        <v>0.86</v>
      </c>
    </row>
    <row r="743" spans="1:8" x14ac:dyDescent="0.25">
      <c r="A743" s="1">
        <v>740</v>
      </c>
      <c r="B743" s="1">
        <v>353542</v>
      </c>
      <c r="C743" s="1" t="s">
        <v>190</v>
      </c>
      <c r="D743" s="1" t="s">
        <v>70</v>
      </c>
      <c r="E743" s="16" t="s">
        <v>31</v>
      </c>
      <c r="F743" s="1">
        <v>353542</v>
      </c>
      <c r="G743" s="1">
        <v>5</v>
      </c>
      <c r="H743" s="1">
        <v>0.42</v>
      </c>
    </row>
    <row r="744" spans="1:8" x14ac:dyDescent="0.25">
      <c r="A744" s="1">
        <v>741</v>
      </c>
      <c r="B744" s="1">
        <v>347580</v>
      </c>
      <c r="C744" s="1" t="s">
        <v>371</v>
      </c>
      <c r="D744" s="1" t="s">
        <v>70</v>
      </c>
      <c r="E744" s="16" t="s">
        <v>31</v>
      </c>
      <c r="F744" s="1">
        <v>347580</v>
      </c>
      <c r="G744" s="1">
        <v>7</v>
      </c>
      <c r="H744" s="1">
        <v>0.42</v>
      </c>
    </row>
    <row r="745" spans="1:8" x14ac:dyDescent="0.25">
      <c r="A745" s="1">
        <v>742</v>
      </c>
      <c r="B745" s="1">
        <v>347584</v>
      </c>
      <c r="C745" s="1" t="s">
        <v>223</v>
      </c>
      <c r="D745" s="1" t="s">
        <v>70</v>
      </c>
      <c r="E745" s="16" t="s">
        <v>31</v>
      </c>
      <c r="F745" s="1">
        <v>347584</v>
      </c>
      <c r="G745" s="1">
        <v>11</v>
      </c>
      <c r="H745" s="1">
        <v>0.45</v>
      </c>
    </row>
    <row r="746" spans="1:8" x14ac:dyDescent="0.25">
      <c r="A746" s="1">
        <v>743</v>
      </c>
      <c r="B746" s="1">
        <v>347582</v>
      </c>
      <c r="C746" s="1" t="s">
        <v>611</v>
      </c>
      <c r="D746" s="1" t="s">
        <v>70</v>
      </c>
      <c r="E746" s="16" t="s">
        <v>31</v>
      </c>
      <c r="F746" s="1">
        <v>347582</v>
      </c>
      <c r="G746" s="1">
        <v>7</v>
      </c>
      <c r="H746" s="1">
        <v>0.61</v>
      </c>
    </row>
    <row r="747" spans="1:8" x14ac:dyDescent="0.25">
      <c r="A747" s="1">
        <v>744</v>
      </c>
      <c r="B747" s="1">
        <v>348595</v>
      </c>
      <c r="C747" s="1" t="s">
        <v>612</v>
      </c>
      <c r="D747" s="1" t="s">
        <v>44</v>
      </c>
      <c r="E747" s="16" t="s">
        <v>31</v>
      </c>
      <c r="F747" s="1">
        <v>348595</v>
      </c>
      <c r="G747" s="1">
        <v>25</v>
      </c>
      <c r="H747" s="1">
        <v>0.12</v>
      </c>
    </row>
    <row r="748" spans="1:8" x14ac:dyDescent="0.25">
      <c r="A748" s="1">
        <v>745</v>
      </c>
      <c r="B748" s="1">
        <v>348450</v>
      </c>
      <c r="C748" s="1" t="s">
        <v>542</v>
      </c>
      <c r="D748" s="1" t="s">
        <v>38</v>
      </c>
      <c r="E748" s="16" t="s">
        <v>31</v>
      </c>
      <c r="F748" s="1">
        <v>348450</v>
      </c>
      <c r="G748" s="1">
        <v>17</v>
      </c>
      <c r="H748" s="1">
        <v>0.56999999999999995</v>
      </c>
    </row>
    <row r="749" spans="1:8" x14ac:dyDescent="0.25">
      <c r="A749" s="1">
        <v>746</v>
      </c>
      <c r="B749" s="1">
        <v>353556</v>
      </c>
      <c r="C749" s="1" t="s">
        <v>613</v>
      </c>
      <c r="D749" s="1" t="s">
        <v>70</v>
      </c>
      <c r="E749" s="16" t="s">
        <v>31</v>
      </c>
      <c r="F749" s="1">
        <v>353556</v>
      </c>
      <c r="G749" s="1">
        <v>8</v>
      </c>
      <c r="H749" s="1">
        <v>0.69</v>
      </c>
    </row>
    <row r="750" spans="1:8" x14ac:dyDescent="0.25">
      <c r="A750" s="1">
        <v>747</v>
      </c>
      <c r="B750" s="1">
        <v>347798</v>
      </c>
      <c r="C750" s="1" t="s">
        <v>614</v>
      </c>
      <c r="D750" s="1" t="s">
        <v>44</v>
      </c>
      <c r="E750" s="16" t="s">
        <v>31</v>
      </c>
      <c r="F750" s="1">
        <v>347798</v>
      </c>
      <c r="G750" s="1">
        <v>14</v>
      </c>
      <c r="H750" s="1">
        <v>0.19</v>
      </c>
    </row>
    <row r="751" spans="1:8" x14ac:dyDescent="0.25">
      <c r="A751" s="1">
        <v>748</v>
      </c>
      <c r="B751" s="1">
        <v>347569</v>
      </c>
      <c r="C751" s="1" t="s">
        <v>615</v>
      </c>
      <c r="D751" s="1" t="s">
        <v>33</v>
      </c>
      <c r="E751" s="16" t="s">
        <v>31</v>
      </c>
      <c r="F751" s="1">
        <v>347569</v>
      </c>
      <c r="G751" s="1">
        <v>25</v>
      </c>
      <c r="H751" s="1">
        <v>0.2</v>
      </c>
    </row>
    <row r="752" spans="1:8" x14ac:dyDescent="0.25">
      <c r="A752" s="1">
        <v>749</v>
      </c>
      <c r="B752" s="1">
        <v>348005</v>
      </c>
      <c r="C752" s="1" t="s">
        <v>616</v>
      </c>
      <c r="D752" s="1" t="s">
        <v>46</v>
      </c>
      <c r="E752" s="16" t="s">
        <v>31</v>
      </c>
      <c r="F752" s="1">
        <v>348005</v>
      </c>
      <c r="G752" s="1">
        <v>25</v>
      </c>
      <c r="H752" s="1">
        <v>0.47</v>
      </c>
    </row>
    <row r="753" spans="1:8" x14ac:dyDescent="0.25">
      <c r="A753" s="1">
        <v>750</v>
      </c>
      <c r="B753" s="1">
        <v>348888</v>
      </c>
      <c r="C753" s="1" t="s">
        <v>617</v>
      </c>
      <c r="D753" s="1" t="s">
        <v>30</v>
      </c>
      <c r="E753" s="16" t="s">
        <v>31</v>
      </c>
      <c r="F753" s="1">
        <v>348888</v>
      </c>
      <c r="G753" s="1">
        <v>7</v>
      </c>
      <c r="H753" s="1">
        <v>0.81</v>
      </c>
    </row>
    <row r="754" spans="1:8" x14ac:dyDescent="0.25">
      <c r="A754" s="1">
        <v>751</v>
      </c>
      <c r="B754" s="1">
        <v>347817</v>
      </c>
      <c r="C754" s="1" t="s">
        <v>618</v>
      </c>
      <c r="D754" s="1" t="s">
        <v>70</v>
      </c>
      <c r="E754" s="16" t="s">
        <v>31</v>
      </c>
      <c r="F754" s="1">
        <v>347817</v>
      </c>
      <c r="G754" s="1">
        <v>27</v>
      </c>
      <c r="H754" s="1">
        <v>0.25</v>
      </c>
    </row>
    <row r="755" spans="1:8" x14ac:dyDescent="0.25">
      <c r="A755" s="1">
        <v>752</v>
      </c>
      <c r="B755" s="1">
        <v>347570</v>
      </c>
      <c r="C755" s="1" t="s">
        <v>619</v>
      </c>
      <c r="D755" s="1" t="s">
        <v>33</v>
      </c>
      <c r="E755" s="16" t="s">
        <v>31</v>
      </c>
      <c r="F755" s="1">
        <v>347570</v>
      </c>
      <c r="G755" s="1">
        <v>28</v>
      </c>
      <c r="H755" s="1">
        <v>0.6</v>
      </c>
    </row>
    <row r="756" spans="1:8" x14ac:dyDescent="0.25">
      <c r="A756" s="1">
        <v>753</v>
      </c>
      <c r="B756" s="1">
        <v>347809</v>
      </c>
      <c r="C756" s="1" t="s">
        <v>620</v>
      </c>
      <c r="D756" s="1" t="s">
        <v>70</v>
      </c>
      <c r="E756" s="16" t="s">
        <v>31</v>
      </c>
      <c r="F756" s="1">
        <v>347809</v>
      </c>
      <c r="G756" s="1">
        <v>22</v>
      </c>
      <c r="H756" s="1">
        <v>0.77</v>
      </c>
    </row>
    <row r="757" spans="1:8" x14ac:dyDescent="0.25">
      <c r="A757" s="1">
        <v>754</v>
      </c>
      <c r="B757" s="1">
        <v>348576</v>
      </c>
      <c r="C757" s="1" t="s">
        <v>397</v>
      </c>
      <c r="D757" s="1" t="s">
        <v>33</v>
      </c>
      <c r="E757" s="16" t="s">
        <v>31</v>
      </c>
      <c r="F757" s="1">
        <v>348576</v>
      </c>
      <c r="G757" s="1">
        <v>5</v>
      </c>
      <c r="H757" s="1">
        <v>0.26</v>
      </c>
    </row>
    <row r="758" spans="1:8" x14ac:dyDescent="0.25">
      <c r="A758" s="1">
        <v>755</v>
      </c>
      <c r="B758" s="1">
        <v>348256</v>
      </c>
      <c r="C758" s="1" t="s">
        <v>344</v>
      </c>
      <c r="D758" s="1" t="s">
        <v>38</v>
      </c>
      <c r="E758" s="16" t="s">
        <v>31</v>
      </c>
      <c r="F758" s="1">
        <v>348256</v>
      </c>
      <c r="G758" s="1">
        <v>16</v>
      </c>
      <c r="H758" s="1">
        <v>0.66</v>
      </c>
    </row>
    <row r="759" spans="1:8" x14ac:dyDescent="0.25">
      <c r="A759" s="1">
        <v>756</v>
      </c>
      <c r="B759" s="1">
        <v>348643</v>
      </c>
      <c r="C759" s="1" t="s">
        <v>371</v>
      </c>
      <c r="D759" s="1" t="s">
        <v>70</v>
      </c>
      <c r="E759" s="16" t="s">
        <v>31</v>
      </c>
      <c r="F759" s="1">
        <v>348643</v>
      </c>
      <c r="G759" s="1">
        <v>9</v>
      </c>
      <c r="H759" s="1">
        <v>0.34</v>
      </c>
    </row>
    <row r="760" spans="1:8" x14ac:dyDescent="0.25">
      <c r="A760" s="1">
        <v>757</v>
      </c>
      <c r="B760" s="1">
        <v>348458</v>
      </c>
      <c r="C760" s="1" t="s">
        <v>621</v>
      </c>
      <c r="D760" s="1" t="s">
        <v>35</v>
      </c>
      <c r="E760" s="16" t="s">
        <v>31</v>
      </c>
      <c r="F760" s="1">
        <v>348458</v>
      </c>
      <c r="G760" s="1">
        <v>30</v>
      </c>
      <c r="H760" s="1">
        <v>0.9</v>
      </c>
    </row>
    <row r="761" spans="1:8" x14ac:dyDescent="0.25">
      <c r="A761" s="1">
        <v>758</v>
      </c>
      <c r="B761" s="1">
        <v>347923</v>
      </c>
      <c r="C761" s="1" t="s">
        <v>622</v>
      </c>
      <c r="D761" s="1" t="s">
        <v>50</v>
      </c>
      <c r="E761" s="16" t="s">
        <v>31</v>
      </c>
      <c r="F761" s="1">
        <v>347923</v>
      </c>
      <c r="G761" s="1">
        <v>19</v>
      </c>
      <c r="H761" s="1">
        <v>0.78</v>
      </c>
    </row>
    <row r="762" spans="1:8" x14ac:dyDescent="0.25">
      <c r="A762" s="1">
        <v>759</v>
      </c>
      <c r="B762" s="1">
        <v>347956</v>
      </c>
      <c r="C762" s="1" t="s">
        <v>623</v>
      </c>
      <c r="D762" s="1" t="s">
        <v>46</v>
      </c>
      <c r="E762" s="16" t="s">
        <v>31</v>
      </c>
      <c r="F762" s="1">
        <v>347956</v>
      </c>
      <c r="G762" s="1">
        <v>6</v>
      </c>
      <c r="H762" s="1">
        <v>0.66</v>
      </c>
    </row>
    <row r="763" spans="1:8" x14ac:dyDescent="0.25">
      <c r="A763" s="1">
        <v>760</v>
      </c>
      <c r="B763" s="1">
        <v>347908</v>
      </c>
      <c r="C763" s="1" t="s">
        <v>624</v>
      </c>
      <c r="D763" s="1" t="s">
        <v>50</v>
      </c>
      <c r="E763" s="16" t="s">
        <v>31</v>
      </c>
      <c r="F763" s="1">
        <v>347908</v>
      </c>
      <c r="G763" s="1">
        <v>14</v>
      </c>
      <c r="H763" s="1">
        <v>0.87</v>
      </c>
    </row>
    <row r="764" spans="1:8" x14ac:dyDescent="0.25">
      <c r="A764" s="1">
        <v>761</v>
      </c>
      <c r="B764" s="1">
        <v>366788</v>
      </c>
      <c r="C764" s="1" t="s">
        <v>625</v>
      </c>
      <c r="D764" s="1" t="s">
        <v>52</v>
      </c>
      <c r="E764" s="16" t="s">
        <v>31</v>
      </c>
      <c r="F764" s="1">
        <v>366788</v>
      </c>
      <c r="G764" s="1">
        <v>8</v>
      </c>
      <c r="H764" s="1">
        <v>0.3</v>
      </c>
    </row>
    <row r="765" spans="1:8" x14ac:dyDescent="0.25">
      <c r="A765" s="1">
        <v>762</v>
      </c>
      <c r="B765" s="1">
        <v>366809</v>
      </c>
      <c r="C765" s="1" t="s">
        <v>626</v>
      </c>
      <c r="D765" s="1" t="s">
        <v>50</v>
      </c>
      <c r="E765" s="16" t="s">
        <v>31</v>
      </c>
      <c r="F765" s="1">
        <v>366809</v>
      </c>
      <c r="G765" s="1">
        <v>21</v>
      </c>
      <c r="H765" s="1">
        <v>0.65</v>
      </c>
    </row>
    <row r="766" spans="1:8" x14ac:dyDescent="0.25">
      <c r="A766" s="1">
        <v>763</v>
      </c>
      <c r="B766" s="1">
        <v>348124</v>
      </c>
      <c r="C766" s="1" t="s">
        <v>606</v>
      </c>
      <c r="D766" s="1" t="s">
        <v>38</v>
      </c>
      <c r="E766" s="16" t="s">
        <v>31</v>
      </c>
      <c r="F766" s="1">
        <v>348124</v>
      </c>
      <c r="G766" s="1">
        <v>10</v>
      </c>
      <c r="H766" s="1">
        <v>0.68</v>
      </c>
    </row>
    <row r="767" spans="1:8" x14ac:dyDescent="0.25">
      <c r="A767" s="1">
        <v>764</v>
      </c>
      <c r="B767" s="1">
        <v>347572</v>
      </c>
      <c r="C767" s="1" t="s">
        <v>627</v>
      </c>
      <c r="D767" s="1" t="s">
        <v>44</v>
      </c>
      <c r="E767" s="16" t="s">
        <v>31</v>
      </c>
      <c r="F767" s="1">
        <v>347572</v>
      </c>
      <c r="G767" s="1">
        <v>16</v>
      </c>
      <c r="H767" s="1">
        <v>0.61</v>
      </c>
    </row>
    <row r="768" spans="1:8" x14ac:dyDescent="0.25">
      <c r="A768" s="1">
        <v>765</v>
      </c>
      <c r="B768" s="1">
        <v>347573</v>
      </c>
      <c r="C768" s="1" t="s">
        <v>628</v>
      </c>
      <c r="D768" s="1" t="s">
        <v>44</v>
      </c>
      <c r="E768" s="16" t="s">
        <v>31</v>
      </c>
      <c r="F768" s="1">
        <v>347573</v>
      </c>
      <c r="G768" s="1">
        <v>18</v>
      </c>
      <c r="H768" s="1">
        <v>0.57999999999999996</v>
      </c>
    </row>
    <row r="769" spans="1:8" x14ac:dyDescent="0.25">
      <c r="A769" s="1">
        <v>766</v>
      </c>
      <c r="B769" s="1">
        <v>362588</v>
      </c>
      <c r="C769" s="1" t="s">
        <v>629</v>
      </c>
      <c r="D769" s="1" t="s">
        <v>38</v>
      </c>
      <c r="E769" s="16" t="s">
        <v>31</v>
      </c>
      <c r="F769" s="1">
        <v>362588</v>
      </c>
      <c r="G769" s="1">
        <v>27</v>
      </c>
      <c r="H769" s="1">
        <v>0.85</v>
      </c>
    </row>
    <row r="770" spans="1:8" x14ac:dyDescent="0.25">
      <c r="A770" s="1">
        <v>767</v>
      </c>
      <c r="B770" s="1">
        <v>348572</v>
      </c>
      <c r="C770" s="1" t="s">
        <v>518</v>
      </c>
      <c r="D770" s="1" t="s">
        <v>70</v>
      </c>
      <c r="E770" s="16" t="s">
        <v>31</v>
      </c>
      <c r="F770" s="1">
        <v>348572</v>
      </c>
      <c r="G770" s="1">
        <v>25</v>
      </c>
      <c r="H770" s="1">
        <v>0.39</v>
      </c>
    </row>
    <row r="771" spans="1:8" x14ac:dyDescent="0.25">
      <c r="A771" s="1">
        <v>768</v>
      </c>
      <c r="B771" s="1">
        <v>348447</v>
      </c>
      <c r="C771" s="1" t="s">
        <v>120</v>
      </c>
      <c r="D771" s="1" t="s">
        <v>118</v>
      </c>
      <c r="E771" s="16" t="s">
        <v>31</v>
      </c>
      <c r="F771" s="1">
        <v>348447</v>
      </c>
      <c r="G771" s="1">
        <v>23</v>
      </c>
      <c r="H771" s="1">
        <v>0.25</v>
      </c>
    </row>
    <row r="772" spans="1:8" x14ac:dyDescent="0.25">
      <c r="A772" s="1">
        <v>769</v>
      </c>
      <c r="B772" s="1">
        <v>348444</v>
      </c>
      <c r="C772" s="1" t="s">
        <v>281</v>
      </c>
      <c r="D772" s="1" t="s">
        <v>35</v>
      </c>
      <c r="E772" s="16" t="s">
        <v>31</v>
      </c>
      <c r="F772" s="1">
        <v>348444</v>
      </c>
      <c r="G772" s="1">
        <v>5</v>
      </c>
      <c r="H772" s="1">
        <v>0.83</v>
      </c>
    </row>
    <row r="773" spans="1:8" x14ac:dyDescent="0.25">
      <c r="A773" s="1">
        <v>770</v>
      </c>
      <c r="B773" s="1">
        <v>348227</v>
      </c>
      <c r="C773" s="1" t="s">
        <v>119</v>
      </c>
      <c r="D773" s="1" t="s">
        <v>35</v>
      </c>
      <c r="E773" s="16" t="s">
        <v>31</v>
      </c>
      <c r="F773" s="1">
        <v>348227</v>
      </c>
      <c r="G773" s="1">
        <v>10</v>
      </c>
      <c r="H773" s="1">
        <v>0.48</v>
      </c>
    </row>
    <row r="774" spans="1:8" x14ac:dyDescent="0.25">
      <c r="A774" s="1">
        <v>771</v>
      </c>
      <c r="B774" s="1">
        <v>347948</v>
      </c>
      <c r="C774" s="1" t="s">
        <v>630</v>
      </c>
      <c r="D774" s="1" t="s">
        <v>50</v>
      </c>
      <c r="E774" s="16" t="s">
        <v>31</v>
      </c>
      <c r="F774" s="1">
        <v>347948</v>
      </c>
      <c r="G774" s="1">
        <v>29</v>
      </c>
      <c r="H774" s="1">
        <v>0.86</v>
      </c>
    </row>
    <row r="775" spans="1:8" x14ac:dyDescent="0.25">
      <c r="A775" s="1">
        <v>772</v>
      </c>
      <c r="B775" s="1">
        <v>347945</v>
      </c>
      <c r="C775" s="1" t="s">
        <v>631</v>
      </c>
      <c r="D775" s="1" t="s">
        <v>50</v>
      </c>
      <c r="E775" s="16" t="s">
        <v>31</v>
      </c>
      <c r="F775" s="1">
        <v>347945</v>
      </c>
      <c r="G775" s="1">
        <v>18</v>
      </c>
      <c r="H775" s="1">
        <v>0.25</v>
      </c>
    </row>
    <row r="776" spans="1:8" x14ac:dyDescent="0.25">
      <c r="A776" s="1">
        <v>773</v>
      </c>
      <c r="B776" s="1">
        <v>348683</v>
      </c>
      <c r="C776" s="1" t="s">
        <v>632</v>
      </c>
      <c r="D776" s="1" t="s">
        <v>70</v>
      </c>
      <c r="E776" s="16" t="s">
        <v>31</v>
      </c>
      <c r="F776" s="1">
        <v>348683</v>
      </c>
      <c r="G776" s="1">
        <v>23</v>
      </c>
      <c r="H776" s="1">
        <v>0.8</v>
      </c>
    </row>
    <row r="777" spans="1:8" x14ac:dyDescent="0.25">
      <c r="A777" s="1">
        <v>774</v>
      </c>
      <c r="B777" s="1">
        <v>347686</v>
      </c>
      <c r="C777" s="1" t="s">
        <v>633</v>
      </c>
      <c r="D777" s="1" t="s">
        <v>59</v>
      </c>
      <c r="E777" s="16" t="s">
        <v>31</v>
      </c>
      <c r="F777" s="1">
        <v>347686</v>
      </c>
      <c r="G777" s="1">
        <v>7</v>
      </c>
      <c r="H777" s="1">
        <v>0.79</v>
      </c>
    </row>
    <row r="778" spans="1:8" x14ac:dyDescent="0.25">
      <c r="A778" s="1">
        <v>775</v>
      </c>
      <c r="B778" s="1">
        <v>347808</v>
      </c>
      <c r="C778" s="1" t="s">
        <v>414</v>
      </c>
      <c r="D778" s="1" t="s">
        <v>44</v>
      </c>
      <c r="E778" s="16" t="s">
        <v>31</v>
      </c>
      <c r="F778" s="1">
        <v>347808</v>
      </c>
      <c r="G778" s="1">
        <v>25</v>
      </c>
      <c r="H778" s="1">
        <v>0.26</v>
      </c>
    </row>
    <row r="779" spans="1:8" x14ac:dyDescent="0.25">
      <c r="A779" s="1">
        <v>776</v>
      </c>
      <c r="B779" s="1">
        <v>347622</v>
      </c>
      <c r="C779" s="1" t="s">
        <v>634</v>
      </c>
      <c r="D779" s="1" t="s">
        <v>35</v>
      </c>
      <c r="E779" s="16" t="s">
        <v>31</v>
      </c>
      <c r="F779" s="1">
        <v>347622</v>
      </c>
      <c r="G779" s="1">
        <v>15</v>
      </c>
      <c r="H779" s="1">
        <v>0.16</v>
      </c>
    </row>
    <row r="780" spans="1:8" x14ac:dyDescent="0.25">
      <c r="A780" s="1">
        <v>777</v>
      </c>
      <c r="B780" s="1">
        <v>368073</v>
      </c>
      <c r="C780" s="1" t="s">
        <v>635</v>
      </c>
      <c r="D780" s="1" t="s">
        <v>50</v>
      </c>
      <c r="E780" s="16" t="s">
        <v>31</v>
      </c>
      <c r="F780" s="1">
        <v>368073</v>
      </c>
      <c r="G780" s="1">
        <v>20</v>
      </c>
      <c r="H780" s="1">
        <v>0.82</v>
      </c>
    </row>
    <row r="781" spans="1:8" x14ac:dyDescent="0.25">
      <c r="A781" s="1">
        <v>778</v>
      </c>
      <c r="B781" s="1">
        <v>348651</v>
      </c>
      <c r="C781" s="1" t="s">
        <v>636</v>
      </c>
      <c r="D781" s="1" t="s">
        <v>35</v>
      </c>
      <c r="E781" s="16" t="s">
        <v>31</v>
      </c>
      <c r="F781" s="1">
        <v>348651</v>
      </c>
      <c r="G781" s="1">
        <v>23</v>
      </c>
      <c r="H781" s="1">
        <v>0.22</v>
      </c>
    </row>
    <row r="782" spans="1:8" x14ac:dyDescent="0.25">
      <c r="A782" s="1">
        <v>779</v>
      </c>
      <c r="B782" s="1">
        <v>348035</v>
      </c>
      <c r="C782" s="1" t="s">
        <v>637</v>
      </c>
      <c r="D782" s="1" t="s">
        <v>33</v>
      </c>
      <c r="E782" s="16" t="s">
        <v>31</v>
      </c>
      <c r="F782" s="1">
        <v>348035</v>
      </c>
      <c r="G782" s="1">
        <v>29</v>
      </c>
      <c r="H782" s="1">
        <v>0.41</v>
      </c>
    </row>
    <row r="783" spans="1:8" x14ac:dyDescent="0.25">
      <c r="A783" s="1">
        <v>780</v>
      </c>
      <c r="B783" s="1">
        <v>347696</v>
      </c>
      <c r="C783" s="1" t="s">
        <v>638</v>
      </c>
      <c r="D783" s="1" t="s">
        <v>33</v>
      </c>
      <c r="E783" s="16" t="s">
        <v>31</v>
      </c>
      <c r="F783" s="1">
        <v>347696</v>
      </c>
      <c r="G783" s="1">
        <v>13</v>
      </c>
      <c r="H783" s="1">
        <v>0.37</v>
      </c>
    </row>
    <row r="784" spans="1:8" x14ac:dyDescent="0.25">
      <c r="A784" s="1">
        <v>781</v>
      </c>
      <c r="B784" s="1">
        <v>348100</v>
      </c>
      <c r="C784" s="1" t="s">
        <v>558</v>
      </c>
      <c r="D784" s="1" t="s">
        <v>40</v>
      </c>
      <c r="E784" s="16" t="s">
        <v>31</v>
      </c>
      <c r="F784" s="1">
        <v>348100</v>
      </c>
      <c r="G784" s="1">
        <v>23</v>
      </c>
      <c r="H784" s="1">
        <v>0.22</v>
      </c>
    </row>
    <row r="785" spans="1:8" x14ac:dyDescent="0.25">
      <c r="A785" s="1">
        <v>782</v>
      </c>
      <c r="B785" s="1">
        <v>347934</v>
      </c>
      <c r="C785" s="1" t="s">
        <v>639</v>
      </c>
      <c r="D785" s="1" t="s">
        <v>50</v>
      </c>
      <c r="E785" s="16" t="s">
        <v>31</v>
      </c>
      <c r="F785" s="1">
        <v>347934</v>
      </c>
      <c r="G785" s="1">
        <v>26</v>
      </c>
      <c r="H785" s="1">
        <v>0.86</v>
      </c>
    </row>
    <row r="786" spans="1:8" x14ac:dyDescent="0.25">
      <c r="A786" s="1">
        <v>783</v>
      </c>
      <c r="B786" s="1">
        <v>362651</v>
      </c>
      <c r="C786" s="1" t="s">
        <v>640</v>
      </c>
      <c r="D786" s="1" t="s">
        <v>40</v>
      </c>
      <c r="E786" s="16" t="s">
        <v>31</v>
      </c>
      <c r="F786" s="1">
        <v>362651</v>
      </c>
      <c r="G786" s="1">
        <v>18</v>
      </c>
      <c r="H786" s="1">
        <v>0.27</v>
      </c>
    </row>
    <row r="787" spans="1:8" x14ac:dyDescent="0.25">
      <c r="A787" s="1">
        <v>784</v>
      </c>
      <c r="B787" s="1">
        <v>364239</v>
      </c>
      <c r="C787" s="1" t="s">
        <v>641</v>
      </c>
      <c r="D787" s="1" t="s">
        <v>118</v>
      </c>
      <c r="E787" s="16" t="s">
        <v>31</v>
      </c>
      <c r="F787" s="1">
        <v>364239</v>
      </c>
      <c r="G787" s="1">
        <v>25</v>
      </c>
      <c r="H787" s="1">
        <v>0.57999999999999996</v>
      </c>
    </row>
    <row r="788" spans="1:8" x14ac:dyDescent="0.25">
      <c r="A788" s="1">
        <v>785</v>
      </c>
      <c r="B788" s="1">
        <v>348441</v>
      </c>
      <c r="C788" s="1" t="s">
        <v>642</v>
      </c>
      <c r="D788" s="1" t="s">
        <v>35</v>
      </c>
      <c r="E788" s="16" t="s">
        <v>31</v>
      </c>
      <c r="F788" s="1">
        <v>348441</v>
      </c>
      <c r="G788" s="1">
        <v>28</v>
      </c>
      <c r="H788" s="1">
        <v>0.52</v>
      </c>
    </row>
    <row r="789" spans="1:8" x14ac:dyDescent="0.25">
      <c r="A789" s="1">
        <v>786</v>
      </c>
      <c r="B789" s="1">
        <v>348390</v>
      </c>
      <c r="C789" s="1" t="s">
        <v>318</v>
      </c>
      <c r="D789" s="1" t="s">
        <v>50</v>
      </c>
      <c r="E789" s="16" t="s">
        <v>31</v>
      </c>
      <c r="F789" s="1">
        <v>348390</v>
      </c>
      <c r="G789" s="1">
        <v>16</v>
      </c>
      <c r="H789" s="1">
        <v>0.64</v>
      </c>
    </row>
    <row r="790" spans="1:8" x14ac:dyDescent="0.25">
      <c r="A790" s="1">
        <v>787</v>
      </c>
      <c r="B790" s="1">
        <v>348249</v>
      </c>
      <c r="C790" s="1" t="s">
        <v>239</v>
      </c>
      <c r="D790" s="1" t="s">
        <v>38</v>
      </c>
      <c r="E790" s="16" t="s">
        <v>31</v>
      </c>
      <c r="F790" s="1">
        <v>348249</v>
      </c>
      <c r="G790" s="1">
        <v>23</v>
      </c>
      <c r="H790" s="1">
        <v>0.52</v>
      </c>
    </row>
    <row r="791" spans="1:8" x14ac:dyDescent="0.25">
      <c r="A791" s="1">
        <v>788</v>
      </c>
      <c r="B791" s="1">
        <v>353553</v>
      </c>
      <c r="C791" s="1" t="s">
        <v>643</v>
      </c>
      <c r="D791" s="1" t="s">
        <v>70</v>
      </c>
      <c r="E791" s="16" t="s">
        <v>31</v>
      </c>
      <c r="F791" s="1">
        <v>353553</v>
      </c>
      <c r="G791" s="1">
        <v>6</v>
      </c>
      <c r="H791" s="1">
        <v>0.71</v>
      </c>
    </row>
    <row r="792" spans="1:8" x14ac:dyDescent="0.25">
      <c r="A792" s="1">
        <v>789</v>
      </c>
      <c r="B792" s="1">
        <v>347804</v>
      </c>
      <c r="C792" s="1" t="s">
        <v>644</v>
      </c>
      <c r="D792" s="1" t="s">
        <v>44</v>
      </c>
      <c r="E792" s="16" t="s">
        <v>31</v>
      </c>
      <c r="F792" s="1">
        <v>347804</v>
      </c>
      <c r="G792" s="1">
        <v>19</v>
      </c>
      <c r="H792" s="1">
        <v>0.59</v>
      </c>
    </row>
    <row r="793" spans="1:8" x14ac:dyDescent="0.25">
      <c r="A793" s="1">
        <v>790</v>
      </c>
      <c r="B793" s="1">
        <v>366744</v>
      </c>
      <c r="C793" s="1" t="s">
        <v>161</v>
      </c>
      <c r="D793" s="1" t="s">
        <v>70</v>
      </c>
      <c r="E793" s="16" t="s">
        <v>31</v>
      </c>
      <c r="F793" s="1">
        <v>366744</v>
      </c>
      <c r="G793" s="1">
        <v>21</v>
      </c>
      <c r="H793" s="1">
        <v>0.32</v>
      </c>
    </row>
    <row r="794" spans="1:8" x14ac:dyDescent="0.25">
      <c r="A794" s="1">
        <v>791</v>
      </c>
      <c r="B794" s="1">
        <v>348133</v>
      </c>
      <c r="C794" s="1" t="s">
        <v>645</v>
      </c>
      <c r="D794" s="1" t="s">
        <v>40</v>
      </c>
      <c r="E794" s="16" t="s">
        <v>31</v>
      </c>
      <c r="F794" s="1">
        <v>348133</v>
      </c>
      <c r="G794" s="1">
        <v>14</v>
      </c>
      <c r="H794" s="1">
        <v>0.26</v>
      </c>
    </row>
    <row r="795" spans="1:8" x14ac:dyDescent="0.25">
      <c r="A795" s="1">
        <v>792</v>
      </c>
      <c r="B795" s="1">
        <v>348588</v>
      </c>
      <c r="C795" s="1" t="s">
        <v>646</v>
      </c>
      <c r="D795" s="1" t="s">
        <v>70</v>
      </c>
      <c r="E795" s="16" t="s">
        <v>31</v>
      </c>
      <c r="F795" s="1">
        <v>348588</v>
      </c>
      <c r="G795" s="1">
        <v>13</v>
      </c>
      <c r="H795" s="1">
        <v>0.32</v>
      </c>
    </row>
    <row r="796" spans="1:8" x14ac:dyDescent="0.25">
      <c r="A796" s="1">
        <v>793</v>
      </c>
      <c r="B796" s="1">
        <v>348571</v>
      </c>
      <c r="C796" s="1" t="s">
        <v>647</v>
      </c>
      <c r="D796" s="1" t="s">
        <v>33</v>
      </c>
      <c r="E796" s="16" t="s">
        <v>31</v>
      </c>
      <c r="F796" s="1">
        <v>348571</v>
      </c>
      <c r="G796" s="1">
        <v>20</v>
      </c>
      <c r="H796" s="1">
        <v>0.23</v>
      </c>
    </row>
    <row r="797" spans="1:8" x14ac:dyDescent="0.25">
      <c r="A797" s="1">
        <v>794</v>
      </c>
      <c r="B797" s="1">
        <v>362732</v>
      </c>
      <c r="C797" s="1" t="s">
        <v>139</v>
      </c>
      <c r="D797" s="1" t="s">
        <v>44</v>
      </c>
      <c r="E797" s="16" t="s">
        <v>31</v>
      </c>
      <c r="F797" s="1">
        <v>362732</v>
      </c>
      <c r="G797" s="1">
        <v>27</v>
      </c>
      <c r="H797" s="1">
        <v>0.49</v>
      </c>
    </row>
    <row r="798" spans="1:8" x14ac:dyDescent="0.25">
      <c r="A798" s="1">
        <v>795</v>
      </c>
      <c r="B798" s="1">
        <v>364423</v>
      </c>
      <c r="C798" s="1" t="s">
        <v>648</v>
      </c>
      <c r="D798" s="1" t="s">
        <v>44</v>
      </c>
      <c r="E798" s="16" t="s">
        <v>31</v>
      </c>
      <c r="F798" s="1">
        <v>364423</v>
      </c>
      <c r="G798" s="1">
        <v>11</v>
      </c>
      <c r="H798" s="1">
        <v>0.78</v>
      </c>
    </row>
    <row r="799" spans="1:8" x14ac:dyDescent="0.25">
      <c r="A799" s="1">
        <v>796</v>
      </c>
      <c r="B799" s="1">
        <v>364241</v>
      </c>
      <c r="C799" s="1" t="s">
        <v>649</v>
      </c>
      <c r="D799" s="1" t="s">
        <v>30</v>
      </c>
      <c r="E799" s="16" t="s">
        <v>31</v>
      </c>
      <c r="F799" s="1">
        <v>364241</v>
      </c>
      <c r="G799" s="1">
        <v>12</v>
      </c>
      <c r="H799" s="1">
        <v>0.86</v>
      </c>
    </row>
    <row r="800" spans="1:8" x14ac:dyDescent="0.25">
      <c r="A800" s="1">
        <v>797</v>
      </c>
      <c r="B800" s="1">
        <v>348451</v>
      </c>
      <c r="C800" s="1" t="s">
        <v>542</v>
      </c>
      <c r="D800" s="1" t="s">
        <v>44</v>
      </c>
      <c r="E800" s="16" t="s">
        <v>31</v>
      </c>
      <c r="F800" s="1">
        <v>348451</v>
      </c>
      <c r="G800" s="1">
        <v>13</v>
      </c>
      <c r="H800" s="1">
        <v>0.56000000000000005</v>
      </c>
    </row>
    <row r="801" spans="1:8" x14ac:dyDescent="0.25">
      <c r="A801" s="1">
        <v>798</v>
      </c>
      <c r="B801" s="1">
        <v>366810</v>
      </c>
      <c r="C801" s="1" t="s">
        <v>650</v>
      </c>
      <c r="D801" s="1" t="s">
        <v>50</v>
      </c>
      <c r="E801" s="16" t="s">
        <v>31</v>
      </c>
      <c r="F801" s="1">
        <v>366810</v>
      </c>
      <c r="G801" s="1">
        <v>17</v>
      </c>
      <c r="H801" s="1">
        <v>0.72</v>
      </c>
    </row>
    <row r="802" spans="1:8" x14ac:dyDescent="0.25">
      <c r="A802" s="1">
        <v>799</v>
      </c>
      <c r="B802" s="1">
        <v>366812</v>
      </c>
      <c r="C802" s="1" t="s">
        <v>85</v>
      </c>
      <c r="D802" s="1" t="s">
        <v>44</v>
      </c>
      <c r="E802" s="16" t="s">
        <v>31</v>
      </c>
      <c r="F802" s="1">
        <v>366812</v>
      </c>
      <c r="G802" s="1">
        <v>9</v>
      </c>
      <c r="H802" s="1">
        <v>0.73</v>
      </c>
    </row>
    <row r="803" spans="1:8" x14ac:dyDescent="0.25">
      <c r="A803" s="1">
        <v>800</v>
      </c>
      <c r="B803" s="1">
        <v>366811</v>
      </c>
      <c r="C803" s="1" t="s">
        <v>651</v>
      </c>
      <c r="D803" s="1" t="s">
        <v>44</v>
      </c>
      <c r="E803" s="16" t="s">
        <v>31</v>
      </c>
      <c r="F803" s="1">
        <v>366811</v>
      </c>
      <c r="G803" s="1">
        <v>30</v>
      </c>
      <c r="H803" s="1">
        <v>0.61</v>
      </c>
    </row>
    <row r="804" spans="1:8" x14ac:dyDescent="0.25">
      <c r="A804" s="1">
        <v>801</v>
      </c>
      <c r="B804" s="1">
        <v>362585</v>
      </c>
      <c r="C804" s="1" t="s">
        <v>652</v>
      </c>
      <c r="D804" s="1" t="s">
        <v>35</v>
      </c>
      <c r="E804" s="16" t="s">
        <v>31</v>
      </c>
      <c r="F804" s="1">
        <v>362585</v>
      </c>
      <c r="G804" s="1">
        <v>18</v>
      </c>
      <c r="H804" s="1">
        <v>0.64</v>
      </c>
    </row>
    <row r="805" spans="1:8" x14ac:dyDescent="0.25">
      <c r="A805" s="1">
        <v>802</v>
      </c>
      <c r="B805" s="1">
        <v>348442</v>
      </c>
      <c r="C805" s="1" t="s">
        <v>642</v>
      </c>
      <c r="D805" s="1" t="s">
        <v>35</v>
      </c>
      <c r="E805" s="16" t="s">
        <v>31</v>
      </c>
      <c r="F805" s="1">
        <v>348442</v>
      </c>
      <c r="G805" s="1">
        <v>6</v>
      </c>
      <c r="H805" s="1">
        <v>0.21</v>
      </c>
    </row>
    <row r="806" spans="1:8" x14ac:dyDescent="0.25">
      <c r="A806" s="1">
        <v>803</v>
      </c>
      <c r="B806" s="1">
        <v>348652</v>
      </c>
      <c r="C806" s="1" t="s">
        <v>653</v>
      </c>
      <c r="D806" s="1" t="s">
        <v>35</v>
      </c>
      <c r="E806" s="16" t="s">
        <v>31</v>
      </c>
      <c r="F806" s="1">
        <v>348652</v>
      </c>
      <c r="G806" s="1">
        <v>26</v>
      </c>
      <c r="H806" s="1">
        <v>0.64</v>
      </c>
    </row>
    <row r="807" spans="1:8" x14ac:dyDescent="0.25">
      <c r="A807" s="1">
        <v>804</v>
      </c>
      <c r="B807" s="1">
        <v>364224</v>
      </c>
      <c r="C807" s="1" t="s">
        <v>654</v>
      </c>
      <c r="D807" s="1" t="s">
        <v>59</v>
      </c>
      <c r="E807" s="16" t="s">
        <v>31</v>
      </c>
      <c r="F807" s="1">
        <v>364224</v>
      </c>
      <c r="G807" s="1">
        <v>30</v>
      </c>
      <c r="H807" s="1">
        <v>0.26</v>
      </c>
    </row>
    <row r="808" spans="1:8" x14ac:dyDescent="0.25">
      <c r="A808" s="1">
        <v>805</v>
      </c>
      <c r="B808" s="1">
        <v>347819</v>
      </c>
      <c r="C808" s="1" t="s">
        <v>166</v>
      </c>
      <c r="D808" s="1" t="s">
        <v>70</v>
      </c>
      <c r="E808" s="16" t="s">
        <v>31</v>
      </c>
      <c r="F808" s="1">
        <v>347819</v>
      </c>
      <c r="G808" s="1">
        <v>28</v>
      </c>
      <c r="H808" s="1">
        <v>0.35</v>
      </c>
    </row>
    <row r="809" spans="1:8" x14ac:dyDescent="0.25">
      <c r="A809" s="1">
        <v>806</v>
      </c>
      <c r="B809" s="1">
        <v>366796</v>
      </c>
      <c r="C809" s="1" t="s">
        <v>655</v>
      </c>
      <c r="D809" s="1" t="s">
        <v>46</v>
      </c>
      <c r="E809" s="16" t="s">
        <v>31</v>
      </c>
      <c r="F809" s="1">
        <v>366796</v>
      </c>
      <c r="G809" s="1">
        <v>25</v>
      </c>
      <c r="H809" s="1">
        <v>0.2</v>
      </c>
    </row>
    <row r="810" spans="1:8" x14ac:dyDescent="0.25">
      <c r="A810" s="1">
        <v>807</v>
      </c>
      <c r="B810" s="1">
        <v>367839</v>
      </c>
      <c r="C810" s="1" t="s">
        <v>656</v>
      </c>
      <c r="D810" s="1" t="s">
        <v>30</v>
      </c>
      <c r="E810" s="16" t="s">
        <v>31</v>
      </c>
      <c r="F810" s="1">
        <v>367839</v>
      </c>
      <c r="G810" s="1">
        <v>17</v>
      </c>
      <c r="H810" s="1">
        <v>0.1</v>
      </c>
    </row>
    <row r="811" spans="1:8" x14ac:dyDescent="0.25">
      <c r="A811" s="1">
        <v>808</v>
      </c>
      <c r="B811" s="1">
        <v>347936</v>
      </c>
      <c r="C811" s="1" t="s">
        <v>171</v>
      </c>
      <c r="D811" s="1" t="s">
        <v>50</v>
      </c>
      <c r="E811" s="16" t="s">
        <v>31</v>
      </c>
      <c r="F811" s="1">
        <v>347936</v>
      </c>
      <c r="G811" s="1">
        <v>13</v>
      </c>
      <c r="H811" s="1">
        <v>0.67</v>
      </c>
    </row>
    <row r="812" spans="1:8" x14ac:dyDescent="0.25">
      <c r="A812" s="1">
        <v>809</v>
      </c>
      <c r="B812" s="1">
        <v>347640</v>
      </c>
      <c r="C812" s="1" t="s">
        <v>201</v>
      </c>
      <c r="D812" s="1" t="s">
        <v>70</v>
      </c>
      <c r="E812" s="16" t="s">
        <v>31</v>
      </c>
      <c r="F812" s="1">
        <v>347640</v>
      </c>
      <c r="G812" s="1">
        <v>6</v>
      </c>
      <c r="H812" s="1">
        <v>0.17</v>
      </c>
    </row>
    <row r="813" spans="1:8" x14ac:dyDescent="0.25">
      <c r="A813" s="1">
        <v>810</v>
      </c>
      <c r="B813" s="1">
        <v>364332</v>
      </c>
      <c r="C813" s="1" t="s">
        <v>657</v>
      </c>
      <c r="D813" s="1" t="s">
        <v>44</v>
      </c>
      <c r="E813" s="16" t="s">
        <v>31</v>
      </c>
      <c r="F813" s="1">
        <v>364332</v>
      </c>
      <c r="G813" s="1">
        <v>7</v>
      </c>
      <c r="H813" s="1">
        <v>0.71</v>
      </c>
    </row>
    <row r="814" spans="1:8" x14ac:dyDescent="0.25">
      <c r="A814" s="1">
        <v>811</v>
      </c>
      <c r="B814" s="1">
        <v>367776</v>
      </c>
      <c r="C814" s="1" t="s">
        <v>658</v>
      </c>
      <c r="D814" s="1" t="s">
        <v>33</v>
      </c>
      <c r="E814" s="16" t="s">
        <v>31</v>
      </c>
      <c r="F814" s="1">
        <v>367776</v>
      </c>
      <c r="G814" s="1">
        <v>25</v>
      </c>
      <c r="H814" s="1">
        <v>0.23</v>
      </c>
    </row>
    <row r="815" spans="1:8" x14ac:dyDescent="0.25">
      <c r="A815" s="1">
        <v>812</v>
      </c>
      <c r="B815" s="1">
        <v>348469</v>
      </c>
      <c r="C815" s="1" t="s">
        <v>659</v>
      </c>
      <c r="D815" s="1" t="s">
        <v>35</v>
      </c>
      <c r="E815" s="16" t="s">
        <v>31</v>
      </c>
      <c r="F815" s="1">
        <v>348469</v>
      </c>
      <c r="G815" s="1">
        <v>16</v>
      </c>
      <c r="H815" s="1">
        <v>0.18</v>
      </c>
    </row>
    <row r="816" spans="1:8" x14ac:dyDescent="0.25">
      <c r="A816" s="1">
        <v>813</v>
      </c>
      <c r="B816" s="1">
        <v>353563</v>
      </c>
      <c r="C816" s="1" t="s">
        <v>660</v>
      </c>
      <c r="D816" s="1" t="s">
        <v>35</v>
      </c>
      <c r="E816" s="16" t="s">
        <v>31</v>
      </c>
      <c r="F816" s="1">
        <v>353563</v>
      </c>
      <c r="G816" s="1">
        <v>22</v>
      </c>
      <c r="H816" s="1">
        <v>0.82</v>
      </c>
    </row>
    <row r="817" spans="1:8" x14ac:dyDescent="0.25">
      <c r="A817" s="1">
        <v>814</v>
      </c>
      <c r="B817" s="1">
        <v>348171</v>
      </c>
      <c r="C817" s="1" t="s">
        <v>661</v>
      </c>
      <c r="D817" s="1" t="s">
        <v>44</v>
      </c>
      <c r="E817" s="16" t="s">
        <v>31</v>
      </c>
      <c r="F817" s="1">
        <v>348171</v>
      </c>
      <c r="G817" s="1">
        <v>18</v>
      </c>
      <c r="H817" s="1">
        <v>0.68</v>
      </c>
    </row>
    <row r="818" spans="1:8" x14ac:dyDescent="0.25">
      <c r="A818" s="1">
        <v>815</v>
      </c>
      <c r="B818" s="1">
        <v>368038</v>
      </c>
      <c r="C818" s="1" t="s">
        <v>82</v>
      </c>
      <c r="D818" s="1" t="s">
        <v>46</v>
      </c>
      <c r="E818" s="16" t="s">
        <v>31</v>
      </c>
      <c r="F818" s="1">
        <v>368038</v>
      </c>
      <c r="G818" s="1">
        <v>15</v>
      </c>
      <c r="H818" s="1">
        <v>0.28000000000000003</v>
      </c>
    </row>
    <row r="819" spans="1:8" x14ac:dyDescent="0.25">
      <c r="A819" s="1">
        <v>816</v>
      </c>
      <c r="B819" s="1">
        <v>366749</v>
      </c>
      <c r="C819" s="1" t="s">
        <v>662</v>
      </c>
      <c r="D819" s="1" t="s">
        <v>44</v>
      </c>
      <c r="E819" s="16" t="s">
        <v>31</v>
      </c>
      <c r="F819" s="1">
        <v>366749</v>
      </c>
      <c r="G819" s="1">
        <v>13</v>
      </c>
      <c r="H819" s="1">
        <v>0.14000000000000001</v>
      </c>
    </row>
    <row r="820" spans="1:8" x14ac:dyDescent="0.25">
      <c r="A820" s="1">
        <v>817</v>
      </c>
      <c r="B820" s="1">
        <v>348218</v>
      </c>
      <c r="C820" s="1" t="s">
        <v>663</v>
      </c>
      <c r="D820" s="1" t="s">
        <v>118</v>
      </c>
      <c r="E820" s="16" t="s">
        <v>31</v>
      </c>
      <c r="F820" s="1">
        <v>348218</v>
      </c>
      <c r="G820" s="1">
        <v>8</v>
      </c>
      <c r="H820" s="1">
        <v>0.35</v>
      </c>
    </row>
    <row r="821" spans="1:8" x14ac:dyDescent="0.25">
      <c r="A821" s="1">
        <v>818</v>
      </c>
      <c r="B821" s="1">
        <v>366817</v>
      </c>
      <c r="C821" s="1" t="s">
        <v>152</v>
      </c>
      <c r="D821" s="1" t="s">
        <v>33</v>
      </c>
      <c r="E821" s="16" t="s">
        <v>31</v>
      </c>
      <c r="F821" s="1">
        <v>366817</v>
      </c>
      <c r="G821" s="1">
        <v>23</v>
      </c>
      <c r="H821" s="1">
        <v>0.2</v>
      </c>
    </row>
    <row r="822" spans="1:8" x14ac:dyDescent="0.25">
      <c r="A822" s="1">
        <v>819</v>
      </c>
      <c r="B822" s="1">
        <v>348617</v>
      </c>
      <c r="C822" s="1" t="s">
        <v>664</v>
      </c>
      <c r="D822" s="1" t="s">
        <v>40</v>
      </c>
      <c r="E822" s="16" t="s">
        <v>31</v>
      </c>
      <c r="F822" s="1">
        <v>348617</v>
      </c>
      <c r="G822" s="1">
        <v>16</v>
      </c>
      <c r="H822" s="1">
        <v>0.67</v>
      </c>
    </row>
    <row r="823" spans="1:8" x14ac:dyDescent="0.25">
      <c r="A823" s="1">
        <v>820</v>
      </c>
      <c r="B823" s="1">
        <v>348456</v>
      </c>
      <c r="C823" s="1" t="s">
        <v>665</v>
      </c>
      <c r="D823" s="1" t="s">
        <v>35</v>
      </c>
      <c r="E823" s="16" t="s">
        <v>31</v>
      </c>
      <c r="F823" s="1">
        <v>348456</v>
      </c>
      <c r="G823" s="1">
        <v>12</v>
      </c>
      <c r="H823" s="1">
        <v>0.34</v>
      </c>
    </row>
    <row r="824" spans="1:8" x14ac:dyDescent="0.25">
      <c r="A824" s="1">
        <v>821</v>
      </c>
      <c r="B824" s="1">
        <v>348062</v>
      </c>
      <c r="C824" s="1" t="s">
        <v>666</v>
      </c>
      <c r="D824" s="1" t="s">
        <v>35</v>
      </c>
      <c r="E824" s="16" t="s">
        <v>31</v>
      </c>
      <c r="F824" s="1">
        <v>348062</v>
      </c>
      <c r="G824" s="1">
        <v>26</v>
      </c>
      <c r="H824" s="1">
        <v>0.31</v>
      </c>
    </row>
    <row r="825" spans="1:8" x14ac:dyDescent="0.25">
      <c r="A825" s="1">
        <v>822</v>
      </c>
      <c r="B825" s="1">
        <v>348425</v>
      </c>
      <c r="C825" s="1" t="s">
        <v>667</v>
      </c>
      <c r="D825" s="1" t="s">
        <v>38</v>
      </c>
      <c r="E825" s="16" t="s">
        <v>31</v>
      </c>
      <c r="F825" s="1">
        <v>348425</v>
      </c>
      <c r="G825" s="1">
        <v>11</v>
      </c>
      <c r="H825" s="1">
        <v>0.73</v>
      </c>
    </row>
    <row r="826" spans="1:8" x14ac:dyDescent="0.25">
      <c r="A826" s="1">
        <v>823</v>
      </c>
      <c r="B826" s="1">
        <v>348424</v>
      </c>
      <c r="C826" s="1" t="s">
        <v>668</v>
      </c>
      <c r="D826" s="1" t="s">
        <v>38</v>
      </c>
      <c r="E826" s="16" t="s">
        <v>31</v>
      </c>
      <c r="F826" s="1">
        <v>348424</v>
      </c>
      <c r="G826" s="1">
        <v>25</v>
      </c>
      <c r="H826" s="1">
        <v>0.25</v>
      </c>
    </row>
    <row r="827" spans="1:8" x14ac:dyDescent="0.25">
      <c r="A827" s="1">
        <v>824</v>
      </c>
      <c r="B827" s="1">
        <v>348237</v>
      </c>
      <c r="C827" s="1" t="s">
        <v>343</v>
      </c>
      <c r="D827" s="1" t="s">
        <v>38</v>
      </c>
      <c r="E827" s="16" t="s">
        <v>31</v>
      </c>
      <c r="F827" s="1">
        <v>348237</v>
      </c>
      <c r="G827" s="1">
        <v>24</v>
      </c>
      <c r="H827" s="1">
        <v>0.86</v>
      </c>
    </row>
    <row r="828" spans="1:8" x14ac:dyDescent="0.25">
      <c r="A828" s="1">
        <v>825</v>
      </c>
      <c r="B828" s="1">
        <v>348006</v>
      </c>
      <c r="C828" s="1" t="s">
        <v>548</v>
      </c>
      <c r="D828" s="1" t="s">
        <v>46</v>
      </c>
      <c r="E828" s="16" t="s">
        <v>31</v>
      </c>
      <c r="F828" s="1">
        <v>348006</v>
      </c>
      <c r="G828" s="1">
        <v>16</v>
      </c>
      <c r="H828" s="1">
        <v>0.79</v>
      </c>
    </row>
    <row r="829" spans="1:8" x14ac:dyDescent="0.25">
      <c r="A829" s="1">
        <v>826</v>
      </c>
      <c r="B829" s="1">
        <v>369673</v>
      </c>
      <c r="C829" s="1" t="s">
        <v>669</v>
      </c>
      <c r="D829" s="1" t="s">
        <v>30</v>
      </c>
      <c r="E829" s="16" t="s">
        <v>31</v>
      </c>
      <c r="F829" s="1">
        <v>369673</v>
      </c>
      <c r="G829" s="1">
        <v>30</v>
      </c>
      <c r="H829" s="1">
        <v>0.42</v>
      </c>
    </row>
    <row r="830" spans="1:8" x14ac:dyDescent="0.25">
      <c r="A830" s="1">
        <v>827</v>
      </c>
      <c r="B830" s="1">
        <v>369631</v>
      </c>
      <c r="C830" s="1" t="s">
        <v>670</v>
      </c>
      <c r="D830" s="1" t="s">
        <v>50</v>
      </c>
      <c r="E830" s="16" t="s">
        <v>31</v>
      </c>
      <c r="F830" s="1">
        <v>369631</v>
      </c>
      <c r="G830" s="1">
        <v>7</v>
      </c>
      <c r="H830" s="1">
        <v>0.34</v>
      </c>
    </row>
    <row r="831" spans="1:8" x14ac:dyDescent="0.25">
      <c r="A831" s="1">
        <v>828</v>
      </c>
      <c r="B831" s="1">
        <v>348601</v>
      </c>
      <c r="C831" s="1" t="s">
        <v>671</v>
      </c>
      <c r="D831" s="1" t="s">
        <v>44</v>
      </c>
      <c r="E831" s="16" t="s">
        <v>31</v>
      </c>
      <c r="F831" s="1">
        <v>348601</v>
      </c>
      <c r="G831" s="1">
        <v>25</v>
      </c>
      <c r="H831" s="1">
        <v>0.41</v>
      </c>
    </row>
    <row r="832" spans="1:8" x14ac:dyDescent="0.25">
      <c r="A832" s="1">
        <v>829</v>
      </c>
      <c r="B832" s="1">
        <v>347655</v>
      </c>
      <c r="C832" s="1" t="s">
        <v>672</v>
      </c>
      <c r="D832" s="1" t="s">
        <v>70</v>
      </c>
      <c r="E832" s="16" t="s">
        <v>31</v>
      </c>
      <c r="F832" s="1">
        <v>347655</v>
      </c>
      <c r="G832" s="1">
        <v>25</v>
      </c>
      <c r="H832" s="1">
        <v>0.41</v>
      </c>
    </row>
    <row r="833" spans="1:8" x14ac:dyDescent="0.25">
      <c r="A833" s="1">
        <v>830</v>
      </c>
      <c r="B833" s="1">
        <v>347583</v>
      </c>
      <c r="C833" s="1" t="s">
        <v>673</v>
      </c>
      <c r="D833" s="1" t="s">
        <v>70</v>
      </c>
      <c r="E833" s="16" t="s">
        <v>31</v>
      </c>
      <c r="F833" s="1">
        <v>347583</v>
      </c>
      <c r="G833" s="1">
        <v>5</v>
      </c>
      <c r="H833" s="1">
        <v>0.35</v>
      </c>
    </row>
    <row r="834" spans="1:8" x14ac:dyDescent="0.25">
      <c r="A834" s="1">
        <v>831</v>
      </c>
      <c r="B834" s="1">
        <v>364334</v>
      </c>
      <c r="C834" s="1" t="s">
        <v>674</v>
      </c>
      <c r="D834" s="1" t="s">
        <v>38</v>
      </c>
      <c r="E834" s="16" t="s">
        <v>31</v>
      </c>
      <c r="F834" s="1">
        <v>364334</v>
      </c>
      <c r="G834" s="1">
        <v>17</v>
      </c>
      <c r="H834" s="1">
        <v>0.66</v>
      </c>
    </row>
    <row r="835" spans="1:8" x14ac:dyDescent="0.25">
      <c r="A835" s="1">
        <v>832</v>
      </c>
      <c r="B835" s="1">
        <v>348356</v>
      </c>
      <c r="C835" s="1" t="s">
        <v>675</v>
      </c>
      <c r="D835" s="1" t="s">
        <v>30</v>
      </c>
      <c r="E835" s="16" t="s">
        <v>31</v>
      </c>
      <c r="F835" s="1">
        <v>348356</v>
      </c>
      <c r="G835" s="1">
        <v>23</v>
      </c>
      <c r="H835" s="1">
        <v>0.24</v>
      </c>
    </row>
    <row r="836" spans="1:8" x14ac:dyDescent="0.25">
      <c r="A836" s="1">
        <v>833</v>
      </c>
      <c r="B836" s="1">
        <v>347755</v>
      </c>
      <c r="C836" s="1" t="s">
        <v>676</v>
      </c>
      <c r="D836" s="1" t="s">
        <v>70</v>
      </c>
      <c r="E836" s="16" t="s">
        <v>31</v>
      </c>
      <c r="F836" s="1">
        <v>347755</v>
      </c>
      <c r="G836" s="1">
        <v>8</v>
      </c>
      <c r="H836" s="1">
        <v>0.59</v>
      </c>
    </row>
    <row r="837" spans="1:8" x14ac:dyDescent="0.25">
      <c r="A837" s="1">
        <v>834</v>
      </c>
      <c r="B837" s="1">
        <v>347747</v>
      </c>
      <c r="C837" s="1" t="s">
        <v>431</v>
      </c>
      <c r="D837" s="1" t="s">
        <v>70</v>
      </c>
      <c r="E837" s="16" t="s">
        <v>31</v>
      </c>
      <c r="F837" s="1">
        <v>347747</v>
      </c>
      <c r="G837" s="1">
        <v>19</v>
      </c>
      <c r="H837" s="1">
        <v>0.11</v>
      </c>
    </row>
    <row r="838" spans="1:8" x14ac:dyDescent="0.25">
      <c r="A838" s="1">
        <v>835</v>
      </c>
      <c r="B838" s="1">
        <v>347741</v>
      </c>
      <c r="C838" s="1" t="s">
        <v>430</v>
      </c>
      <c r="D838" s="1" t="s">
        <v>70</v>
      </c>
      <c r="E838" s="16" t="s">
        <v>31</v>
      </c>
      <c r="F838" s="1">
        <v>347741</v>
      </c>
      <c r="G838" s="1">
        <v>27</v>
      </c>
      <c r="H838" s="1">
        <v>0.12</v>
      </c>
    </row>
    <row r="839" spans="1:8" x14ac:dyDescent="0.25">
      <c r="A839" s="1">
        <v>836</v>
      </c>
      <c r="B839" s="1">
        <v>347744</v>
      </c>
      <c r="C839" s="1" t="s">
        <v>353</v>
      </c>
      <c r="D839" s="1" t="s">
        <v>70</v>
      </c>
      <c r="E839" s="16" t="s">
        <v>31</v>
      </c>
      <c r="F839" s="1">
        <v>347744</v>
      </c>
      <c r="G839" s="1">
        <v>24</v>
      </c>
      <c r="H839" s="1">
        <v>0.45</v>
      </c>
    </row>
    <row r="840" spans="1:8" x14ac:dyDescent="0.25">
      <c r="A840" s="1">
        <v>837</v>
      </c>
      <c r="B840" s="1">
        <v>347765</v>
      </c>
      <c r="C840" s="1" t="s">
        <v>436</v>
      </c>
      <c r="D840" s="1" t="s">
        <v>70</v>
      </c>
      <c r="E840" s="16" t="s">
        <v>31</v>
      </c>
      <c r="F840" s="1">
        <v>347765</v>
      </c>
      <c r="G840" s="1">
        <v>5</v>
      </c>
      <c r="H840" s="1">
        <v>0.39</v>
      </c>
    </row>
    <row r="841" spans="1:8" x14ac:dyDescent="0.25">
      <c r="A841" s="1">
        <v>838</v>
      </c>
      <c r="B841" s="1">
        <v>347759</v>
      </c>
      <c r="C841" s="1" t="s">
        <v>435</v>
      </c>
      <c r="D841" s="1" t="s">
        <v>70</v>
      </c>
      <c r="E841" s="16" t="s">
        <v>31</v>
      </c>
      <c r="F841" s="1">
        <v>347759</v>
      </c>
      <c r="G841" s="1">
        <v>20</v>
      </c>
      <c r="H841" s="1">
        <v>0.59</v>
      </c>
    </row>
    <row r="842" spans="1:8" x14ac:dyDescent="0.25">
      <c r="A842" s="1">
        <v>839</v>
      </c>
      <c r="B842" s="1">
        <v>347762</v>
      </c>
      <c r="C842" s="1" t="s">
        <v>123</v>
      </c>
      <c r="D842" s="1" t="s">
        <v>70</v>
      </c>
      <c r="E842" s="16" t="s">
        <v>31</v>
      </c>
      <c r="F842" s="1">
        <v>347762</v>
      </c>
      <c r="G842" s="1">
        <v>29</v>
      </c>
      <c r="H842" s="1">
        <v>0.12</v>
      </c>
    </row>
    <row r="843" spans="1:8" x14ac:dyDescent="0.25">
      <c r="A843" s="1">
        <v>840</v>
      </c>
      <c r="B843" s="1">
        <v>347779</v>
      </c>
      <c r="C843" s="1" t="s">
        <v>677</v>
      </c>
      <c r="D843" s="1" t="s">
        <v>44</v>
      </c>
      <c r="E843" s="16" t="s">
        <v>31</v>
      </c>
      <c r="F843" s="1">
        <v>347779</v>
      </c>
      <c r="G843" s="1">
        <v>9</v>
      </c>
      <c r="H843" s="1">
        <v>0.13</v>
      </c>
    </row>
    <row r="844" spans="1:8" x14ac:dyDescent="0.25">
      <c r="A844" s="1">
        <v>841</v>
      </c>
      <c r="B844" s="1">
        <v>347784</v>
      </c>
      <c r="C844" s="1" t="s">
        <v>678</v>
      </c>
      <c r="D844" s="1" t="s">
        <v>44</v>
      </c>
      <c r="E844" s="16" t="s">
        <v>31</v>
      </c>
      <c r="F844" s="1">
        <v>347784</v>
      </c>
      <c r="G844" s="1">
        <v>25</v>
      </c>
      <c r="H844" s="1">
        <v>0.2</v>
      </c>
    </row>
    <row r="845" spans="1:8" x14ac:dyDescent="0.25">
      <c r="A845" s="1">
        <v>842</v>
      </c>
      <c r="B845" s="1">
        <v>347997</v>
      </c>
      <c r="C845" s="1" t="s">
        <v>679</v>
      </c>
      <c r="D845" s="1" t="s">
        <v>52</v>
      </c>
      <c r="E845" s="16" t="s">
        <v>31</v>
      </c>
      <c r="F845" s="1">
        <v>347997</v>
      </c>
      <c r="G845" s="1">
        <v>21</v>
      </c>
      <c r="H845" s="1">
        <v>0.53</v>
      </c>
    </row>
    <row r="846" spans="1:8" x14ac:dyDescent="0.25">
      <c r="A846" s="1">
        <v>843</v>
      </c>
      <c r="B846" s="1">
        <v>369628</v>
      </c>
      <c r="C846" s="1" t="s">
        <v>680</v>
      </c>
      <c r="D846" s="1" t="s">
        <v>50</v>
      </c>
      <c r="E846" s="16" t="s">
        <v>31</v>
      </c>
      <c r="F846" s="1">
        <v>369628</v>
      </c>
      <c r="G846" s="1">
        <v>29</v>
      </c>
      <c r="H846" s="1">
        <v>0.44</v>
      </c>
    </row>
    <row r="847" spans="1:8" x14ac:dyDescent="0.25">
      <c r="A847" s="1">
        <v>844</v>
      </c>
      <c r="B847" s="1">
        <v>348155</v>
      </c>
      <c r="C847" s="1" t="s">
        <v>681</v>
      </c>
      <c r="D847" s="1" t="s">
        <v>44</v>
      </c>
      <c r="E847" s="16" t="s">
        <v>31</v>
      </c>
      <c r="F847" s="1">
        <v>348155</v>
      </c>
      <c r="G847" s="1">
        <v>9</v>
      </c>
      <c r="H847" s="1">
        <v>0.12</v>
      </c>
    </row>
    <row r="848" spans="1:8" x14ac:dyDescent="0.25">
      <c r="A848" s="1">
        <v>845</v>
      </c>
      <c r="B848" s="1">
        <v>366792</v>
      </c>
      <c r="C848" s="1" t="s">
        <v>682</v>
      </c>
      <c r="D848" s="1" t="s">
        <v>42</v>
      </c>
      <c r="E848" s="16" t="s">
        <v>31</v>
      </c>
      <c r="F848" s="1">
        <v>366792</v>
      </c>
      <c r="G848" s="1">
        <v>11</v>
      </c>
      <c r="H848" s="1">
        <v>0.44</v>
      </c>
    </row>
    <row r="849" spans="1:8" x14ac:dyDescent="0.25">
      <c r="A849" s="1">
        <v>846</v>
      </c>
      <c r="B849" s="1">
        <v>347752</v>
      </c>
      <c r="C849" s="1" t="s">
        <v>583</v>
      </c>
      <c r="D849" s="1" t="s">
        <v>70</v>
      </c>
      <c r="E849" s="16" t="s">
        <v>31</v>
      </c>
      <c r="F849" s="1">
        <v>347752</v>
      </c>
      <c r="G849" s="1">
        <v>18</v>
      </c>
      <c r="H849" s="1">
        <v>0.88</v>
      </c>
    </row>
    <row r="850" spans="1:8" x14ac:dyDescent="0.25">
      <c r="A850" s="1">
        <v>847</v>
      </c>
      <c r="B850" s="1">
        <v>347964</v>
      </c>
      <c r="C850" s="1" t="s">
        <v>170</v>
      </c>
      <c r="D850" s="1" t="s">
        <v>46</v>
      </c>
      <c r="E850" s="16" t="s">
        <v>31</v>
      </c>
      <c r="F850" s="1">
        <v>347964</v>
      </c>
      <c r="G850" s="1">
        <v>24</v>
      </c>
      <c r="H850" s="1">
        <v>0.5</v>
      </c>
    </row>
    <row r="851" spans="1:8" x14ac:dyDescent="0.25">
      <c r="A851" s="1">
        <v>848</v>
      </c>
      <c r="B851" s="1">
        <v>347960</v>
      </c>
      <c r="C851" s="1" t="s">
        <v>683</v>
      </c>
      <c r="D851" s="1" t="s">
        <v>46</v>
      </c>
      <c r="E851" s="16" t="s">
        <v>31</v>
      </c>
      <c r="F851" s="1">
        <v>347960</v>
      </c>
      <c r="G851" s="1">
        <v>14</v>
      </c>
      <c r="H851" s="1">
        <v>0.18</v>
      </c>
    </row>
    <row r="852" spans="1:8" x14ac:dyDescent="0.25">
      <c r="A852" s="1">
        <v>849</v>
      </c>
      <c r="B852" s="1">
        <v>347987</v>
      </c>
      <c r="C852" s="1" t="s">
        <v>684</v>
      </c>
      <c r="D852" s="1" t="s">
        <v>52</v>
      </c>
      <c r="E852" s="16" t="s">
        <v>31</v>
      </c>
      <c r="F852" s="1">
        <v>347987</v>
      </c>
      <c r="G852" s="1">
        <v>25</v>
      </c>
      <c r="H852" s="1">
        <v>0.43</v>
      </c>
    </row>
    <row r="853" spans="1:8" x14ac:dyDescent="0.25">
      <c r="A853" s="1">
        <v>850</v>
      </c>
      <c r="B853" s="1">
        <v>348621</v>
      </c>
      <c r="C853" s="1" t="s">
        <v>685</v>
      </c>
      <c r="D853" s="1" t="s">
        <v>44</v>
      </c>
      <c r="E853" s="16" t="s">
        <v>31</v>
      </c>
      <c r="F853" s="1">
        <v>348621</v>
      </c>
      <c r="G853" s="1">
        <v>11</v>
      </c>
      <c r="H853" s="1">
        <v>0.61</v>
      </c>
    </row>
    <row r="854" spans="1:8" x14ac:dyDescent="0.25">
      <c r="A854" s="1">
        <v>851</v>
      </c>
      <c r="B854" s="1">
        <v>348624</v>
      </c>
      <c r="C854" s="1" t="s">
        <v>686</v>
      </c>
      <c r="D854" s="1" t="s">
        <v>44</v>
      </c>
      <c r="E854" s="16" t="s">
        <v>31</v>
      </c>
      <c r="F854" s="1">
        <v>348624</v>
      </c>
      <c r="G854" s="1">
        <v>21</v>
      </c>
      <c r="H854" s="1">
        <v>0.12</v>
      </c>
    </row>
    <row r="855" spans="1:8" x14ac:dyDescent="0.25">
      <c r="A855" s="1">
        <v>852</v>
      </c>
      <c r="B855" s="1">
        <v>348401</v>
      </c>
      <c r="C855" s="1" t="s">
        <v>687</v>
      </c>
      <c r="D855" s="1" t="s">
        <v>30</v>
      </c>
      <c r="E855" s="16" t="s">
        <v>31</v>
      </c>
      <c r="F855" s="1">
        <v>348401</v>
      </c>
      <c r="G855" s="1">
        <v>8</v>
      </c>
      <c r="H855" s="1">
        <v>0.31</v>
      </c>
    </row>
    <row r="856" spans="1:8" x14ac:dyDescent="0.25">
      <c r="A856" s="1">
        <v>853</v>
      </c>
      <c r="B856" s="1">
        <v>347707</v>
      </c>
      <c r="C856" s="1" t="s">
        <v>197</v>
      </c>
      <c r="D856" s="1" t="s">
        <v>40</v>
      </c>
      <c r="E856" s="16" t="s">
        <v>31</v>
      </c>
      <c r="F856" s="1">
        <v>347707</v>
      </c>
      <c r="G856" s="1">
        <v>20</v>
      </c>
      <c r="H856" s="1">
        <v>0.42</v>
      </c>
    </row>
    <row r="857" spans="1:8" x14ac:dyDescent="0.25">
      <c r="A857" s="1">
        <v>854</v>
      </c>
      <c r="B857" s="1">
        <v>348674</v>
      </c>
      <c r="C857" s="1" t="s">
        <v>688</v>
      </c>
      <c r="D857" s="1" t="s">
        <v>44</v>
      </c>
      <c r="E857" s="16" t="s">
        <v>31</v>
      </c>
      <c r="F857" s="1">
        <v>348674</v>
      </c>
      <c r="G857" s="1">
        <v>22</v>
      </c>
      <c r="H857" s="1">
        <v>0.87</v>
      </c>
    </row>
    <row r="858" spans="1:8" x14ac:dyDescent="0.25">
      <c r="A858" s="1">
        <v>855</v>
      </c>
      <c r="B858" s="1">
        <v>347675</v>
      </c>
      <c r="C858" s="1" t="s">
        <v>315</v>
      </c>
      <c r="D858" s="1" t="s">
        <v>70</v>
      </c>
      <c r="E858" s="16" t="s">
        <v>31</v>
      </c>
      <c r="F858" s="1">
        <v>347675</v>
      </c>
      <c r="G858" s="1">
        <v>9</v>
      </c>
      <c r="H858" s="1">
        <v>0.84</v>
      </c>
    </row>
    <row r="859" spans="1:8" x14ac:dyDescent="0.25">
      <c r="A859" s="1">
        <v>856</v>
      </c>
      <c r="B859" s="1">
        <v>348240</v>
      </c>
      <c r="C859" s="1" t="s">
        <v>689</v>
      </c>
      <c r="D859" s="1" t="s">
        <v>38</v>
      </c>
      <c r="E859" s="16" t="s">
        <v>31</v>
      </c>
      <c r="F859" s="1">
        <v>348240</v>
      </c>
      <c r="G859" s="1">
        <v>7</v>
      </c>
      <c r="H859" s="1">
        <v>0.73</v>
      </c>
    </row>
    <row r="860" spans="1:8" x14ac:dyDescent="0.25">
      <c r="A860" s="1">
        <v>857</v>
      </c>
      <c r="B860" s="1">
        <v>348578</v>
      </c>
      <c r="C860" s="1" t="s">
        <v>690</v>
      </c>
      <c r="D860" s="1" t="s">
        <v>44</v>
      </c>
      <c r="E860" s="16" t="s">
        <v>31</v>
      </c>
      <c r="F860" s="1">
        <v>348578</v>
      </c>
      <c r="G860" s="1">
        <v>24</v>
      </c>
      <c r="H860" s="1">
        <v>0.45</v>
      </c>
    </row>
    <row r="861" spans="1:8" x14ac:dyDescent="0.25">
      <c r="A861" s="1">
        <v>858</v>
      </c>
      <c r="B861" s="1">
        <v>347910</v>
      </c>
      <c r="C861" s="1" t="s">
        <v>691</v>
      </c>
      <c r="D861" s="1" t="s">
        <v>50</v>
      </c>
      <c r="E861" s="16" t="s">
        <v>31</v>
      </c>
      <c r="F861" s="1">
        <v>347910</v>
      </c>
      <c r="G861" s="1">
        <v>18</v>
      </c>
      <c r="H861" s="1">
        <v>0.45</v>
      </c>
    </row>
    <row r="862" spans="1:8" x14ac:dyDescent="0.25">
      <c r="A862" s="1">
        <v>859</v>
      </c>
      <c r="B862" s="1">
        <v>348653</v>
      </c>
      <c r="C862" s="1" t="s">
        <v>636</v>
      </c>
      <c r="D862" s="1" t="s">
        <v>35</v>
      </c>
      <c r="E862" s="16" t="s">
        <v>31</v>
      </c>
      <c r="F862" s="1">
        <v>348653</v>
      </c>
      <c r="G862" s="1">
        <v>17</v>
      </c>
      <c r="H862" s="1">
        <v>0.33</v>
      </c>
    </row>
    <row r="863" spans="1:8" x14ac:dyDescent="0.25">
      <c r="A863" s="1">
        <v>860</v>
      </c>
      <c r="B863" s="1">
        <v>362658</v>
      </c>
      <c r="C863" s="1" t="s">
        <v>692</v>
      </c>
      <c r="D863" s="1" t="s">
        <v>44</v>
      </c>
      <c r="E863" s="16" t="s">
        <v>31</v>
      </c>
      <c r="F863" s="1">
        <v>362658</v>
      </c>
      <c r="G863" s="1">
        <v>23</v>
      </c>
      <c r="H863" s="1">
        <v>0.44</v>
      </c>
    </row>
    <row r="864" spans="1:8" x14ac:dyDescent="0.25">
      <c r="A864" s="1">
        <v>861</v>
      </c>
      <c r="B864" s="1">
        <v>348019</v>
      </c>
      <c r="C864" s="1" t="s">
        <v>693</v>
      </c>
      <c r="D864" s="1" t="s">
        <v>35</v>
      </c>
      <c r="E864" s="16" t="s">
        <v>31</v>
      </c>
      <c r="F864" s="1">
        <v>348019</v>
      </c>
      <c r="G864" s="1">
        <v>9</v>
      </c>
      <c r="H864" s="1">
        <v>0.74</v>
      </c>
    </row>
    <row r="865" spans="1:8" x14ac:dyDescent="0.25">
      <c r="A865" s="1">
        <v>862</v>
      </c>
      <c r="B865" s="1">
        <v>348050</v>
      </c>
      <c r="C865" s="1" t="s">
        <v>660</v>
      </c>
      <c r="D865" s="1" t="s">
        <v>35</v>
      </c>
      <c r="E865" s="16" t="s">
        <v>31</v>
      </c>
      <c r="F865" s="1">
        <v>348050</v>
      </c>
      <c r="G865" s="1">
        <v>18</v>
      </c>
      <c r="H865" s="1">
        <v>0.38</v>
      </c>
    </row>
    <row r="866" spans="1:8" x14ac:dyDescent="0.25">
      <c r="A866" s="1">
        <v>863</v>
      </c>
      <c r="B866" s="1">
        <v>366819</v>
      </c>
      <c r="C866" s="1" t="s">
        <v>187</v>
      </c>
      <c r="D866" s="1" t="s">
        <v>52</v>
      </c>
      <c r="E866" s="16" t="s">
        <v>31</v>
      </c>
      <c r="F866" s="1">
        <v>366819</v>
      </c>
      <c r="G866" s="1">
        <v>28</v>
      </c>
      <c r="H866" s="1">
        <v>0.39</v>
      </c>
    </row>
    <row r="867" spans="1:8" x14ac:dyDescent="0.25">
      <c r="A867" s="1">
        <v>864</v>
      </c>
      <c r="B867" s="1">
        <v>367978</v>
      </c>
      <c r="C867" s="1" t="s">
        <v>694</v>
      </c>
      <c r="D867" s="1" t="s">
        <v>30</v>
      </c>
      <c r="E867" s="16" t="s">
        <v>31</v>
      </c>
      <c r="F867" s="1">
        <v>367978</v>
      </c>
      <c r="G867" s="1">
        <v>15</v>
      </c>
      <c r="H867" s="1">
        <v>0.53</v>
      </c>
    </row>
    <row r="868" spans="1:8" x14ac:dyDescent="0.25">
      <c r="A868" s="1">
        <v>865</v>
      </c>
      <c r="B868" s="1">
        <v>366743</v>
      </c>
      <c r="C868" s="1" t="s">
        <v>160</v>
      </c>
      <c r="D868" s="1" t="s">
        <v>70</v>
      </c>
      <c r="E868" s="16" t="s">
        <v>31</v>
      </c>
      <c r="F868" s="1">
        <v>366743</v>
      </c>
      <c r="G868" s="1">
        <v>19</v>
      </c>
      <c r="H868" s="1">
        <v>0.35</v>
      </c>
    </row>
    <row r="869" spans="1:8" x14ac:dyDescent="0.25">
      <c r="A869" s="1">
        <v>866</v>
      </c>
      <c r="B869" s="1">
        <v>362577</v>
      </c>
      <c r="C869" s="1" t="s">
        <v>695</v>
      </c>
      <c r="D869" s="1" t="s">
        <v>50</v>
      </c>
      <c r="E869" s="16" t="s">
        <v>31</v>
      </c>
      <c r="F869" s="1">
        <v>362577</v>
      </c>
      <c r="G869" s="1">
        <v>16</v>
      </c>
      <c r="H869" s="1">
        <v>0.63</v>
      </c>
    </row>
    <row r="870" spans="1:8" x14ac:dyDescent="0.25">
      <c r="A870" s="1">
        <v>867</v>
      </c>
      <c r="B870" s="1">
        <v>369590</v>
      </c>
      <c r="C870" s="1" t="s">
        <v>696</v>
      </c>
      <c r="D870" s="1" t="s">
        <v>44</v>
      </c>
      <c r="E870" s="16" t="s">
        <v>31</v>
      </c>
      <c r="F870" s="1">
        <v>369590</v>
      </c>
      <c r="G870" s="1">
        <v>7</v>
      </c>
      <c r="H870" s="1">
        <v>0.4</v>
      </c>
    </row>
    <row r="871" spans="1:8" x14ac:dyDescent="0.25">
      <c r="A871" s="1">
        <v>868</v>
      </c>
      <c r="B871" s="1">
        <v>366797</v>
      </c>
      <c r="C871" s="1" t="s">
        <v>82</v>
      </c>
      <c r="D871" s="1" t="s">
        <v>46</v>
      </c>
      <c r="E871" s="16" t="s">
        <v>31</v>
      </c>
      <c r="F871" s="1">
        <v>366797</v>
      </c>
      <c r="G871" s="1">
        <v>22</v>
      </c>
      <c r="H871" s="1">
        <v>0.17</v>
      </c>
    </row>
    <row r="872" spans="1:8" x14ac:dyDescent="0.25">
      <c r="A872" s="1">
        <v>869</v>
      </c>
      <c r="B872" s="1">
        <v>367836</v>
      </c>
      <c r="C872" s="1" t="s">
        <v>697</v>
      </c>
      <c r="D872" s="1" t="s">
        <v>30</v>
      </c>
      <c r="E872" s="16" t="s">
        <v>31</v>
      </c>
      <c r="F872" s="1">
        <v>367836</v>
      </c>
      <c r="G872" s="1">
        <v>20</v>
      </c>
      <c r="H872" s="1">
        <v>0.54</v>
      </c>
    </row>
    <row r="873" spans="1:8" x14ac:dyDescent="0.25">
      <c r="A873" s="1">
        <v>870</v>
      </c>
      <c r="B873" s="1">
        <v>367857</v>
      </c>
      <c r="C873" s="1" t="s">
        <v>698</v>
      </c>
      <c r="D873" s="1" t="s">
        <v>30</v>
      </c>
      <c r="E873" s="16" t="s">
        <v>31</v>
      </c>
      <c r="F873" s="1">
        <v>367857</v>
      </c>
      <c r="G873" s="1">
        <v>20</v>
      </c>
      <c r="H873" s="1">
        <v>0.54</v>
      </c>
    </row>
    <row r="874" spans="1:8" x14ac:dyDescent="0.25">
      <c r="A874" s="1">
        <v>871</v>
      </c>
      <c r="B874" s="1">
        <v>367840</v>
      </c>
      <c r="C874" s="1" t="s">
        <v>699</v>
      </c>
      <c r="D874" s="1" t="s">
        <v>30</v>
      </c>
      <c r="E874" s="16" t="s">
        <v>31</v>
      </c>
      <c r="F874" s="1">
        <v>367840</v>
      </c>
      <c r="G874" s="1">
        <v>24</v>
      </c>
      <c r="H874" s="1">
        <v>0.44</v>
      </c>
    </row>
    <row r="875" spans="1:8" x14ac:dyDescent="0.25">
      <c r="A875" s="1">
        <v>872</v>
      </c>
      <c r="B875" s="1">
        <v>367858</v>
      </c>
      <c r="C875" s="1" t="s">
        <v>700</v>
      </c>
      <c r="D875" s="1" t="s">
        <v>30</v>
      </c>
      <c r="E875" s="16" t="s">
        <v>31</v>
      </c>
      <c r="F875" s="1">
        <v>367858</v>
      </c>
      <c r="G875" s="1">
        <v>29</v>
      </c>
      <c r="H875" s="1">
        <v>0.41</v>
      </c>
    </row>
    <row r="876" spans="1:8" x14ac:dyDescent="0.25">
      <c r="A876" s="1">
        <v>873</v>
      </c>
      <c r="B876" s="1">
        <v>364247</v>
      </c>
      <c r="C876" s="1" t="s">
        <v>701</v>
      </c>
      <c r="D876" s="1" t="s">
        <v>70</v>
      </c>
      <c r="E876" s="16" t="s">
        <v>31</v>
      </c>
      <c r="F876" s="1">
        <v>364247</v>
      </c>
      <c r="G876" s="1">
        <v>8</v>
      </c>
      <c r="H876" s="1">
        <v>0.75</v>
      </c>
    </row>
    <row r="877" spans="1:8" x14ac:dyDescent="0.25">
      <c r="A877" s="1">
        <v>874</v>
      </c>
      <c r="B877" s="1">
        <v>369670</v>
      </c>
      <c r="C877" s="1" t="s">
        <v>702</v>
      </c>
      <c r="D877" s="1" t="s">
        <v>30</v>
      </c>
      <c r="E877" s="16" t="s">
        <v>31</v>
      </c>
      <c r="F877" s="1">
        <v>369670</v>
      </c>
      <c r="G877" s="1">
        <v>5</v>
      </c>
      <c r="H877" s="1">
        <v>0.24</v>
      </c>
    </row>
    <row r="878" spans="1:8" x14ac:dyDescent="0.25">
      <c r="A878" s="1">
        <v>875</v>
      </c>
      <c r="B878" s="1">
        <v>369672</v>
      </c>
      <c r="C878" s="1" t="s">
        <v>703</v>
      </c>
      <c r="D878" s="1" t="s">
        <v>30</v>
      </c>
      <c r="E878" s="16" t="s">
        <v>31</v>
      </c>
      <c r="F878" s="1">
        <v>369672</v>
      </c>
      <c r="G878" s="1">
        <v>7</v>
      </c>
      <c r="H878" s="1">
        <v>0.2</v>
      </c>
    </row>
    <row r="879" spans="1:8" x14ac:dyDescent="0.25">
      <c r="A879" s="1">
        <v>876</v>
      </c>
      <c r="B879" s="1">
        <v>347801</v>
      </c>
      <c r="C879" s="1" t="s">
        <v>704</v>
      </c>
      <c r="D879" s="1" t="s">
        <v>44</v>
      </c>
      <c r="E879" s="16" t="s">
        <v>31</v>
      </c>
      <c r="F879" s="1">
        <v>347801</v>
      </c>
      <c r="G879" s="1">
        <v>21</v>
      </c>
      <c r="H879" s="1">
        <v>0.61</v>
      </c>
    </row>
    <row r="880" spans="1:8" x14ac:dyDescent="0.25">
      <c r="A880" s="1">
        <v>877</v>
      </c>
      <c r="B880" s="1">
        <v>348120</v>
      </c>
      <c r="C880" s="1" t="s">
        <v>555</v>
      </c>
      <c r="D880" s="1" t="s">
        <v>38</v>
      </c>
      <c r="E880" s="16" t="s">
        <v>31</v>
      </c>
      <c r="F880" s="1">
        <v>348120</v>
      </c>
      <c r="G880" s="1">
        <v>12</v>
      </c>
      <c r="H880" s="1">
        <v>0.4</v>
      </c>
    </row>
    <row r="881" spans="1:8" x14ac:dyDescent="0.25">
      <c r="A881" s="1">
        <v>878</v>
      </c>
      <c r="B881" s="1">
        <v>347828</v>
      </c>
      <c r="C881" s="1" t="s">
        <v>705</v>
      </c>
      <c r="D881" s="1" t="s">
        <v>59</v>
      </c>
      <c r="E881" s="16" t="s">
        <v>31</v>
      </c>
      <c r="F881" s="1">
        <v>347828</v>
      </c>
      <c r="G881" s="1">
        <v>5</v>
      </c>
      <c r="H881" s="1">
        <v>0.69</v>
      </c>
    </row>
    <row r="882" spans="1:8" x14ac:dyDescent="0.25">
      <c r="A882" s="1">
        <v>879</v>
      </c>
      <c r="B882" s="1">
        <v>348079</v>
      </c>
      <c r="C882" s="1" t="s">
        <v>706</v>
      </c>
      <c r="D882" s="1" t="s">
        <v>35</v>
      </c>
      <c r="E882" s="16" t="s">
        <v>31</v>
      </c>
      <c r="F882" s="1">
        <v>348079</v>
      </c>
      <c r="G882" s="1">
        <v>17</v>
      </c>
      <c r="H882" s="1">
        <v>0.51</v>
      </c>
    </row>
    <row r="883" spans="1:8" x14ac:dyDescent="0.25">
      <c r="A883" s="1">
        <v>880</v>
      </c>
      <c r="B883" s="1">
        <v>353540</v>
      </c>
      <c r="C883" s="1" t="s">
        <v>393</v>
      </c>
      <c r="D883" s="1" t="s">
        <v>44</v>
      </c>
      <c r="E883" s="16" t="s">
        <v>31</v>
      </c>
      <c r="F883" s="1">
        <v>353540</v>
      </c>
      <c r="G883" s="1">
        <v>5</v>
      </c>
      <c r="H883" s="1">
        <v>0.3</v>
      </c>
    </row>
    <row r="884" spans="1:8" x14ac:dyDescent="0.25">
      <c r="A884" s="1">
        <v>881</v>
      </c>
      <c r="B884" s="1">
        <v>347646</v>
      </c>
      <c r="C884" s="1" t="s">
        <v>707</v>
      </c>
      <c r="D884" s="1" t="s">
        <v>70</v>
      </c>
      <c r="E884" s="16" t="s">
        <v>31</v>
      </c>
      <c r="F884" s="1">
        <v>347646</v>
      </c>
      <c r="G884" s="1">
        <v>6</v>
      </c>
      <c r="H884" s="1">
        <v>0.85</v>
      </c>
    </row>
    <row r="885" spans="1:8" x14ac:dyDescent="0.25">
      <c r="A885" s="1">
        <v>882</v>
      </c>
      <c r="B885" s="1">
        <v>348023</v>
      </c>
      <c r="C885" s="1" t="s">
        <v>708</v>
      </c>
      <c r="D885" s="1" t="s">
        <v>35</v>
      </c>
      <c r="E885" s="16" t="s">
        <v>31</v>
      </c>
      <c r="F885" s="1">
        <v>348023</v>
      </c>
      <c r="G885" s="1">
        <v>25</v>
      </c>
      <c r="H885" s="1">
        <v>0.68</v>
      </c>
    </row>
    <row r="886" spans="1:8" x14ac:dyDescent="0.25">
      <c r="A886" s="1">
        <v>883</v>
      </c>
      <c r="B886" s="1">
        <v>348054</v>
      </c>
      <c r="C886" s="1" t="s">
        <v>338</v>
      </c>
      <c r="D886" s="1" t="s">
        <v>35</v>
      </c>
      <c r="E886" s="16" t="s">
        <v>31</v>
      </c>
      <c r="F886" s="1">
        <v>348054</v>
      </c>
      <c r="G886" s="1">
        <v>23</v>
      </c>
      <c r="H886" s="1">
        <v>0.68</v>
      </c>
    </row>
    <row r="887" spans="1:8" x14ac:dyDescent="0.25">
      <c r="A887" s="1">
        <v>884</v>
      </c>
      <c r="B887" s="1">
        <v>348025</v>
      </c>
      <c r="C887" s="1" t="s">
        <v>709</v>
      </c>
      <c r="D887" s="1" t="s">
        <v>35</v>
      </c>
      <c r="E887" s="16" t="s">
        <v>31</v>
      </c>
      <c r="F887" s="1">
        <v>348025</v>
      </c>
      <c r="G887" s="1">
        <v>29</v>
      </c>
      <c r="H887" s="1">
        <v>0.22</v>
      </c>
    </row>
    <row r="888" spans="1:8" x14ac:dyDescent="0.25">
      <c r="A888" s="1">
        <v>885</v>
      </c>
      <c r="B888" s="1">
        <v>348057</v>
      </c>
      <c r="C888" s="1" t="s">
        <v>339</v>
      </c>
      <c r="D888" s="1" t="s">
        <v>35</v>
      </c>
      <c r="E888" s="16" t="s">
        <v>31</v>
      </c>
      <c r="F888" s="1">
        <v>348057</v>
      </c>
      <c r="G888" s="1">
        <v>19</v>
      </c>
      <c r="H888" s="1">
        <v>0.68</v>
      </c>
    </row>
    <row r="889" spans="1:8" x14ac:dyDescent="0.25">
      <c r="A889" s="1">
        <v>886</v>
      </c>
      <c r="B889" s="1">
        <v>348798</v>
      </c>
      <c r="C889" s="1" t="s">
        <v>710</v>
      </c>
      <c r="D889" s="1" t="s">
        <v>35</v>
      </c>
      <c r="E889" s="16" t="s">
        <v>31</v>
      </c>
      <c r="F889" s="1">
        <v>348798</v>
      </c>
      <c r="G889" s="1">
        <v>21</v>
      </c>
      <c r="H889" s="1">
        <v>0.41</v>
      </c>
    </row>
    <row r="890" spans="1:8" x14ac:dyDescent="0.25">
      <c r="A890" s="1">
        <v>887</v>
      </c>
      <c r="B890" s="1">
        <v>348465</v>
      </c>
      <c r="C890" s="1" t="s">
        <v>711</v>
      </c>
      <c r="D890" s="1" t="s">
        <v>44</v>
      </c>
      <c r="E890" s="16" t="s">
        <v>31</v>
      </c>
      <c r="F890" s="1">
        <v>348465</v>
      </c>
      <c r="G890" s="1">
        <v>10</v>
      </c>
      <c r="H890" s="1">
        <v>0.9</v>
      </c>
    </row>
    <row r="891" spans="1:8" x14ac:dyDescent="0.25">
      <c r="A891" s="1">
        <v>888</v>
      </c>
      <c r="B891" s="1">
        <v>364248</v>
      </c>
      <c r="C891" s="1" t="s">
        <v>712</v>
      </c>
      <c r="D891" s="1" t="s">
        <v>70</v>
      </c>
      <c r="E891" s="16" t="s">
        <v>31</v>
      </c>
      <c r="F891" s="1">
        <v>364248</v>
      </c>
      <c r="G891" s="1">
        <v>30</v>
      </c>
      <c r="H891" s="1">
        <v>0.74</v>
      </c>
    </row>
    <row r="892" spans="1:8" x14ac:dyDescent="0.25">
      <c r="A892" s="1">
        <v>889</v>
      </c>
      <c r="B892" s="1">
        <v>348197</v>
      </c>
      <c r="C892" s="1" t="s">
        <v>713</v>
      </c>
      <c r="D892" s="1" t="s">
        <v>118</v>
      </c>
      <c r="E892" s="16" t="s">
        <v>31</v>
      </c>
      <c r="F892" s="1">
        <v>348197</v>
      </c>
      <c r="G892" s="1">
        <v>10</v>
      </c>
      <c r="H892" s="1">
        <v>0.23</v>
      </c>
    </row>
    <row r="893" spans="1:8" x14ac:dyDescent="0.25">
      <c r="A893" s="1">
        <v>890</v>
      </c>
      <c r="B893" s="1">
        <v>348178</v>
      </c>
      <c r="C893" s="1" t="s">
        <v>714</v>
      </c>
      <c r="D893" s="1" t="s">
        <v>118</v>
      </c>
      <c r="E893" s="16" t="s">
        <v>31</v>
      </c>
      <c r="F893" s="1">
        <v>348178</v>
      </c>
      <c r="G893" s="1">
        <v>12</v>
      </c>
      <c r="H893" s="1">
        <v>0.46</v>
      </c>
    </row>
    <row r="894" spans="1:8" x14ac:dyDescent="0.25">
      <c r="A894" s="1">
        <v>891</v>
      </c>
      <c r="B894" s="1">
        <v>347961</v>
      </c>
      <c r="C894" s="1" t="s">
        <v>715</v>
      </c>
      <c r="D894" s="1" t="s">
        <v>46</v>
      </c>
      <c r="E894" s="16" t="s">
        <v>31</v>
      </c>
      <c r="F894" s="1">
        <v>347961</v>
      </c>
      <c r="G894" s="1">
        <v>25</v>
      </c>
      <c r="H894" s="1">
        <v>0.18</v>
      </c>
    </row>
    <row r="895" spans="1:8" x14ac:dyDescent="0.25">
      <c r="A895" s="1">
        <v>892</v>
      </c>
      <c r="B895" s="1">
        <v>348104</v>
      </c>
      <c r="C895" s="1" t="s">
        <v>716</v>
      </c>
      <c r="D895" s="1" t="s">
        <v>40</v>
      </c>
      <c r="E895" s="16" t="s">
        <v>31</v>
      </c>
      <c r="F895" s="1">
        <v>348104</v>
      </c>
      <c r="G895" s="1">
        <v>26</v>
      </c>
      <c r="H895" s="1">
        <v>0.68</v>
      </c>
    </row>
    <row r="896" spans="1:8" x14ac:dyDescent="0.25">
      <c r="A896" s="1">
        <v>893</v>
      </c>
      <c r="B896" s="1">
        <v>348190</v>
      </c>
      <c r="C896" s="1" t="s">
        <v>717</v>
      </c>
      <c r="D896" s="1" t="s">
        <v>118</v>
      </c>
      <c r="E896" s="16" t="s">
        <v>31</v>
      </c>
      <c r="F896" s="1">
        <v>348190</v>
      </c>
      <c r="G896" s="1">
        <v>10</v>
      </c>
      <c r="H896" s="1">
        <v>0.18</v>
      </c>
    </row>
    <row r="897" spans="1:8" x14ac:dyDescent="0.25">
      <c r="A897" s="1">
        <v>894</v>
      </c>
      <c r="B897" s="1">
        <v>348114</v>
      </c>
      <c r="C897" s="1" t="s">
        <v>557</v>
      </c>
      <c r="D897" s="1" t="s">
        <v>38</v>
      </c>
      <c r="E897" s="16" t="s">
        <v>31</v>
      </c>
      <c r="F897" s="1">
        <v>348114</v>
      </c>
      <c r="G897" s="1">
        <v>14</v>
      </c>
      <c r="H897" s="1">
        <v>0.1</v>
      </c>
    </row>
    <row r="898" spans="1:8" x14ac:dyDescent="0.25">
      <c r="A898" s="1">
        <v>895</v>
      </c>
      <c r="B898" s="1">
        <v>369683</v>
      </c>
      <c r="C898" s="1" t="s">
        <v>173</v>
      </c>
      <c r="D898" s="1" t="s">
        <v>40</v>
      </c>
      <c r="E898" s="16" t="s">
        <v>31</v>
      </c>
      <c r="F898" s="1">
        <v>369683</v>
      </c>
      <c r="G898" s="1">
        <v>23</v>
      </c>
      <c r="H898" s="1">
        <v>0.18</v>
      </c>
    </row>
    <row r="899" spans="1:8" x14ac:dyDescent="0.25">
      <c r="A899" s="1">
        <v>896</v>
      </c>
      <c r="B899" s="1">
        <v>369697</v>
      </c>
      <c r="C899" s="1" t="s">
        <v>718</v>
      </c>
      <c r="D899" s="1" t="s">
        <v>33</v>
      </c>
      <c r="E899" s="16" t="s">
        <v>31</v>
      </c>
      <c r="F899" s="1">
        <v>369697</v>
      </c>
      <c r="G899" s="1">
        <v>7</v>
      </c>
      <c r="H899" s="1">
        <v>0.4</v>
      </c>
    </row>
    <row r="900" spans="1:8" x14ac:dyDescent="0.25">
      <c r="A900" s="1">
        <v>897</v>
      </c>
      <c r="B900" s="1">
        <v>362704</v>
      </c>
      <c r="C900" s="1" t="s">
        <v>719</v>
      </c>
      <c r="D900" s="1" t="s">
        <v>35</v>
      </c>
      <c r="E900" s="16" t="s">
        <v>31</v>
      </c>
      <c r="F900" s="1">
        <v>362704</v>
      </c>
      <c r="G900" s="1">
        <v>28</v>
      </c>
      <c r="H900" s="1">
        <v>0.19</v>
      </c>
    </row>
    <row r="901" spans="1:8" x14ac:dyDescent="0.25">
      <c r="A901" s="1">
        <v>898</v>
      </c>
      <c r="B901" s="1">
        <v>348310</v>
      </c>
      <c r="C901" s="1" t="s">
        <v>720</v>
      </c>
      <c r="D901" s="1" t="s">
        <v>30</v>
      </c>
      <c r="E901" s="16" t="s">
        <v>31</v>
      </c>
      <c r="F901" s="1">
        <v>348310</v>
      </c>
      <c r="G901" s="1">
        <v>20</v>
      </c>
      <c r="H901" s="1">
        <v>0.2</v>
      </c>
    </row>
    <row r="902" spans="1:8" x14ac:dyDescent="0.25">
      <c r="A902" s="1">
        <v>899</v>
      </c>
      <c r="B902" s="1">
        <v>366741</v>
      </c>
      <c r="C902" s="1" t="s">
        <v>721</v>
      </c>
      <c r="D902" s="1" t="s">
        <v>70</v>
      </c>
      <c r="E902" s="16" t="s">
        <v>31</v>
      </c>
      <c r="F902" s="1">
        <v>366741</v>
      </c>
      <c r="G902" s="1">
        <v>19</v>
      </c>
      <c r="H902" s="1">
        <v>0.34</v>
      </c>
    </row>
    <row r="903" spans="1:8" x14ac:dyDescent="0.25">
      <c r="A903" s="1">
        <v>900</v>
      </c>
      <c r="B903" s="1">
        <v>366754</v>
      </c>
      <c r="C903" s="1" t="s">
        <v>722</v>
      </c>
      <c r="D903" s="1" t="s">
        <v>70</v>
      </c>
      <c r="E903" s="16" t="s">
        <v>31</v>
      </c>
      <c r="F903" s="1">
        <v>366754</v>
      </c>
      <c r="G903" s="1">
        <v>11</v>
      </c>
      <c r="H903" s="1">
        <v>0.74</v>
      </c>
    </row>
    <row r="904" spans="1:8" x14ac:dyDescent="0.25">
      <c r="A904" s="1">
        <v>901</v>
      </c>
      <c r="B904" s="1">
        <v>367862</v>
      </c>
      <c r="C904" s="1" t="s">
        <v>723</v>
      </c>
      <c r="D904" s="1" t="s">
        <v>30</v>
      </c>
      <c r="E904" s="16" t="s">
        <v>31</v>
      </c>
      <c r="F904" s="1">
        <v>367862</v>
      </c>
      <c r="G904" s="1">
        <v>17</v>
      </c>
      <c r="H904" s="1">
        <v>0.81</v>
      </c>
    </row>
    <row r="905" spans="1:8" x14ac:dyDescent="0.25">
      <c r="A905" s="1">
        <v>902</v>
      </c>
      <c r="B905" s="1">
        <v>367859</v>
      </c>
      <c r="C905" s="1" t="s">
        <v>724</v>
      </c>
      <c r="D905" s="1" t="s">
        <v>30</v>
      </c>
      <c r="E905" s="16" t="s">
        <v>31</v>
      </c>
      <c r="F905" s="1">
        <v>367859</v>
      </c>
      <c r="G905" s="1">
        <v>15</v>
      </c>
      <c r="H905" s="1">
        <v>0.34</v>
      </c>
    </row>
    <row r="906" spans="1:8" x14ac:dyDescent="0.25">
      <c r="A906" s="1">
        <v>903</v>
      </c>
      <c r="B906" s="1">
        <v>353544</v>
      </c>
      <c r="C906" s="1" t="s">
        <v>725</v>
      </c>
      <c r="D906" s="1" t="s">
        <v>70</v>
      </c>
      <c r="E906" s="16" t="s">
        <v>31</v>
      </c>
      <c r="F906" s="1">
        <v>353544</v>
      </c>
      <c r="G906" s="1">
        <v>17</v>
      </c>
      <c r="H906" s="1">
        <v>0.51</v>
      </c>
    </row>
    <row r="907" spans="1:8" x14ac:dyDescent="0.25">
      <c r="A907" s="1">
        <v>904</v>
      </c>
      <c r="B907" s="1">
        <v>348158</v>
      </c>
      <c r="C907" s="1" t="s">
        <v>726</v>
      </c>
      <c r="D907" s="1" t="s">
        <v>44</v>
      </c>
      <c r="E907" s="16" t="s">
        <v>31</v>
      </c>
      <c r="F907" s="1">
        <v>348158</v>
      </c>
      <c r="G907" s="1">
        <v>17</v>
      </c>
      <c r="H907" s="1">
        <v>0.3</v>
      </c>
    </row>
    <row r="908" spans="1:8" x14ac:dyDescent="0.25">
      <c r="A908" s="1">
        <v>905</v>
      </c>
      <c r="B908" s="1">
        <v>347869</v>
      </c>
      <c r="C908" s="1" t="s">
        <v>727</v>
      </c>
      <c r="D908" s="1" t="s">
        <v>30</v>
      </c>
      <c r="E908" s="16" t="s">
        <v>31</v>
      </c>
      <c r="F908" s="1">
        <v>347869</v>
      </c>
      <c r="G908" s="1">
        <v>26</v>
      </c>
      <c r="H908" s="1">
        <v>0.5</v>
      </c>
    </row>
    <row r="909" spans="1:8" x14ac:dyDescent="0.25">
      <c r="A909" s="1">
        <v>906</v>
      </c>
      <c r="B909" s="1">
        <v>347794</v>
      </c>
      <c r="C909" s="1" t="s">
        <v>728</v>
      </c>
      <c r="D909" s="1" t="s">
        <v>44</v>
      </c>
      <c r="E909" s="16" t="s">
        <v>31</v>
      </c>
      <c r="F909" s="1">
        <v>347794</v>
      </c>
      <c r="G909" s="1">
        <v>15</v>
      </c>
      <c r="H909" s="1">
        <v>0.61</v>
      </c>
    </row>
    <row r="910" spans="1:8" x14ac:dyDescent="0.25">
      <c r="A910" s="1">
        <v>907</v>
      </c>
      <c r="B910" s="1">
        <v>347797</v>
      </c>
      <c r="C910" s="1" t="s">
        <v>729</v>
      </c>
      <c r="D910" s="1" t="s">
        <v>44</v>
      </c>
      <c r="E910" s="16" t="s">
        <v>31</v>
      </c>
      <c r="F910" s="1">
        <v>347797</v>
      </c>
      <c r="G910" s="1">
        <v>23</v>
      </c>
      <c r="H910" s="1">
        <v>0.42</v>
      </c>
    </row>
    <row r="911" spans="1:8" x14ac:dyDescent="0.25">
      <c r="A911" s="1">
        <v>908</v>
      </c>
      <c r="B911" s="1">
        <v>347825</v>
      </c>
      <c r="C911" s="1" t="s">
        <v>730</v>
      </c>
      <c r="D911" s="1" t="s">
        <v>59</v>
      </c>
      <c r="E911" s="16" t="s">
        <v>31</v>
      </c>
      <c r="F911" s="1">
        <v>347825</v>
      </c>
      <c r="G911" s="1">
        <v>16</v>
      </c>
      <c r="H911" s="1">
        <v>0.11</v>
      </c>
    </row>
    <row r="912" spans="1:8" x14ac:dyDescent="0.25">
      <c r="A912" s="1">
        <v>909</v>
      </c>
      <c r="B912" s="1">
        <v>348180</v>
      </c>
      <c r="C912" s="1" t="s">
        <v>731</v>
      </c>
      <c r="D912" s="1" t="s">
        <v>118</v>
      </c>
      <c r="E912" s="16" t="s">
        <v>31</v>
      </c>
      <c r="F912" s="1">
        <v>348180</v>
      </c>
      <c r="G912" s="1">
        <v>23</v>
      </c>
      <c r="H912" s="1">
        <v>0.26</v>
      </c>
    </row>
    <row r="913" spans="1:8" x14ac:dyDescent="0.25">
      <c r="A913" s="1">
        <v>910</v>
      </c>
      <c r="B913" s="1">
        <v>348224</v>
      </c>
      <c r="C913" s="1" t="s">
        <v>732</v>
      </c>
      <c r="D913" s="1" t="s">
        <v>33</v>
      </c>
      <c r="E913" s="16" t="s">
        <v>31</v>
      </c>
      <c r="F913" s="1">
        <v>348224</v>
      </c>
      <c r="G913" s="1">
        <v>14</v>
      </c>
      <c r="H913" s="1">
        <v>0.31</v>
      </c>
    </row>
    <row r="914" spans="1:8" x14ac:dyDescent="0.25">
      <c r="A914" s="1">
        <v>911</v>
      </c>
      <c r="B914" s="1">
        <v>348012</v>
      </c>
      <c r="C914" s="1" t="s">
        <v>733</v>
      </c>
      <c r="D914" s="1" t="s">
        <v>44</v>
      </c>
      <c r="E914" s="16" t="s">
        <v>31</v>
      </c>
      <c r="F914" s="1">
        <v>348012</v>
      </c>
      <c r="G914" s="1">
        <v>26</v>
      </c>
      <c r="H914" s="1">
        <v>0.54</v>
      </c>
    </row>
    <row r="915" spans="1:8" x14ac:dyDescent="0.25">
      <c r="A915" s="1">
        <v>912</v>
      </c>
      <c r="B915" s="1">
        <v>347823</v>
      </c>
      <c r="C915" s="1" t="s">
        <v>411</v>
      </c>
      <c r="D915" s="1" t="s">
        <v>59</v>
      </c>
      <c r="E915" s="16" t="s">
        <v>31</v>
      </c>
      <c r="F915" s="1">
        <v>347823</v>
      </c>
      <c r="G915" s="1">
        <v>17</v>
      </c>
      <c r="H915" s="1">
        <v>0.45</v>
      </c>
    </row>
    <row r="916" spans="1:8" x14ac:dyDescent="0.25">
      <c r="A916" s="1">
        <v>913</v>
      </c>
      <c r="B916" s="1">
        <v>347665</v>
      </c>
      <c r="C916" s="1" t="s">
        <v>734</v>
      </c>
      <c r="D916" s="1" t="s">
        <v>70</v>
      </c>
      <c r="E916" s="16" t="s">
        <v>31</v>
      </c>
      <c r="F916" s="1">
        <v>347665</v>
      </c>
      <c r="G916" s="1">
        <v>23</v>
      </c>
      <c r="H916" s="1">
        <v>0.32</v>
      </c>
    </row>
    <row r="917" spans="1:8" x14ac:dyDescent="0.25">
      <c r="A917" s="1">
        <v>914</v>
      </c>
      <c r="B917" s="1">
        <v>348028</v>
      </c>
      <c r="C917" s="1" t="s">
        <v>545</v>
      </c>
      <c r="D917" s="1" t="s">
        <v>35</v>
      </c>
      <c r="E917" s="16" t="s">
        <v>31</v>
      </c>
      <c r="F917" s="1">
        <v>348028</v>
      </c>
      <c r="G917" s="1">
        <v>15</v>
      </c>
      <c r="H917" s="1">
        <v>0.81</v>
      </c>
    </row>
    <row r="918" spans="1:8" x14ac:dyDescent="0.25">
      <c r="A918" s="1">
        <v>915</v>
      </c>
      <c r="B918" s="1">
        <v>347727</v>
      </c>
      <c r="C918" s="1" t="s">
        <v>225</v>
      </c>
      <c r="D918" s="1" t="s">
        <v>44</v>
      </c>
      <c r="E918" s="16" t="s">
        <v>31</v>
      </c>
      <c r="F918" s="1">
        <v>347727</v>
      </c>
      <c r="G918" s="1">
        <v>10</v>
      </c>
      <c r="H918" s="1">
        <v>0.42</v>
      </c>
    </row>
    <row r="919" spans="1:8" x14ac:dyDescent="0.25">
      <c r="A919" s="1">
        <v>916</v>
      </c>
      <c r="B919" s="1">
        <v>364186</v>
      </c>
      <c r="C919" s="1" t="s">
        <v>735</v>
      </c>
      <c r="D919" s="1" t="s">
        <v>38</v>
      </c>
      <c r="E919" s="16" t="s">
        <v>31</v>
      </c>
      <c r="F919" s="1">
        <v>364186</v>
      </c>
      <c r="G919" s="1">
        <v>15</v>
      </c>
      <c r="H919" s="1">
        <v>0.72</v>
      </c>
    </row>
    <row r="920" spans="1:8" x14ac:dyDescent="0.25">
      <c r="A920" s="1">
        <v>917</v>
      </c>
      <c r="B920" s="1">
        <v>348407</v>
      </c>
      <c r="C920" s="1" t="s">
        <v>736</v>
      </c>
      <c r="D920" s="1" t="s">
        <v>30</v>
      </c>
      <c r="E920" s="16" t="s">
        <v>31</v>
      </c>
      <c r="F920" s="1">
        <v>348407</v>
      </c>
      <c r="G920" s="1">
        <v>22</v>
      </c>
      <c r="H920" s="1">
        <v>0.18</v>
      </c>
    </row>
    <row r="921" spans="1:8" x14ac:dyDescent="0.25">
      <c r="A921" s="1">
        <v>918</v>
      </c>
      <c r="B921" s="1">
        <v>366798</v>
      </c>
      <c r="C921" s="1" t="s">
        <v>114</v>
      </c>
      <c r="D921" s="1" t="s">
        <v>46</v>
      </c>
      <c r="E921" s="16" t="s">
        <v>31</v>
      </c>
      <c r="F921" s="1">
        <v>366798</v>
      </c>
      <c r="G921" s="1">
        <v>26</v>
      </c>
      <c r="H921" s="1">
        <v>0.26</v>
      </c>
    </row>
    <row r="922" spans="1:8" x14ac:dyDescent="0.25">
      <c r="A922" s="1">
        <v>919</v>
      </c>
      <c r="B922" s="1">
        <v>366791</v>
      </c>
      <c r="C922" s="1" t="s">
        <v>97</v>
      </c>
      <c r="D922" s="1" t="s">
        <v>52</v>
      </c>
      <c r="E922" s="16" t="s">
        <v>31</v>
      </c>
      <c r="F922" s="1">
        <v>366791</v>
      </c>
      <c r="G922" s="1">
        <v>27</v>
      </c>
      <c r="H922" s="1">
        <v>0.75</v>
      </c>
    </row>
    <row r="923" spans="1:8" x14ac:dyDescent="0.25">
      <c r="A923" s="1">
        <v>920</v>
      </c>
      <c r="B923" s="1">
        <v>366745</v>
      </c>
      <c r="C923" s="1" t="s">
        <v>737</v>
      </c>
      <c r="D923" s="1" t="s">
        <v>46</v>
      </c>
      <c r="E923" s="16" t="s">
        <v>31</v>
      </c>
      <c r="F923" s="1">
        <v>366745</v>
      </c>
      <c r="G923" s="1">
        <v>18</v>
      </c>
      <c r="H923" s="1">
        <v>0.83</v>
      </c>
    </row>
    <row r="924" spans="1:8" x14ac:dyDescent="0.25">
      <c r="A924" s="1">
        <v>921</v>
      </c>
      <c r="B924" s="1">
        <v>348097</v>
      </c>
      <c r="C924" s="1" t="s">
        <v>738</v>
      </c>
      <c r="D924" s="1" t="s">
        <v>40</v>
      </c>
      <c r="E924" s="16" t="s">
        <v>31</v>
      </c>
      <c r="F924" s="1">
        <v>348097</v>
      </c>
      <c r="G924" s="1">
        <v>21</v>
      </c>
      <c r="H924" s="1">
        <v>0.71</v>
      </c>
    </row>
    <row r="925" spans="1:8" x14ac:dyDescent="0.25">
      <c r="A925" s="1">
        <v>922</v>
      </c>
      <c r="B925" s="1">
        <v>368070</v>
      </c>
      <c r="C925" s="1" t="s">
        <v>739</v>
      </c>
      <c r="D925" s="1" t="s">
        <v>50</v>
      </c>
      <c r="E925" s="16" t="s">
        <v>31</v>
      </c>
      <c r="F925" s="1">
        <v>368070</v>
      </c>
      <c r="G925" s="1">
        <v>29</v>
      </c>
      <c r="H925" s="1">
        <v>0.78</v>
      </c>
    </row>
    <row r="926" spans="1:8" x14ac:dyDescent="0.25">
      <c r="A926" s="1">
        <v>923</v>
      </c>
      <c r="B926" s="1">
        <v>348392</v>
      </c>
      <c r="C926" s="1" t="s">
        <v>740</v>
      </c>
      <c r="D926" s="1" t="s">
        <v>44</v>
      </c>
      <c r="E926" s="16" t="s">
        <v>31</v>
      </c>
      <c r="F926" s="1">
        <v>348392</v>
      </c>
      <c r="G926" s="1">
        <v>20</v>
      </c>
      <c r="H926" s="1">
        <v>0.19</v>
      </c>
    </row>
    <row r="927" spans="1:8" x14ac:dyDescent="0.25">
      <c r="A927" s="1">
        <v>924</v>
      </c>
      <c r="B927" s="1">
        <v>367759</v>
      </c>
      <c r="C927" s="1" t="s">
        <v>127</v>
      </c>
      <c r="D927" s="1" t="s">
        <v>118</v>
      </c>
      <c r="E927" s="16" t="s">
        <v>31</v>
      </c>
      <c r="F927" s="1">
        <v>367759</v>
      </c>
      <c r="G927" s="1">
        <v>29</v>
      </c>
      <c r="H927" s="1">
        <v>0.83</v>
      </c>
    </row>
    <row r="928" spans="1:8" x14ac:dyDescent="0.25">
      <c r="A928" s="1">
        <v>925</v>
      </c>
      <c r="B928" s="1">
        <v>367773</v>
      </c>
      <c r="C928" s="1" t="s">
        <v>741</v>
      </c>
      <c r="D928" s="1" t="s">
        <v>38</v>
      </c>
      <c r="E928" s="16" t="s">
        <v>31</v>
      </c>
      <c r="F928" s="1">
        <v>367773</v>
      </c>
      <c r="G928" s="1">
        <v>19</v>
      </c>
      <c r="H928" s="1">
        <v>0.42</v>
      </c>
    </row>
    <row r="929" spans="1:8" x14ac:dyDescent="0.25">
      <c r="A929" s="1">
        <v>926</v>
      </c>
      <c r="B929" s="1">
        <v>347621</v>
      </c>
      <c r="C929" s="1" t="s">
        <v>742</v>
      </c>
      <c r="D929" s="1" t="s">
        <v>70</v>
      </c>
      <c r="E929" s="16" t="s">
        <v>31</v>
      </c>
      <c r="F929" s="1">
        <v>347621</v>
      </c>
      <c r="G929" s="1">
        <v>29</v>
      </c>
      <c r="H929" s="1">
        <v>0.62</v>
      </c>
    </row>
    <row r="930" spans="1:8" x14ac:dyDescent="0.25">
      <c r="A930" s="1">
        <v>927</v>
      </c>
      <c r="B930" s="1">
        <v>348418</v>
      </c>
      <c r="C930" s="1" t="s">
        <v>369</v>
      </c>
      <c r="D930" s="1" t="s">
        <v>30</v>
      </c>
      <c r="E930" s="16" t="s">
        <v>31</v>
      </c>
      <c r="F930" s="1">
        <v>348418</v>
      </c>
      <c r="G930" s="1">
        <v>5</v>
      </c>
      <c r="H930" s="1">
        <v>0.84</v>
      </c>
    </row>
    <row r="931" spans="1:8" x14ac:dyDescent="0.25">
      <c r="A931" s="1">
        <v>928</v>
      </c>
      <c r="B931" s="1">
        <v>348640</v>
      </c>
      <c r="C931" s="1" t="s">
        <v>743</v>
      </c>
      <c r="D931" s="1" t="s">
        <v>44</v>
      </c>
      <c r="E931" s="16" t="s">
        <v>31</v>
      </c>
      <c r="F931" s="1">
        <v>348640</v>
      </c>
      <c r="G931" s="1">
        <v>26</v>
      </c>
      <c r="H931" s="1">
        <v>0.61</v>
      </c>
    </row>
    <row r="932" spans="1:8" x14ac:dyDescent="0.25">
      <c r="A932" s="1">
        <v>929</v>
      </c>
      <c r="B932" s="1">
        <v>347699</v>
      </c>
      <c r="C932" s="1" t="s">
        <v>744</v>
      </c>
      <c r="D932" s="1" t="s">
        <v>59</v>
      </c>
      <c r="E932" s="16" t="s">
        <v>31</v>
      </c>
      <c r="F932" s="1">
        <v>347699</v>
      </c>
      <c r="G932" s="1">
        <v>12</v>
      </c>
      <c r="H932" s="1">
        <v>0.28999999999999998</v>
      </c>
    </row>
    <row r="933" spans="1:8" x14ac:dyDescent="0.25">
      <c r="A933" s="1">
        <v>930</v>
      </c>
      <c r="B933" s="1">
        <v>368061</v>
      </c>
      <c r="C933" s="1" t="s">
        <v>105</v>
      </c>
      <c r="D933" s="1" t="s">
        <v>50</v>
      </c>
      <c r="E933" s="16" t="s">
        <v>31</v>
      </c>
      <c r="F933" s="1">
        <v>368061</v>
      </c>
      <c r="G933" s="1">
        <v>5</v>
      </c>
      <c r="H933" s="1">
        <v>0.52</v>
      </c>
    </row>
    <row r="934" spans="1:8" x14ac:dyDescent="0.25">
      <c r="A934" s="1">
        <v>931</v>
      </c>
      <c r="B934" s="1">
        <v>366784</v>
      </c>
      <c r="C934" s="1" t="s">
        <v>745</v>
      </c>
      <c r="D934" s="1" t="s">
        <v>46</v>
      </c>
      <c r="E934" s="16" t="s">
        <v>31</v>
      </c>
      <c r="F934" s="1">
        <v>366784</v>
      </c>
      <c r="G934" s="1">
        <v>14</v>
      </c>
      <c r="H934" s="1">
        <v>0.65</v>
      </c>
    </row>
    <row r="935" spans="1:8" x14ac:dyDescent="0.25">
      <c r="A935" s="1">
        <v>932</v>
      </c>
      <c r="B935" s="1">
        <v>366794</v>
      </c>
      <c r="C935" s="1" t="s">
        <v>99</v>
      </c>
      <c r="D935" s="1" t="s">
        <v>46</v>
      </c>
      <c r="E935" s="16" t="s">
        <v>31</v>
      </c>
      <c r="F935" s="1">
        <v>366794</v>
      </c>
      <c r="G935" s="1">
        <v>30</v>
      </c>
      <c r="H935" s="1">
        <v>0.49</v>
      </c>
    </row>
    <row r="936" spans="1:8" x14ac:dyDescent="0.25">
      <c r="A936" s="1">
        <v>933</v>
      </c>
      <c r="B936" s="1">
        <v>347615</v>
      </c>
      <c r="C936" s="1" t="s">
        <v>746</v>
      </c>
      <c r="D936" s="1" t="s">
        <v>70</v>
      </c>
      <c r="E936" s="16" t="s">
        <v>31</v>
      </c>
      <c r="F936" s="1">
        <v>347615</v>
      </c>
      <c r="G936" s="1">
        <v>8</v>
      </c>
      <c r="H936" s="1">
        <v>0.22</v>
      </c>
    </row>
    <row r="937" spans="1:8" x14ac:dyDescent="0.25">
      <c r="A937" s="1">
        <v>934</v>
      </c>
      <c r="B937" s="1">
        <v>348384</v>
      </c>
      <c r="C937" s="1" t="s">
        <v>747</v>
      </c>
      <c r="D937" s="1" t="s">
        <v>30</v>
      </c>
      <c r="E937" s="16" t="s">
        <v>31</v>
      </c>
      <c r="F937" s="1">
        <v>348384</v>
      </c>
      <c r="G937" s="1">
        <v>27</v>
      </c>
      <c r="H937" s="1">
        <v>0.47</v>
      </c>
    </row>
    <row r="938" spans="1:8" x14ac:dyDescent="0.25">
      <c r="A938" s="1">
        <v>935</v>
      </c>
      <c r="B938" s="1">
        <v>348383</v>
      </c>
      <c r="C938" s="1" t="s">
        <v>748</v>
      </c>
      <c r="D938" s="1" t="s">
        <v>30</v>
      </c>
      <c r="E938" s="16" t="s">
        <v>31</v>
      </c>
      <c r="F938" s="1">
        <v>348383</v>
      </c>
      <c r="G938" s="1">
        <v>6</v>
      </c>
      <c r="H938" s="1">
        <v>0.57999999999999996</v>
      </c>
    </row>
    <row r="939" spans="1:8" x14ac:dyDescent="0.25">
      <c r="A939" s="1">
        <v>936</v>
      </c>
      <c r="B939" s="1">
        <v>367710</v>
      </c>
      <c r="C939" s="1" t="s">
        <v>555</v>
      </c>
      <c r="D939" s="1" t="s">
        <v>38</v>
      </c>
      <c r="E939" s="16" t="s">
        <v>31</v>
      </c>
      <c r="F939" s="1">
        <v>367710</v>
      </c>
      <c r="G939" s="1">
        <v>29</v>
      </c>
      <c r="H939" s="1">
        <v>0.16</v>
      </c>
    </row>
    <row r="940" spans="1:8" x14ac:dyDescent="0.25">
      <c r="A940" s="1">
        <v>937</v>
      </c>
      <c r="B940" s="1">
        <v>368042</v>
      </c>
      <c r="C940" s="1" t="s">
        <v>103</v>
      </c>
      <c r="D940" s="1" t="s">
        <v>46</v>
      </c>
      <c r="E940" s="16" t="s">
        <v>31</v>
      </c>
      <c r="F940" s="1">
        <v>368042</v>
      </c>
      <c r="G940" s="1">
        <v>20</v>
      </c>
      <c r="H940" s="1">
        <v>0.32</v>
      </c>
    </row>
    <row r="941" spans="1:8" x14ac:dyDescent="0.25">
      <c r="A941" s="1">
        <v>938</v>
      </c>
      <c r="B941" s="1">
        <v>366795</v>
      </c>
      <c r="C941" s="1" t="s">
        <v>181</v>
      </c>
      <c r="D941" s="1" t="s">
        <v>46</v>
      </c>
      <c r="E941" s="16" t="s">
        <v>31</v>
      </c>
      <c r="F941" s="1">
        <v>366795</v>
      </c>
      <c r="G941" s="1">
        <v>13</v>
      </c>
      <c r="H941" s="1">
        <v>0.87</v>
      </c>
    </row>
    <row r="942" spans="1:8" x14ac:dyDescent="0.25">
      <c r="A942" s="1">
        <v>939</v>
      </c>
      <c r="B942" s="1">
        <v>367860</v>
      </c>
      <c r="C942" s="1" t="s">
        <v>749</v>
      </c>
      <c r="D942" s="1" t="s">
        <v>30</v>
      </c>
      <c r="E942" s="16" t="s">
        <v>31</v>
      </c>
      <c r="F942" s="1">
        <v>367860</v>
      </c>
      <c r="G942" s="1">
        <v>12</v>
      </c>
      <c r="H942" s="1">
        <v>0.3</v>
      </c>
    </row>
    <row r="943" spans="1:8" x14ac:dyDescent="0.25">
      <c r="A943" s="1">
        <v>940</v>
      </c>
      <c r="B943" s="1">
        <v>368004</v>
      </c>
      <c r="C943" s="1" t="s">
        <v>750</v>
      </c>
      <c r="D943" s="1" t="s">
        <v>44</v>
      </c>
      <c r="E943" s="16" t="s">
        <v>31</v>
      </c>
      <c r="F943" s="1">
        <v>368004</v>
      </c>
      <c r="G943" s="1">
        <v>23</v>
      </c>
      <c r="H943" s="1">
        <v>0.75</v>
      </c>
    </row>
    <row r="944" spans="1:8" x14ac:dyDescent="0.25">
      <c r="A944" s="1">
        <v>941</v>
      </c>
      <c r="B944" s="1">
        <v>367719</v>
      </c>
      <c r="C944" s="1" t="s">
        <v>273</v>
      </c>
      <c r="D944" s="1" t="s">
        <v>40</v>
      </c>
      <c r="E944" s="16" t="s">
        <v>31</v>
      </c>
      <c r="F944" s="1">
        <v>367719</v>
      </c>
      <c r="G944" s="1">
        <v>28</v>
      </c>
      <c r="H944" s="1">
        <v>0.65</v>
      </c>
    </row>
    <row r="945" spans="1:8" x14ac:dyDescent="0.25">
      <c r="A945" s="1">
        <v>942</v>
      </c>
      <c r="B945" s="1">
        <v>347589</v>
      </c>
      <c r="C945" s="1" t="s">
        <v>518</v>
      </c>
      <c r="D945" s="1" t="s">
        <v>70</v>
      </c>
      <c r="E945" s="16" t="s">
        <v>31</v>
      </c>
      <c r="F945" s="1">
        <v>347589</v>
      </c>
      <c r="G945" s="1">
        <v>11</v>
      </c>
      <c r="H945" s="1">
        <v>0.66</v>
      </c>
    </row>
    <row r="946" spans="1:8" x14ac:dyDescent="0.25">
      <c r="A946" s="1">
        <v>943</v>
      </c>
      <c r="B946" s="1">
        <v>348159</v>
      </c>
      <c r="C946" s="1" t="s">
        <v>751</v>
      </c>
      <c r="D946" s="1" t="s">
        <v>44</v>
      </c>
      <c r="E946" s="16" t="s">
        <v>31</v>
      </c>
      <c r="F946" s="1">
        <v>348159</v>
      </c>
      <c r="G946" s="1">
        <v>23</v>
      </c>
      <c r="H946" s="1">
        <v>0.45</v>
      </c>
    </row>
    <row r="947" spans="1:8" x14ac:dyDescent="0.25">
      <c r="A947" s="1">
        <v>944</v>
      </c>
      <c r="B947" s="1">
        <v>348557</v>
      </c>
      <c r="C947" s="1" t="s">
        <v>743</v>
      </c>
      <c r="D947" s="1" t="s">
        <v>44</v>
      </c>
      <c r="E947" s="16" t="s">
        <v>31</v>
      </c>
      <c r="F947" s="1">
        <v>348557</v>
      </c>
      <c r="G947" s="1">
        <v>11</v>
      </c>
      <c r="H947" s="1">
        <v>0.5</v>
      </c>
    </row>
    <row r="948" spans="1:8" x14ac:dyDescent="0.25">
      <c r="A948" s="1">
        <v>945</v>
      </c>
      <c r="B948" s="1">
        <v>364405</v>
      </c>
      <c r="C948" s="1" t="s">
        <v>752</v>
      </c>
      <c r="D948" s="1" t="s">
        <v>70</v>
      </c>
      <c r="E948" s="16" t="s">
        <v>31</v>
      </c>
      <c r="F948" s="1">
        <v>364405</v>
      </c>
      <c r="G948" s="1">
        <v>8</v>
      </c>
      <c r="H948" s="1">
        <v>0.32</v>
      </c>
    </row>
    <row r="949" spans="1:8" x14ac:dyDescent="0.25">
      <c r="A949" s="1">
        <v>946</v>
      </c>
      <c r="B949" s="1">
        <v>348357</v>
      </c>
      <c r="C949" s="1" t="s">
        <v>471</v>
      </c>
      <c r="D949" s="1" t="s">
        <v>30</v>
      </c>
      <c r="E949" s="16" t="s">
        <v>31</v>
      </c>
      <c r="F949" s="1">
        <v>348357</v>
      </c>
      <c r="G949" s="1">
        <v>16</v>
      </c>
      <c r="H949" s="1">
        <v>0.1</v>
      </c>
    </row>
    <row r="950" spans="1:8" x14ac:dyDescent="0.25">
      <c r="A950" s="1">
        <v>947</v>
      </c>
      <c r="B950" s="1">
        <v>347909</v>
      </c>
      <c r="C950" s="1" t="s">
        <v>691</v>
      </c>
      <c r="D950" s="1" t="s">
        <v>50</v>
      </c>
      <c r="E950" s="16" t="s">
        <v>31</v>
      </c>
      <c r="F950" s="1">
        <v>347909</v>
      </c>
      <c r="G950" s="1">
        <v>23</v>
      </c>
      <c r="H950" s="1">
        <v>0.72</v>
      </c>
    </row>
    <row r="951" spans="1:8" x14ac:dyDescent="0.25">
      <c r="A951" s="1">
        <v>948</v>
      </c>
      <c r="B951" s="1">
        <v>367979</v>
      </c>
      <c r="C951" s="1" t="s">
        <v>753</v>
      </c>
      <c r="D951" s="1" t="s">
        <v>30</v>
      </c>
      <c r="E951" s="16" t="s">
        <v>31</v>
      </c>
      <c r="F951" s="1">
        <v>367979</v>
      </c>
      <c r="G951" s="1">
        <v>22</v>
      </c>
      <c r="H951" s="1">
        <v>0.24</v>
      </c>
    </row>
    <row r="952" spans="1:8" x14ac:dyDescent="0.25">
      <c r="A952" s="1">
        <v>949</v>
      </c>
      <c r="B952" s="1">
        <v>348615</v>
      </c>
      <c r="C952" s="1" t="s">
        <v>754</v>
      </c>
      <c r="D952" s="1" t="s">
        <v>46</v>
      </c>
      <c r="E952" s="16" t="s">
        <v>31</v>
      </c>
      <c r="F952" s="1">
        <v>348615</v>
      </c>
      <c r="G952" s="1">
        <v>15</v>
      </c>
      <c r="H952" s="1">
        <v>0.28000000000000003</v>
      </c>
    </row>
    <row r="953" spans="1:8" x14ac:dyDescent="0.25">
      <c r="A953" s="1">
        <v>950</v>
      </c>
      <c r="B953" s="1">
        <v>367798</v>
      </c>
      <c r="C953" s="1" t="s">
        <v>755</v>
      </c>
      <c r="D953" s="1" t="s">
        <v>44</v>
      </c>
      <c r="E953" s="16" t="s">
        <v>31</v>
      </c>
      <c r="F953" s="1">
        <v>367798</v>
      </c>
      <c r="G953" s="1">
        <v>16</v>
      </c>
      <c r="H953" s="1">
        <v>0.54</v>
      </c>
    </row>
    <row r="954" spans="1:8" x14ac:dyDescent="0.25">
      <c r="A954" s="1">
        <v>951</v>
      </c>
      <c r="B954" s="1">
        <v>348540</v>
      </c>
      <c r="C954" s="1" t="s">
        <v>756</v>
      </c>
      <c r="D954" s="1" t="s">
        <v>44</v>
      </c>
      <c r="E954" s="16" t="s">
        <v>31</v>
      </c>
      <c r="F954" s="1">
        <v>348540</v>
      </c>
      <c r="G954" s="1">
        <v>19</v>
      </c>
      <c r="H954" s="1">
        <v>0.35</v>
      </c>
    </row>
    <row r="955" spans="1:8" x14ac:dyDescent="0.25">
      <c r="A955" s="1">
        <v>952</v>
      </c>
      <c r="B955" s="1">
        <v>348504</v>
      </c>
      <c r="C955" s="1" t="s">
        <v>757</v>
      </c>
      <c r="D955" s="1" t="s">
        <v>70</v>
      </c>
      <c r="E955" s="16" t="s">
        <v>31</v>
      </c>
      <c r="F955" s="1">
        <v>348504</v>
      </c>
      <c r="G955" s="1">
        <v>25</v>
      </c>
      <c r="H955" s="1">
        <v>0.4</v>
      </c>
    </row>
    <row r="956" spans="1:8" x14ac:dyDescent="0.25">
      <c r="A956" s="1">
        <v>953</v>
      </c>
      <c r="B956" s="1">
        <v>367861</v>
      </c>
      <c r="C956" s="1" t="s">
        <v>758</v>
      </c>
      <c r="D956" s="1" t="s">
        <v>30</v>
      </c>
      <c r="E956" s="16" t="s">
        <v>31</v>
      </c>
      <c r="F956" s="1">
        <v>367861</v>
      </c>
      <c r="G956" s="1">
        <v>25</v>
      </c>
      <c r="H956" s="1">
        <v>0.65</v>
      </c>
    </row>
    <row r="957" spans="1:8" x14ac:dyDescent="0.25">
      <c r="A957" s="1">
        <v>954</v>
      </c>
      <c r="B957" s="1">
        <v>347925</v>
      </c>
      <c r="C957" s="1" t="s">
        <v>759</v>
      </c>
      <c r="D957" s="1" t="s">
        <v>30</v>
      </c>
      <c r="E957" s="16" t="s">
        <v>31</v>
      </c>
      <c r="F957" s="1">
        <v>347925</v>
      </c>
      <c r="G957" s="1">
        <v>16</v>
      </c>
      <c r="H957" s="1">
        <v>0.67</v>
      </c>
    </row>
    <row r="958" spans="1:8" x14ac:dyDescent="0.25">
      <c r="A958" s="1">
        <v>955</v>
      </c>
      <c r="B958" s="1">
        <v>348523</v>
      </c>
      <c r="C958" s="1" t="s">
        <v>760</v>
      </c>
      <c r="D958" s="1" t="s">
        <v>70</v>
      </c>
      <c r="E958" s="16" t="s">
        <v>31</v>
      </c>
      <c r="F958" s="1">
        <v>348523</v>
      </c>
      <c r="G958" s="1">
        <v>25</v>
      </c>
      <c r="H958" s="1">
        <v>0.84</v>
      </c>
    </row>
    <row r="959" spans="1:8" x14ac:dyDescent="0.25">
      <c r="A959" s="1">
        <v>956</v>
      </c>
      <c r="B959" s="1">
        <v>353561</v>
      </c>
      <c r="C959" s="1" t="s">
        <v>761</v>
      </c>
      <c r="D959" s="1" t="s">
        <v>50</v>
      </c>
      <c r="E959" s="16" t="s">
        <v>31</v>
      </c>
      <c r="F959" s="1">
        <v>353561</v>
      </c>
      <c r="G959" s="1">
        <v>7</v>
      </c>
      <c r="H959" s="1">
        <v>0.1</v>
      </c>
    </row>
    <row r="960" spans="1:8" x14ac:dyDescent="0.25">
      <c r="A960" s="1">
        <v>957</v>
      </c>
      <c r="B960" s="1">
        <v>347914</v>
      </c>
      <c r="C960" s="1" t="s">
        <v>762</v>
      </c>
      <c r="D960" s="1" t="s">
        <v>50</v>
      </c>
      <c r="E960" s="16" t="s">
        <v>31</v>
      </c>
      <c r="F960" s="1">
        <v>347914</v>
      </c>
      <c r="G960" s="1">
        <v>6</v>
      </c>
      <c r="H960" s="1">
        <v>0.57999999999999996</v>
      </c>
    </row>
    <row r="961" spans="1:8" x14ac:dyDescent="0.25">
      <c r="A961" s="1">
        <v>958</v>
      </c>
      <c r="B961" s="1">
        <v>348518</v>
      </c>
      <c r="C961" s="1" t="s">
        <v>763</v>
      </c>
      <c r="D961" s="1" t="s">
        <v>70</v>
      </c>
      <c r="E961" s="16" t="s">
        <v>31</v>
      </c>
      <c r="F961" s="1">
        <v>348518</v>
      </c>
      <c r="G961" s="1">
        <v>30</v>
      </c>
      <c r="H961" s="1">
        <v>0.81</v>
      </c>
    </row>
    <row r="962" spans="1:8" x14ac:dyDescent="0.25">
      <c r="A962" s="1">
        <v>959</v>
      </c>
      <c r="B962" s="1">
        <v>348160</v>
      </c>
      <c r="C962" s="1" t="s">
        <v>764</v>
      </c>
      <c r="D962" s="1" t="s">
        <v>44</v>
      </c>
      <c r="E962" s="16" t="s">
        <v>31</v>
      </c>
      <c r="F962" s="1">
        <v>348160</v>
      </c>
      <c r="G962" s="1">
        <v>19</v>
      </c>
      <c r="H962" s="1">
        <v>0.28999999999999998</v>
      </c>
    </row>
    <row r="963" spans="1:8" x14ac:dyDescent="0.25">
      <c r="A963" s="1">
        <v>960</v>
      </c>
      <c r="B963" s="1">
        <v>348306</v>
      </c>
      <c r="C963" s="1" t="s">
        <v>765</v>
      </c>
      <c r="D963" s="1" t="s">
        <v>52</v>
      </c>
      <c r="E963" s="16" t="s">
        <v>31</v>
      </c>
      <c r="F963" s="1">
        <v>348306</v>
      </c>
      <c r="G963" s="1">
        <v>7</v>
      </c>
      <c r="H963" s="1">
        <v>0.75</v>
      </c>
    </row>
    <row r="964" spans="1:8" x14ac:dyDescent="0.25">
      <c r="A964" s="1">
        <v>961</v>
      </c>
      <c r="B964" s="1">
        <v>366813</v>
      </c>
      <c r="C964" s="1" t="s">
        <v>766</v>
      </c>
      <c r="D964" s="1" t="s">
        <v>50</v>
      </c>
      <c r="E964" s="16" t="s">
        <v>31</v>
      </c>
      <c r="F964" s="1">
        <v>366813</v>
      </c>
      <c r="G964" s="1">
        <v>21</v>
      </c>
      <c r="H964" s="1">
        <v>0.88</v>
      </c>
    </row>
    <row r="965" spans="1:8" x14ac:dyDescent="0.25">
      <c r="A965" s="1">
        <v>962</v>
      </c>
      <c r="B965" s="1">
        <v>348613</v>
      </c>
      <c r="C965" s="1" t="s">
        <v>767</v>
      </c>
      <c r="D965" s="1" t="s">
        <v>46</v>
      </c>
      <c r="E965" s="16" t="s">
        <v>31</v>
      </c>
      <c r="F965" s="1">
        <v>348613</v>
      </c>
      <c r="G965" s="1">
        <v>5</v>
      </c>
      <c r="H965" s="1">
        <v>0.52</v>
      </c>
    </row>
    <row r="966" spans="1:8" x14ac:dyDescent="0.25">
      <c r="A966" s="1">
        <v>963</v>
      </c>
      <c r="B966" s="1">
        <v>348610</v>
      </c>
      <c r="C966" s="1" t="s">
        <v>768</v>
      </c>
      <c r="D966" s="1" t="s">
        <v>46</v>
      </c>
      <c r="E966" s="16" t="s">
        <v>31</v>
      </c>
      <c r="F966" s="1">
        <v>348610</v>
      </c>
      <c r="G966" s="1">
        <v>7</v>
      </c>
      <c r="H966" s="1">
        <v>0.6</v>
      </c>
    </row>
    <row r="967" spans="1:8" x14ac:dyDescent="0.25">
      <c r="A967" s="1">
        <v>964</v>
      </c>
      <c r="B967" s="1">
        <v>348612</v>
      </c>
      <c r="C967" s="1" t="s">
        <v>769</v>
      </c>
      <c r="D967" s="1" t="s">
        <v>46</v>
      </c>
      <c r="E967" s="16" t="s">
        <v>31</v>
      </c>
      <c r="F967" s="1">
        <v>348612</v>
      </c>
      <c r="G967" s="1">
        <v>24</v>
      </c>
      <c r="H967" s="1">
        <v>0.48</v>
      </c>
    </row>
    <row r="968" spans="1:8" x14ac:dyDescent="0.25">
      <c r="A968" s="1">
        <v>965</v>
      </c>
      <c r="B968" s="1">
        <v>367723</v>
      </c>
      <c r="C968" s="1" t="s">
        <v>770</v>
      </c>
      <c r="D968" s="1" t="s">
        <v>35</v>
      </c>
      <c r="E968" s="16" t="s">
        <v>31</v>
      </c>
      <c r="F968" s="1">
        <v>367723</v>
      </c>
      <c r="G968" s="1">
        <v>26</v>
      </c>
      <c r="H968" s="1">
        <v>0.87</v>
      </c>
    </row>
    <row r="969" spans="1:8" x14ac:dyDescent="0.25">
      <c r="A969" s="1">
        <v>966</v>
      </c>
      <c r="B969" s="1">
        <v>348438</v>
      </c>
      <c r="C969" s="1" t="s">
        <v>121</v>
      </c>
      <c r="D969" s="1" t="s">
        <v>30</v>
      </c>
      <c r="E969" s="16" t="s">
        <v>31</v>
      </c>
      <c r="F969" s="1">
        <v>348438</v>
      </c>
      <c r="G969" s="1">
        <v>28</v>
      </c>
      <c r="H969" s="1">
        <v>0.71</v>
      </c>
    </row>
    <row r="970" spans="1:8" x14ac:dyDescent="0.25">
      <c r="A970" s="1">
        <v>967</v>
      </c>
      <c r="B970" s="1">
        <v>367756</v>
      </c>
      <c r="C970" s="1" t="s">
        <v>771</v>
      </c>
      <c r="D970" s="1" t="s">
        <v>118</v>
      </c>
      <c r="E970" s="16" t="s">
        <v>31</v>
      </c>
      <c r="F970" s="1">
        <v>367756</v>
      </c>
      <c r="G970" s="1">
        <v>26</v>
      </c>
      <c r="H970" s="1">
        <v>0.54</v>
      </c>
    </row>
    <row r="971" spans="1:8" x14ac:dyDescent="0.25">
      <c r="A971" s="1">
        <v>968</v>
      </c>
      <c r="B971" s="1">
        <v>367774</v>
      </c>
      <c r="C971" s="1" t="s">
        <v>772</v>
      </c>
      <c r="D971" s="1" t="s">
        <v>38</v>
      </c>
      <c r="E971" s="16" t="s">
        <v>31</v>
      </c>
      <c r="F971" s="1">
        <v>367774</v>
      </c>
      <c r="G971" s="1">
        <v>19</v>
      </c>
      <c r="H971" s="1">
        <v>0.73</v>
      </c>
    </row>
    <row r="972" spans="1:8" x14ac:dyDescent="0.25">
      <c r="A972" s="1">
        <v>969</v>
      </c>
      <c r="B972" s="1">
        <v>367951</v>
      </c>
      <c r="C972" s="1" t="s">
        <v>773</v>
      </c>
      <c r="D972" s="1" t="s">
        <v>70</v>
      </c>
      <c r="E972" s="16" t="s">
        <v>31</v>
      </c>
      <c r="F972" s="1">
        <v>367951</v>
      </c>
      <c r="G972" s="1">
        <v>17</v>
      </c>
      <c r="H972" s="1">
        <v>0.89</v>
      </c>
    </row>
    <row r="973" spans="1:8" x14ac:dyDescent="0.25">
      <c r="A973" s="1">
        <v>970</v>
      </c>
      <c r="B973" s="1">
        <v>367826</v>
      </c>
      <c r="C973" s="1" t="s">
        <v>774</v>
      </c>
      <c r="D973" s="1" t="s">
        <v>30</v>
      </c>
      <c r="E973" s="16" t="s">
        <v>31</v>
      </c>
      <c r="F973" s="1">
        <v>367826</v>
      </c>
      <c r="G973" s="1">
        <v>23</v>
      </c>
      <c r="H973" s="1">
        <v>0.41</v>
      </c>
    </row>
    <row r="974" spans="1:8" x14ac:dyDescent="0.25">
      <c r="A974" s="1">
        <v>971</v>
      </c>
      <c r="B974" s="1">
        <v>367772</v>
      </c>
      <c r="C974" s="1" t="s">
        <v>342</v>
      </c>
      <c r="D974" s="1" t="s">
        <v>38</v>
      </c>
      <c r="E974" s="16" t="s">
        <v>31</v>
      </c>
      <c r="F974" s="1">
        <v>367772</v>
      </c>
      <c r="G974" s="1">
        <v>21</v>
      </c>
      <c r="H974" s="1">
        <v>0.32</v>
      </c>
    </row>
    <row r="975" spans="1:8" x14ac:dyDescent="0.25">
      <c r="A975" s="1">
        <v>972</v>
      </c>
      <c r="B975" s="1">
        <v>369610</v>
      </c>
      <c r="C975" s="1" t="s">
        <v>682</v>
      </c>
      <c r="D975" s="1" t="s">
        <v>42</v>
      </c>
      <c r="E975" s="16" t="s">
        <v>31</v>
      </c>
      <c r="F975" s="1">
        <v>369610</v>
      </c>
      <c r="G975" s="1">
        <v>20</v>
      </c>
      <c r="H975" s="1">
        <v>0.26</v>
      </c>
    </row>
    <row r="976" spans="1:8" x14ac:dyDescent="0.25">
      <c r="A976" s="1">
        <v>973</v>
      </c>
      <c r="B976" s="1">
        <v>367834</v>
      </c>
      <c r="C976" s="1" t="s">
        <v>775</v>
      </c>
      <c r="D976" s="1" t="s">
        <v>30</v>
      </c>
      <c r="E976" s="16" t="s">
        <v>31</v>
      </c>
      <c r="F976" s="1">
        <v>367834</v>
      </c>
      <c r="G976" s="1">
        <v>15</v>
      </c>
      <c r="H976" s="1">
        <v>0.76</v>
      </c>
    </row>
    <row r="977" spans="1:8" x14ac:dyDescent="0.25">
      <c r="A977" s="1">
        <v>974</v>
      </c>
      <c r="B977" s="1">
        <v>367835</v>
      </c>
      <c r="C977" s="1" t="s">
        <v>776</v>
      </c>
      <c r="D977" s="1" t="s">
        <v>30</v>
      </c>
      <c r="E977" s="16" t="s">
        <v>31</v>
      </c>
      <c r="F977" s="1">
        <v>367835</v>
      </c>
      <c r="G977" s="1">
        <v>25</v>
      </c>
      <c r="H977" s="1">
        <v>0.76</v>
      </c>
    </row>
    <row r="978" spans="1:8" x14ac:dyDescent="0.25">
      <c r="A978" s="1">
        <v>975</v>
      </c>
      <c r="B978" s="1">
        <v>367827</v>
      </c>
      <c r="C978" s="1" t="s">
        <v>777</v>
      </c>
      <c r="D978" s="1" t="s">
        <v>30</v>
      </c>
      <c r="E978" s="16" t="s">
        <v>31</v>
      </c>
      <c r="F978" s="1">
        <v>367827</v>
      </c>
      <c r="G978" s="1">
        <v>22</v>
      </c>
      <c r="H978" s="1">
        <v>0.48</v>
      </c>
    </row>
    <row r="979" spans="1:8" x14ac:dyDescent="0.25">
      <c r="A979" s="1">
        <v>976</v>
      </c>
      <c r="B979" s="1">
        <v>348276</v>
      </c>
      <c r="C979" s="1" t="s">
        <v>778</v>
      </c>
      <c r="D979" s="1" t="s">
        <v>30</v>
      </c>
      <c r="E979" s="16" t="s">
        <v>31</v>
      </c>
      <c r="F979" s="1">
        <v>348276</v>
      </c>
      <c r="G979" s="1">
        <v>24</v>
      </c>
      <c r="H979" s="1">
        <v>0.12</v>
      </c>
    </row>
    <row r="980" spans="1:8" x14ac:dyDescent="0.25">
      <c r="A980" s="1">
        <v>977</v>
      </c>
      <c r="B980" s="1">
        <v>368017</v>
      </c>
      <c r="C980" s="1" t="s">
        <v>779</v>
      </c>
      <c r="D980" s="1" t="s">
        <v>38</v>
      </c>
      <c r="E980" s="16" t="s">
        <v>31</v>
      </c>
      <c r="F980" s="1">
        <v>368017</v>
      </c>
      <c r="G980" s="1">
        <v>27</v>
      </c>
      <c r="H980" s="1">
        <v>0.66</v>
      </c>
    </row>
    <row r="981" spans="1:8" x14ac:dyDescent="0.25">
      <c r="A981" s="1">
        <v>978</v>
      </c>
      <c r="B981" s="1">
        <v>367707</v>
      </c>
      <c r="C981" s="1" t="s">
        <v>189</v>
      </c>
      <c r="D981" s="1" t="s">
        <v>38</v>
      </c>
      <c r="E981" s="16" t="s">
        <v>31</v>
      </c>
      <c r="F981" s="1">
        <v>367707</v>
      </c>
      <c r="G981" s="1">
        <v>7</v>
      </c>
      <c r="H981" s="1">
        <v>0.33</v>
      </c>
    </row>
    <row r="982" spans="1:8" x14ac:dyDescent="0.25">
      <c r="A982" s="1">
        <v>979</v>
      </c>
      <c r="B982" s="1">
        <v>367769</v>
      </c>
      <c r="C982" s="1" t="s">
        <v>780</v>
      </c>
      <c r="D982" s="1" t="s">
        <v>35</v>
      </c>
      <c r="E982" s="16" t="s">
        <v>31</v>
      </c>
      <c r="F982" s="1">
        <v>367769</v>
      </c>
      <c r="G982" s="1">
        <v>6</v>
      </c>
      <c r="H982" s="1">
        <v>0.36</v>
      </c>
    </row>
    <row r="983" spans="1:8" x14ac:dyDescent="0.25">
      <c r="A983" s="1">
        <v>980</v>
      </c>
      <c r="B983" s="1">
        <v>367713</v>
      </c>
      <c r="C983" s="1" t="s">
        <v>781</v>
      </c>
      <c r="D983" s="1" t="s">
        <v>38</v>
      </c>
      <c r="E983" s="16" t="s">
        <v>31</v>
      </c>
      <c r="F983" s="1">
        <v>367713</v>
      </c>
      <c r="G983" s="1">
        <v>6</v>
      </c>
      <c r="H983" s="1">
        <v>0.77</v>
      </c>
    </row>
    <row r="984" spans="1:8" x14ac:dyDescent="0.25">
      <c r="A984" s="1">
        <v>981</v>
      </c>
      <c r="B984" s="1">
        <v>362729</v>
      </c>
      <c r="C984" s="1" t="s">
        <v>782</v>
      </c>
      <c r="D984" s="1" t="s">
        <v>30</v>
      </c>
      <c r="E984" s="16" t="s">
        <v>31</v>
      </c>
      <c r="F984" s="1">
        <v>362729</v>
      </c>
      <c r="G984" s="1">
        <v>6</v>
      </c>
      <c r="H984" s="1">
        <v>0.38</v>
      </c>
    </row>
    <row r="985" spans="1:8" x14ac:dyDescent="0.25">
      <c r="A985" s="1">
        <v>982</v>
      </c>
      <c r="B985" s="1">
        <v>364398</v>
      </c>
      <c r="C985" s="1" t="s">
        <v>783</v>
      </c>
      <c r="D985" s="1" t="s">
        <v>30</v>
      </c>
      <c r="E985" s="16" t="s">
        <v>31</v>
      </c>
      <c r="F985" s="1">
        <v>364398</v>
      </c>
      <c r="G985" s="1">
        <v>24</v>
      </c>
      <c r="H985" s="1">
        <v>0.36</v>
      </c>
    </row>
    <row r="986" spans="1:8" x14ac:dyDescent="0.25">
      <c r="A986" s="1">
        <v>983</v>
      </c>
      <c r="B986" s="1">
        <v>362733</v>
      </c>
      <c r="C986" s="1" t="s">
        <v>784</v>
      </c>
      <c r="D986" s="1" t="s">
        <v>30</v>
      </c>
      <c r="E986" s="16" t="s">
        <v>31</v>
      </c>
      <c r="F986" s="1">
        <v>362733</v>
      </c>
      <c r="G986" s="1">
        <v>13</v>
      </c>
      <c r="H986" s="1">
        <v>0.48</v>
      </c>
    </row>
    <row r="987" spans="1:8" x14ac:dyDescent="0.25">
      <c r="A987" s="1">
        <v>984</v>
      </c>
      <c r="B987" s="1">
        <v>366801</v>
      </c>
      <c r="C987" s="1" t="s">
        <v>182</v>
      </c>
      <c r="D987" s="1" t="s">
        <v>46</v>
      </c>
      <c r="E987" s="16" t="s">
        <v>31</v>
      </c>
      <c r="F987" s="1">
        <v>366801</v>
      </c>
      <c r="G987" s="1">
        <v>5</v>
      </c>
      <c r="H987" s="1">
        <v>0.84</v>
      </c>
    </row>
    <row r="988" spans="1:8" x14ac:dyDescent="0.25">
      <c r="A988" s="1">
        <v>985</v>
      </c>
      <c r="B988" s="1">
        <v>348501</v>
      </c>
      <c r="C988" s="1" t="s">
        <v>785</v>
      </c>
      <c r="D988" s="1" t="s">
        <v>70</v>
      </c>
      <c r="E988" s="16" t="s">
        <v>31</v>
      </c>
      <c r="F988" s="1">
        <v>348501</v>
      </c>
      <c r="G988" s="1">
        <v>8</v>
      </c>
      <c r="H988" s="1">
        <v>0.49</v>
      </c>
    </row>
    <row r="989" spans="1:8" x14ac:dyDescent="0.25">
      <c r="A989" s="1">
        <v>986</v>
      </c>
      <c r="B989" s="1">
        <v>364163</v>
      </c>
      <c r="C989" s="1" t="s">
        <v>148</v>
      </c>
      <c r="D989" s="1" t="s">
        <v>52</v>
      </c>
      <c r="E989" s="16" t="s">
        <v>31</v>
      </c>
      <c r="F989" s="1">
        <v>364163</v>
      </c>
      <c r="G989" s="1">
        <v>27</v>
      </c>
      <c r="H989" s="1">
        <v>0.63</v>
      </c>
    </row>
    <row r="990" spans="1:8" x14ac:dyDescent="0.25">
      <c r="A990" s="1">
        <v>987</v>
      </c>
      <c r="B990" s="1">
        <v>362728</v>
      </c>
      <c r="C990" s="1" t="s">
        <v>779</v>
      </c>
      <c r="D990" s="1" t="s">
        <v>38</v>
      </c>
      <c r="E990" s="16" t="s">
        <v>31</v>
      </c>
      <c r="F990" s="1">
        <v>362728</v>
      </c>
      <c r="G990" s="1">
        <v>23</v>
      </c>
      <c r="H990" s="1">
        <v>0.26</v>
      </c>
    </row>
    <row r="991" spans="1:8" x14ac:dyDescent="0.25">
      <c r="A991" s="1">
        <v>988</v>
      </c>
      <c r="B991" s="1">
        <v>366681</v>
      </c>
      <c r="C991" s="1" t="s">
        <v>786</v>
      </c>
      <c r="D991" s="1" t="s">
        <v>35</v>
      </c>
      <c r="E991" s="16" t="s">
        <v>31</v>
      </c>
      <c r="F991" s="1">
        <v>366681</v>
      </c>
      <c r="G991" s="1">
        <v>28</v>
      </c>
      <c r="H991" s="1">
        <v>0.64</v>
      </c>
    </row>
    <row r="992" spans="1:8" x14ac:dyDescent="0.25">
      <c r="A992" s="1">
        <v>989</v>
      </c>
      <c r="B992" s="1">
        <v>366687</v>
      </c>
      <c r="C992" s="1" t="s">
        <v>787</v>
      </c>
      <c r="D992" s="1" t="s">
        <v>118</v>
      </c>
      <c r="E992" s="16" t="s">
        <v>31</v>
      </c>
      <c r="F992" s="1">
        <v>366687</v>
      </c>
      <c r="G992" s="1">
        <v>11</v>
      </c>
      <c r="H992" s="1">
        <v>0.74</v>
      </c>
    </row>
    <row r="993" spans="1:8" x14ac:dyDescent="0.25">
      <c r="A993" s="1">
        <v>990</v>
      </c>
      <c r="B993" s="1">
        <v>367848</v>
      </c>
      <c r="C993" s="1" t="s">
        <v>788</v>
      </c>
      <c r="D993" s="1" t="s">
        <v>30</v>
      </c>
      <c r="E993" s="16" t="s">
        <v>31</v>
      </c>
      <c r="F993" s="1">
        <v>367848</v>
      </c>
      <c r="G993" s="1">
        <v>10</v>
      </c>
      <c r="H993" s="1">
        <v>0.84</v>
      </c>
    </row>
    <row r="994" spans="1:8" x14ac:dyDescent="0.25">
      <c r="A994" s="1">
        <v>991</v>
      </c>
      <c r="B994" s="1">
        <v>367902</v>
      </c>
      <c r="C994" s="1" t="s">
        <v>789</v>
      </c>
      <c r="D994" s="1" t="s">
        <v>44</v>
      </c>
      <c r="E994" s="16" t="s">
        <v>31</v>
      </c>
      <c r="F994" s="1">
        <v>367902</v>
      </c>
      <c r="G994" s="1">
        <v>9</v>
      </c>
      <c r="H994" s="1">
        <v>0.11</v>
      </c>
    </row>
    <row r="995" spans="1:8" x14ac:dyDescent="0.25">
      <c r="A995" s="1">
        <v>992</v>
      </c>
      <c r="B995" s="1">
        <v>367927</v>
      </c>
      <c r="C995" s="1" t="s">
        <v>371</v>
      </c>
      <c r="D995" s="1" t="s">
        <v>70</v>
      </c>
      <c r="E995" s="16" t="s">
        <v>31</v>
      </c>
      <c r="F995" s="1">
        <v>367927</v>
      </c>
      <c r="G995" s="1">
        <v>8</v>
      </c>
      <c r="H995" s="1">
        <v>0.54</v>
      </c>
    </row>
    <row r="996" spans="1:8" x14ac:dyDescent="0.25">
      <c r="A996" s="1">
        <v>993</v>
      </c>
      <c r="B996" s="1">
        <v>367932</v>
      </c>
      <c r="C996" s="1" t="s">
        <v>790</v>
      </c>
      <c r="D996" s="1" t="s">
        <v>70</v>
      </c>
      <c r="E996" s="16" t="s">
        <v>31</v>
      </c>
      <c r="F996" s="1">
        <v>367932</v>
      </c>
      <c r="G996" s="1">
        <v>5</v>
      </c>
      <c r="H996" s="1">
        <v>0.33</v>
      </c>
    </row>
    <row r="997" spans="1:8" x14ac:dyDescent="0.25">
      <c r="A997" s="1">
        <v>994</v>
      </c>
      <c r="B997" s="1">
        <v>367779</v>
      </c>
      <c r="C997" s="1" t="s">
        <v>62</v>
      </c>
      <c r="D997" s="1" t="s">
        <v>38</v>
      </c>
      <c r="E997" s="16" t="s">
        <v>31</v>
      </c>
      <c r="F997" s="1">
        <v>367779</v>
      </c>
      <c r="G997" s="1">
        <v>7</v>
      </c>
      <c r="H997" s="1">
        <v>0.81</v>
      </c>
    </row>
    <row r="998" spans="1:8" x14ac:dyDescent="0.25">
      <c r="A998" s="1">
        <v>995</v>
      </c>
      <c r="B998" s="1">
        <v>367729</v>
      </c>
      <c r="C998" s="1" t="s">
        <v>791</v>
      </c>
      <c r="D998" s="1" t="s">
        <v>44</v>
      </c>
      <c r="E998" s="16" t="s">
        <v>31</v>
      </c>
      <c r="F998" s="1">
        <v>367729</v>
      </c>
      <c r="G998" s="1">
        <v>6</v>
      </c>
      <c r="H998" s="1">
        <v>0.59</v>
      </c>
    </row>
    <row r="999" spans="1:8" x14ac:dyDescent="0.25">
      <c r="A999" s="1">
        <v>996</v>
      </c>
      <c r="B999" s="1">
        <v>362589</v>
      </c>
      <c r="C999" s="1" t="s">
        <v>792</v>
      </c>
      <c r="D999" s="1" t="s">
        <v>38</v>
      </c>
      <c r="E999" s="16" t="s">
        <v>31</v>
      </c>
      <c r="F999" s="1">
        <v>362589</v>
      </c>
      <c r="G999" s="1">
        <v>28</v>
      </c>
      <c r="H999" s="1">
        <v>0.62</v>
      </c>
    </row>
    <row r="1000" spans="1:8" x14ac:dyDescent="0.25">
      <c r="A1000" s="1">
        <v>997</v>
      </c>
      <c r="B1000" s="1">
        <v>348544</v>
      </c>
      <c r="C1000" s="1" t="s">
        <v>793</v>
      </c>
      <c r="D1000" s="1" t="s">
        <v>44</v>
      </c>
      <c r="E1000" s="16" t="s">
        <v>31</v>
      </c>
      <c r="F1000" s="1">
        <v>348544</v>
      </c>
      <c r="G1000" s="1">
        <v>7</v>
      </c>
      <c r="H1000" s="1">
        <v>0.6</v>
      </c>
    </row>
    <row r="1001" spans="1:8" x14ac:dyDescent="0.25">
      <c r="A1001" s="1">
        <v>998</v>
      </c>
      <c r="B1001" s="1">
        <v>348495</v>
      </c>
      <c r="C1001" s="1" t="s">
        <v>618</v>
      </c>
      <c r="D1001" s="1" t="s">
        <v>70</v>
      </c>
      <c r="E1001" s="16" t="s">
        <v>31</v>
      </c>
      <c r="F1001" s="1">
        <v>348495</v>
      </c>
      <c r="G1001" s="1">
        <v>28</v>
      </c>
      <c r="H1001" s="1">
        <v>0.85</v>
      </c>
    </row>
    <row r="1002" spans="1:8" x14ac:dyDescent="0.25">
      <c r="A1002" s="1">
        <v>999</v>
      </c>
      <c r="B1002" s="1">
        <v>366754</v>
      </c>
      <c r="C1002" s="1" t="s">
        <v>794</v>
      </c>
      <c r="D1002" s="1" t="s">
        <v>70</v>
      </c>
      <c r="E1002" s="16" t="s">
        <v>31</v>
      </c>
      <c r="F1002" s="1">
        <v>366754</v>
      </c>
      <c r="G1002" s="1">
        <v>28</v>
      </c>
      <c r="H1002" s="1">
        <v>0.47</v>
      </c>
    </row>
    <row r="1003" spans="1:8" x14ac:dyDescent="0.25">
      <c r="A1003" s="1">
        <v>1000</v>
      </c>
      <c r="B1003" s="1">
        <v>367834</v>
      </c>
      <c r="C1003" s="1" t="s">
        <v>795</v>
      </c>
      <c r="D1003" s="1" t="s">
        <v>30</v>
      </c>
      <c r="E1003" s="16" t="s">
        <v>31</v>
      </c>
      <c r="F1003" s="1">
        <v>367834</v>
      </c>
      <c r="G1003" s="1">
        <v>7</v>
      </c>
      <c r="H1003" s="1">
        <v>0.65</v>
      </c>
    </row>
    <row r="1004" spans="1:8" x14ac:dyDescent="0.25">
      <c r="A1004" s="1">
        <v>1001</v>
      </c>
      <c r="B1004" s="1">
        <v>367835</v>
      </c>
      <c r="C1004" s="1" t="s">
        <v>796</v>
      </c>
      <c r="D1004" s="1" t="s">
        <v>30</v>
      </c>
      <c r="E1004" s="16" t="s">
        <v>31</v>
      </c>
      <c r="F1004" s="1">
        <v>367835</v>
      </c>
      <c r="G1004" s="1">
        <v>10</v>
      </c>
      <c r="H1004" s="1">
        <v>0.54</v>
      </c>
    </row>
    <row r="1005" spans="1:8" x14ac:dyDescent="0.25">
      <c r="A1005" s="1">
        <v>1002</v>
      </c>
      <c r="B1005" s="1">
        <v>348377</v>
      </c>
      <c r="C1005" s="1" t="s">
        <v>797</v>
      </c>
      <c r="D1005" s="1" t="s">
        <v>30</v>
      </c>
      <c r="E1005" s="16" t="s">
        <v>31</v>
      </c>
      <c r="F1005" s="1">
        <v>348377</v>
      </c>
      <c r="G1005" s="1">
        <v>14</v>
      </c>
      <c r="H1005" s="1">
        <v>0.74</v>
      </c>
    </row>
    <row r="1006" spans="1:8" x14ac:dyDescent="0.25">
      <c r="A1006" s="1">
        <v>1003</v>
      </c>
      <c r="B1006" s="1">
        <v>364398</v>
      </c>
      <c r="C1006" s="1" t="s">
        <v>749</v>
      </c>
      <c r="D1006" s="1" t="s">
        <v>30</v>
      </c>
      <c r="E1006" s="16" t="s">
        <v>31</v>
      </c>
      <c r="F1006" s="1">
        <v>364398</v>
      </c>
      <c r="G1006" s="1">
        <v>21</v>
      </c>
      <c r="H1006" s="1">
        <v>0.5</v>
      </c>
    </row>
    <row r="1007" spans="1:8" x14ac:dyDescent="0.25">
      <c r="A1007" s="1">
        <v>1004</v>
      </c>
      <c r="B1007" s="1">
        <v>366643</v>
      </c>
      <c r="C1007" s="1" t="s">
        <v>798</v>
      </c>
      <c r="D1007" s="1" t="s">
        <v>30</v>
      </c>
      <c r="E1007" s="16" t="s">
        <v>31</v>
      </c>
      <c r="F1007" s="1">
        <v>366643</v>
      </c>
      <c r="G1007" s="1">
        <v>30</v>
      </c>
      <c r="H1007" s="1">
        <v>0.69</v>
      </c>
    </row>
    <row r="1008" spans="1:8" x14ac:dyDescent="0.25">
      <c r="A1008" s="1">
        <v>1005</v>
      </c>
      <c r="B1008" s="1">
        <v>366806</v>
      </c>
      <c r="C1008" s="1" t="s">
        <v>108</v>
      </c>
      <c r="D1008" s="1" t="s">
        <v>59</v>
      </c>
      <c r="E1008" s="16" t="s">
        <v>31</v>
      </c>
      <c r="F1008" s="1">
        <v>366806</v>
      </c>
      <c r="G1008" s="1">
        <v>8</v>
      </c>
      <c r="H1008" s="1">
        <v>0.68</v>
      </c>
    </row>
    <row r="1009" spans="1:8" x14ac:dyDescent="0.25">
      <c r="A1009" s="1">
        <v>1006</v>
      </c>
      <c r="B1009" s="1">
        <v>366777</v>
      </c>
      <c r="C1009" s="1" t="s">
        <v>799</v>
      </c>
      <c r="D1009" s="1" t="s">
        <v>118</v>
      </c>
      <c r="E1009" s="16" t="s">
        <v>31</v>
      </c>
      <c r="F1009" s="1">
        <v>366777</v>
      </c>
      <c r="G1009" s="1">
        <v>6</v>
      </c>
      <c r="H1009" s="1">
        <v>0.23</v>
      </c>
    </row>
    <row r="1010" spans="1:8" x14ac:dyDescent="0.25">
      <c r="A1010" s="1">
        <v>1007</v>
      </c>
      <c r="B1010" s="1">
        <v>367840</v>
      </c>
      <c r="C1010" s="1" t="s">
        <v>800</v>
      </c>
      <c r="D1010" s="1" t="s">
        <v>30</v>
      </c>
      <c r="E1010" s="16" t="s">
        <v>31</v>
      </c>
      <c r="F1010" s="1">
        <v>367840</v>
      </c>
      <c r="G1010" s="1">
        <v>19</v>
      </c>
      <c r="H1010" s="1">
        <v>0.25</v>
      </c>
    </row>
    <row r="1011" spans="1:8" x14ac:dyDescent="0.25">
      <c r="A1011" s="1">
        <v>1008</v>
      </c>
      <c r="B1011" s="1">
        <v>362577</v>
      </c>
      <c r="C1011" s="1" t="s">
        <v>801</v>
      </c>
      <c r="D1011" s="1" t="s">
        <v>50</v>
      </c>
      <c r="E1011" s="16" t="s">
        <v>31</v>
      </c>
      <c r="F1011" s="1">
        <v>362577</v>
      </c>
      <c r="G1011" s="1">
        <v>28</v>
      </c>
      <c r="H1011" s="1">
        <v>0.28999999999999998</v>
      </c>
    </row>
    <row r="1012" spans="1:8" x14ac:dyDescent="0.25">
      <c r="A1012" s="1">
        <v>1009</v>
      </c>
      <c r="B1012" s="1">
        <v>348869</v>
      </c>
      <c r="C1012" s="1" t="s">
        <v>802</v>
      </c>
      <c r="D1012" s="1" t="s">
        <v>30</v>
      </c>
      <c r="E1012" s="16" t="s">
        <v>31</v>
      </c>
      <c r="F1012" s="1">
        <v>348869</v>
      </c>
      <c r="G1012" s="1">
        <v>22</v>
      </c>
      <c r="H1012" s="1">
        <v>0.54</v>
      </c>
    </row>
    <row r="1013" spans="1:8" x14ac:dyDescent="0.25">
      <c r="A1013" s="1">
        <v>1010</v>
      </c>
      <c r="B1013" s="1">
        <v>348386</v>
      </c>
      <c r="C1013" s="1" t="s">
        <v>803</v>
      </c>
      <c r="D1013" s="1" t="s">
        <v>30</v>
      </c>
      <c r="E1013" s="16" t="s">
        <v>31</v>
      </c>
      <c r="F1013" s="1">
        <v>348386</v>
      </c>
      <c r="G1013" s="1">
        <v>24</v>
      </c>
      <c r="H1013" s="1">
        <v>0.39</v>
      </c>
    </row>
    <row r="1014" spans="1:8" x14ac:dyDescent="0.25">
      <c r="A1014" s="1">
        <v>1011</v>
      </c>
      <c r="B1014" s="1">
        <v>366818</v>
      </c>
      <c r="C1014" s="1" t="s">
        <v>804</v>
      </c>
      <c r="D1014" s="1" t="s">
        <v>33</v>
      </c>
      <c r="E1014" s="16" t="s">
        <v>31</v>
      </c>
      <c r="F1014" s="1">
        <v>366818</v>
      </c>
      <c r="G1014" s="1">
        <v>18</v>
      </c>
      <c r="H1014" s="1">
        <v>0.72</v>
      </c>
    </row>
    <row r="1015" spans="1:8" x14ac:dyDescent="0.25">
      <c r="A1015" s="1">
        <v>1012</v>
      </c>
      <c r="B1015" s="1">
        <v>348541</v>
      </c>
      <c r="C1015" s="1" t="s">
        <v>805</v>
      </c>
      <c r="D1015" s="1" t="s">
        <v>44</v>
      </c>
      <c r="E1015" s="16" t="s">
        <v>31</v>
      </c>
      <c r="F1015" s="1">
        <v>348541</v>
      </c>
      <c r="G1015" s="1">
        <v>19</v>
      </c>
      <c r="H1015" s="1">
        <v>0.28999999999999998</v>
      </c>
    </row>
    <row r="1016" spans="1:8" x14ac:dyDescent="0.25">
      <c r="A1016" s="1">
        <v>1013</v>
      </c>
      <c r="B1016" s="1">
        <v>367756</v>
      </c>
      <c r="C1016" s="1" t="s">
        <v>806</v>
      </c>
      <c r="D1016" s="1" t="s">
        <v>118</v>
      </c>
      <c r="E1016" s="16" t="s">
        <v>31</v>
      </c>
      <c r="F1016" s="1">
        <v>367756</v>
      </c>
      <c r="G1016" s="1">
        <v>19</v>
      </c>
      <c r="H1016" s="1">
        <v>0.64</v>
      </c>
    </row>
    <row r="1017" spans="1:8" x14ac:dyDescent="0.25">
      <c r="A1017" s="1">
        <v>1014</v>
      </c>
      <c r="B1017" s="1">
        <v>367720</v>
      </c>
      <c r="C1017" s="1" t="s">
        <v>807</v>
      </c>
      <c r="D1017" s="1" t="s">
        <v>40</v>
      </c>
      <c r="E1017" s="16" t="s">
        <v>31</v>
      </c>
      <c r="F1017" s="1">
        <v>367720</v>
      </c>
      <c r="G1017" s="1">
        <v>14</v>
      </c>
      <c r="H1017" s="1">
        <v>0.23</v>
      </c>
    </row>
    <row r="1018" spans="1:8" x14ac:dyDescent="0.25">
      <c r="A1018" s="1">
        <v>1015</v>
      </c>
      <c r="B1018" s="1">
        <v>367671</v>
      </c>
      <c r="C1018" s="1" t="s">
        <v>158</v>
      </c>
      <c r="D1018" s="1" t="s">
        <v>59</v>
      </c>
      <c r="E1018" s="16" t="s">
        <v>31</v>
      </c>
      <c r="F1018" s="1">
        <v>367671</v>
      </c>
      <c r="G1018" s="1">
        <v>16</v>
      </c>
      <c r="H1018" s="1">
        <v>0.36</v>
      </c>
    </row>
    <row r="1019" spans="1:8" x14ac:dyDescent="0.25">
      <c r="A1019" s="1">
        <v>1016</v>
      </c>
      <c r="B1019" s="1">
        <v>364279</v>
      </c>
      <c r="C1019" s="1" t="s">
        <v>808</v>
      </c>
      <c r="D1019" s="1" t="s">
        <v>40</v>
      </c>
      <c r="E1019" s="16" t="s">
        <v>31</v>
      </c>
      <c r="F1019" s="1">
        <v>364279</v>
      </c>
      <c r="G1019" s="1">
        <v>24</v>
      </c>
      <c r="H1019" s="1">
        <v>0.41</v>
      </c>
    </row>
    <row r="1020" spans="1:8" x14ac:dyDescent="0.25">
      <c r="A1020" s="1">
        <v>1017</v>
      </c>
      <c r="B1020" s="1">
        <v>364245</v>
      </c>
      <c r="C1020" s="1" t="s">
        <v>809</v>
      </c>
      <c r="D1020" s="1" t="s">
        <v>40</v>
      </c>
      <c r="E1020" s="16" t="s">
        <v>31</v>
      </c>
      <c r="F1020" s="1">
        <v>364245</v>
      </c>
      <c r="G1020" s="1">
        <v>16</v>
      </c>
      <c r="H1020" s="1">
        <v>0.78</v>
      </c>
    </row>
    <row r="1021" spans="1:8" x14ac:dyDescent="0.25">
      <c r="A1021" s="1">
        <v>1018</v>
      </c>
      <c r="B1021" s="1">
        <v>347712</v>
      </c>
      <c r="C1021" s="1" t="s">
        <v>810</v>
      </c>
      <c r="D1021" s="1" t="s">
        <v>40</v>
      </c>
      <c r="E1021" s="16" t="s">
        <v>31</v>
      </c>
      <c r="F1021" s="1">
        <v>347712</v>
      </c>
      <c r="G1021" s="1">
        <v>19</v>
      </c>
      <c r="H1021" s="1">
        <v>0.46</v>
      </c>
    </row>
    <row r="1022" spans="1:8" x14ac:dyDescent="0.25">
      <c r="A1022" s="1">
        <v>1019</v>
      </c>
      <c r="B1022" s="1">
        <v>348494</v>
      </c>
      <c r="C1022" s="1" t="s">
        <v>618</v>
      </c>
      <c r="D1022" s="1" t="s">
        <v>70</v>
      </c>
      <c r="E1022" s="16" t="s">
        <v>31</v>
      </c>
      <c r="F1022" s="1">
        <v>348494</v>
      </c>
      <c r="G1022" s="1">
        <v>16</v>
      </c>
      <c r="H1022" s="1">
        <v>0.85</v>
      </c>
    </row>
    <row r="1023" spans="1:8" x14ac:dyDescent="0.25">
      <c r="A1023" s="1">
        <v>1020</v>
      </c>
      <c r="B1023" s="1">
        <v>348460</v>
      </c>
      <c r="C1023" s="1" t="s">
        <v>811</v>
      </c>
      <c r="D1023" s="1" t="s">
        <v>44</v>
      </c>
      <c r="E1023" s="16" t="s">
        <v>31</v>
      </c>
      <c r="F1023" s="1">
        <v>348460</v>
      </c>
      <c r="G1023" s="1">
        <v>12</v>
      </c>
      <c r="H1023" s="1">
        <v>0.68</v>
      </c>
    </row>
    <row r="1024" spans="1:8" x14ac:dyDescent="0.25">
      <c r="A1024" s="1">
        <v>1021</v>
      </c>
      <c r="B1024" s="1">
        <v>366669</v>
      </c>
      <c r="C1024" s="1" t="s">
        <v>812</v>
      </c>
      <c r="D1024" s="1" t="s">
        <v>30</v>
      </c>
      <c r="E1024" s="16" t="s">
        <v>31</v>
      </c>
      <c r="F1024" s="1">
        <v>366669</v>
      </c>
      <c r="G1024" s="1">
        <v>18</v>
      </c>
      <c r="H1024" s="1">
        <v>0.85</v>
      </c>
    </row>
    <row r="1025" spans="1:8" x14ac:dyDescent="0.25">
      <c r="A1025" s="1">
        <v>1022</v>
      </c>
      <c r="B1025" s="1">
        <v>367694</v>
      </c>
      <c r="C1025" s="1" t="s">
        <v>813</v>
      </c>
      <c r="D1025" s="1" t="s">
        <v>35</v>
      </c>
      <c r="E1025" s="16" t="s">
        <v>31</v>
      </c>
      <c r="F1025" s="1">
        <v>367694</v>
      </c>
      <c r="G1025" s="1">
        <v>15</v>
      </c>
      <c r="H1025" s="1">
        <v>0.4</v>
      </c>
    </row>
    <row r="1026" spans="1:8" x14ac:dyDescent="0.25">
      <c r="A1026" s="1">
        <v>1023</v>
      </c>
      <c r="B1026" s="1">
        <v>366640</v>
      </c>
      <c r="C1026" s="1" t="s">
        <v>814</v>
      </c>
      <c r="D1026" s="1" t="s">
        <v>44</v>
      </c>
      <c r="E1026" s="16" t="s">
        <v>31</v>
      </c>
      <c r="F1026" s="1">
        <v>366640</v>
      </c>
      <c r="G1026" s="1">
        <v>6</v>
      </c>
      <c r="H1026" s="1">
        <v>0.41</v>
      </c>
    </row>
    <row r="1027" spans="1:8" x14ac:dyDescent="0.25">
      <c r="A1027" s="1">
        <v>1024</v>
      </c>
      <c r="B1027" s="1">
        <v>366674</v>
      </c>
      <c r="C1027" s="1" t="s">
        <v>815</v>
      </c>
      <c r="D1027" s="1" t="s">
        <v>30</v>
      </c>
      <c r="E1027" s="16" t="s">
        <v>31</v>
      </c>
      <c r="F1027" s="1">
        <v>366674</v>
      </c>
      <c r="G1027" s="1">
        <v>8</v>
      </c>
      <c r="H1027" s="1">
        <v>0.74</v>
      </c>
    </row>
    <row r="1028" spans="1:8" x14ac:dyDescent="0.25">
      <c r="A1028" s="1">
        <v>1025</v>
      </c>
      <c r="B1028" s="1">
        <v>366690</v>
      </c>
      <c r="C1028" s="1" t="s">
        <v>816</v>
      </c>
      <c r="D1028" s="1" t="s">
        <v>118</v>
      </c>
      <c r="E1028" s="16" t="s">
        <v>31</v>
      </c>
      <c r="F1028" s="1">
        <v>366690</v>
      </c>
      <c r="G1028" s="1">
        <v>19</v>
      </c>
      <c r="H1028" s="1">
        <v>0.43</v>
      </c>
    </row>
    <row r="1029" spans="1:8" x14ac:dyDescent="0.25">
      <c r="A1029" s="1">
        <v>1026</v>
      </c>
      <c r="B1029" s="1">
        <v>367863</v>
      </c>
      <c r="C1029" s="1" t="s">
        <v>817</v>
      </c>
      <c r="D1029" s="1" t="s">
        <v>30</v>
      </c>
      <c r="E1029" s="16" t="s">
        <v>31</v>
      </c>
      <c r="F1029" s="1">
        <v>367863</v>
      </c>
      <c r="G1029" s="1">
        <v>21</v>
      </c>
      <c r="H1029" s="1">
        <v>0.67</v>
      </c>
    </row>
    <row r="1030" spans="1:8" x14ac:dyDescent="0.25">
      <c r="A1030" s="1">
        <v>1027</v>
      </c>
      <c r="B1030" s="1">
        <v>366816</v>
      </c>
      <c r="C1030" s="1" t="s">
        <v>818</v>
      </c>
      <c r="D1030" s="1" t="s">
        <v>30</v>
      </c>
      <c r="E1030" s="16" t="s">
        <v>31</v>
      </c>
      <c r="F1030" s="1">
        <v>366816</v>
      </c>
      <c r="G1030" s="1">
        <v>6</v>
      </c>
      <c r="H1030" s="1">
        <v>0.54</v>
      </c>
    </row>
    <row r="1031" spans="1:8" x14ac:dyDescent="0.25">
      <c r="A1031" s="1">
        <v>1028</v>
      </c>
      <c r="B1031" s="1">
        <v>366740</v>
      </c>
      <c r="C1031" s="1" t="s">
        <v>819</v>
      </c>
      <c r="D1031" s="1" t="s">
        <v>70</v>
      </c>
      <c r="E1031" s="16" t="s">
        <v>31</v>
      </c>
      <c r="F1031" s="1">
        <v>366740</v>
      </c>
      <c r="G1031" s="1">
        <v>25</v>
      </c>
      <c r="H1031" s="1">
        <v>0.76</v>
      </c>
    </row>
    <row r="1032" spans="1:8" x14ac:dyDescent="0.25">
      <c r="A1032" s="1">
        <v>1029</v>
      </c>
      <c r="B1032" s="1">
        <v>366753</v>
      </c>
      <c r="C1032" s="1" t="s">
        <v>820</v>
      </c>
      <c r="D1032" s="1" t="s">
        <v>70</v>
      </c>
      <c r="E1032" s="16" t="s">
        <v>31</v>
      </c>
      <c r="F1032" s="1">
        <v>366753</v>
      </c>
      <c r="G1032" s="1">
        <v>18</v>
      </c>
      <c r="H1032" s="1">
        <v>0.46</v>
      </c>
    </row>
    <row r="1033" spans="1:8" x14ac:dyDescent="0.25">
      <c r="A1033" s="1">
        <v>1030</v>
      </c>
      <c r="B1033" s="1">
        <v>366752</v>
      </c>
      <c r="C1033" s="1" t="s">
        <v>195</v>
      </c>
      <c r="D1033" s="1" t="s">
        <v>70</v>
      </c>
      <c r="E1033" s="16" t="s">
        <v>31</v>
      </c>
      <c r="F1033" s="1">
        <v>366752</v>
      </c>
      <c r="G1033" s="1">
        <v>6</v>
      </c>
      <c r="H1033" s="1">
        <v>0.55000000000000004</v>
      </c>
    </row>
    <row r="1034" spans="1:8" x14ac:dyDescent="0.25">
      <c r="A1034" s="1">
        <v>1031</v>
      </c>
      <c r="B1034" s="1">
        <v>366665</v>
      </c>
      <c r="C1034" s="1" t="s">
        <v>821</v>
      </c>
      <c r="D1034" s="1" t="s">
        <v>30</v>
      </c>
      <c r="E1034" s="16" t="s">
        <v>31</v>
      </c>
      <c r="F1034" s="1">
        <v>366665</v>
      </c>
      <c r="G1034" s="1">
        <v>24</v>
      </c>
      <c r="H1034" s="1">
        <v>0.63</v>
      </c>
    </row>
    <row r="1035" spans="1:8" x14ac:dyDescent="0.25">
      <c r="A1035" s="1">
        <v>1032</v>
      </c>
      <c r="B1035" s="1">
        <v>368051</v>
      </c>
      <c r="C1035" s="1" t="s">
        <v>345</v>
      </c>
      <c r="D1035" s="1" t="s">
        <v>52</v>
      </c>
      <c r="E1035" s="16" t="s">
        <v>31</v>
      </c>
      <c r="F1035" s="1">
        <v>368051</v>
      </c>
      <c r="G1035" s="1">
        <v>12</v>
      </c>
      <c r="H1035" s="1">
        <v>0.19</v>
      </c>
    </row>
    <row r="1036" spans="1:8" x14ac:dyDescent="0.25">
      <c r="A1036" s="1">
        <v>1033</v>
      </c>
      <c r="B1036" s="1">
        <v>368060</v>
      </c>
      <c r="C1036" s="1" t="s">
        <v>105</v>
      </c>
      <c r="D1036" s="1" t="s">
        <v>50</v>
      </c>
      <c r="E1036" s="16" t="s">
        <v>31</v>
      </c>
      <c r="F1036" s="1">
        <v>368060</v>
      </c>
      <c r="G1036" s="1">
        <v>15</v>
      </c>
      <c r="H1036" s="1">
        <v>0.31</v>
      </c>
    </row>
    <row r="1037" spans="1:8" x14ac:dyDescent="0.25">
      <c r="A1037" s="1">
        <v>1034</v>
      </c>
      <c r="B1037" s="1">
        <v>367836</v>
      </c>
      <c r="C1037" s="1" t="s">
        <v>822</v>
      </c>
      <c r="D1037" s="1" t="s">
        <v>30</v>
      </c>
      <c r="E1037" s="16" t="s">
        <v>31</v>
      </c>
      <c r="F1037" s="1">
        <v>367836</v>
      </c>
      <c r="G1037" s="1">
        <v>6</v>
      </c>
      <c r="H1037" s="1">
        <v>0.33</v>
      </c>
    </row>
    <row r="1038" spans="1:8" x14ac:dyDescent="0.25">
      <c r="A1038" s="1">
        <v>1035</v>
      </c>
      <c r="B1038" s="1">
        <v>368075</v>
      </c>
      <c r="C1038" s="1" t="s">
        <v>823</v>
      </c>
      <c r="D1038" s="1" t="s">
        <v>50</v>
      </c>
      <c r="E1038" s="16" t="s">
        <v>31</v>
      </c>
      <c r="F1038" s="1">
        <v>368075</v>
      </c>
      <c r="G1038" s="1">
        <v>11</v>
      </c>
      <c r="H1038" s="1">
        <v>0.35</v>
      </c>
    </row>
    <row r="1039" spans="1:8" x14ac:dyDescent="0.25">
      <c r="A1039" s="1">
        <v>1036</v>
      </c>
      <c r="B1039" s="1">
        <v>367665</v>
      </c>
      <c r="C1039" s="1" t="s">
        <v>824</v>
      </c>
      <c r="D1039" s="1" t="s">
        <v>50</v>
      </c>
      <c r="E1039" s="16" t="s">
        <v>31</v>
      </c>
      <c r="F1039" s="1">
        <v>367665</v>
      </c>
      <c r="G1039" s="1">
        <v>29</v>
      </c>
      <c r="H1039" s="1">
        <v>0.87</v>
      </c>
    </row>
    <row r="1040" spans="1:8" x14ac:dyDescent="0.25">
      <c r="A1040" s="1">
        <v>1037</v>
      </c>
      <c r="B1040" s="1">
        <v>348134</v>
      </c>
      <c r="C1040" s="1" t="s">
        <v>345</v>
      </c>
      <c r="D1040" s="1" t="s">
        <v>52</v>
      </c>
      <c r="E1040" s="16" t="s">
        <v>31</v>
      </c>
      <c r="F1040" s="1">
        <v>348134</v>
      </c>
      <c r="G1040" s="1">
        <v>12</v>
      </c>
      <c r="H1040" s="1">
        <v>0.77</v>
      </c>
    </row>
    <row r="1041" spans="1:8" x14ac:dyDescent="0.25">
      <c r="A1041" s="1">
        <v>1038</v>
      </c>
      <c r="B1041" s="1">
        <v>348298</v>
      </c>
      <c r="C1041" s="1" t="s">
        <v>825</v>
      </c>
      <c r="D1041" s="1" t="s">
        <v>52</v>
      </c>
      <c r="E1041" s="16" t="s">
        <v>31</v>
      </c>
      <c r="F1041" s="1">
        <v>348298</v>
      </c>
      <c r="G1041" s="1">
        <v>10</v>
      </c>
      <c r="H1041" s="1">
        <v>0.8</v>
      </c>
    </row>
    <row r="1042" spans="1:8" x14ac:dyDescent="0.25">
      <c r="A1042" s="1">
        <v>1039</v>
      </c>
      <c r="B1042" s="1">
        <v>348410</v>
      </c>
      <c r="C1042" s="1" t="s">
        <v>826</v>
      </c>
      <c r="D1042" s="1" t="s">
        <v>30</v>
      </c>
      <c r="E1042" s="16" t="s">
        <v>31</v>
      </c>
      <c r="F1042" s="1">
        <v>348410</v>
      </c>
      <c r="G1042" s="1">
        <v>21</v>
      </c>
      <c r="H1042" s="1">
        <v>0.9</v>
      </c>
    </row>
    <row r="1043" spans="1:8" x14ac:dyDescent="0.25">
      <c r="A1043" s="1">
        <v>1040</v>
      </c>
      <c r="B1043" s="1">
        <v>348563</v>
      </c>
      <c r="C1043" s="1" t="s">
        <v>367</v>
      </c>
      <c r="D1043" s="1" t="s">
        <v>70</v>
      </c>
      <c r="E1043" s="16" t="s">
        <v>31</v>
      </c>
      <c r="F1043" s="1">
        <v>348563</v>
      </c>
      <c r="G1043" s="1">
        <v>26</v>
      </c>
      <c r="H1043" s="1">
        <v>0.12</v>
      </c>
    </row>
    <row r="1044" spans="1:8" x14ac:dyDescent="0.25">
      <c r="A1044" s="1">
        <v>1041</v>
      </c>
      <c r="B1044" s="1">
        <v>362701</v>
      </c>
      <c r="C1044" s="1" t="s">
        <v>827</v>
      </c>
      <c r="D1044" s="1" t="s">
        <v>35</v>
      </c>
      <c r="E1044" s="16" t="s">
        <v>31</v>
      </c>
      <c r="F1044" s="1">
        <v>362701</v>
      </c>
      <c r="G1044" s="1">
        <v>21</v>
      </c>
      <c r="H1044" s="1">
        <v>0.88</v>
      </c>
    </row>
    <row r="1045" spans="1:8" x14ac:dyDescent="0.25">
      <c r="A1045" s="1">
        <v>1042</v>
      </c>
      <c r="B1045" s="1">
        <v>348616</v>
      </c>
      <c r="C1045" s="1" t="s">
        <v>828</v>
      </c>
      <c r="D1045" s="1" t="s">
        <v>33</v>
      </c>
      <c r="E1045" s="16" t="s">
        <v>31</v>
      </c>
      <c r="F1045" s="1">
        <v>348616</v>
      </c>
      <c r="G1045" s="1">
        <v>22</v>
      </c>
      <c r="H1045" s="1">
        <v>0.65</v>
      </c>
    </row>
    <row r="1046" spans="1:8" x14ac:dyDescent="0.25">
      <c r="A1046" s="1">
        <v>1043</v>
      </c>
      <c r="B1046" s="1">
        <v>348561</v>
      </c>
      <c r="C1046" s="1" t="s">
        <v>829</v>
      </c>
      <c r="D1046" s="1" t="s">
        <v>70</v>
      </c>
      <c r="E1046" s="16" t="s">
        <v>31</v>
      </c>
      <c r="F1046" s="1">
        <v>348561</v>
      </c>
      <c r="G1046" s="1">
        <v>23</v>
      </c>
      <c r="H1046" s="1">
        <v>0.45</v>
      </c>
    </row>
    <row r="1047" spans="1:8" x14ac:dyDescent="0.25">
      <c r="A1047" s="1">
        <v>1044</v>
      </c>
      <c r="B1047" s="1">
        <v>367817</v>
      </c>
      <c r="C1047" s="1" t="s">
        <v>830</v>
      </c>
      <c r="D1047" s="1" t="s">
        <v>30</v>
      </c>
      <c r="E1047" s="16" t="s">
        <v>31</v>
      </c>
      <c r="F1047" s="1">
        <v>367817</v>
      </c>
      <c r="G1047" s="1">
        <v>28</v>
      </c>
      <c r="H1047" s="1">
        <v>0.6</v>
      </c>
    </row>
    <row r="1048" spans="1:8" x14ac:dyDescent="0.25">
      <c r="A1048" s="1">
        <v>1045</v>
      </c>
      <c r="B1048" s="1">
        <v>348558</v>
      </c>
      <c r="C1048" s="1" t="s">
        <v>654</v>
      </c>
      <c r="D1048" s="1" t="s">
        <v>59</v>
      </c>
      <c r="E1048" s="16" t="s">
        <v>31</v>
      </c>
      <c r="F1048" s="1">
        <v>348558</v>
      </c>
      <c r="G1048" s="1">
        <v>21</v>
      </c>
      <c r="H1048" s="1">
        <v>0.43</v>
      </c>
    </row>
    <row r="1049" spans="1:8" x14ac:dyDescent="0.25">
      <c r="A1049" s="1">
        <v>1046</v>
      </c>
      <c r="B1049" s="1">
        <v>348273</v>
      </c>
      <c r="C1049" s="1" t="s">
        <v>831</v>
      </c>
      <c r="D1049" s="1" t="s">
        <v>30</v>
      </c>
      <c r="E1049" s="16" t="s">
        <v>31</v>
      </c>
      <c r="F1049" s="1">
        <v>348273</v>
      </c>
      <c r="G1049" s="1">
        <v>10</v>
      </c>
      <c r="H1049" s="1">
        <v>0.82</v>
      </c>
    </row>
    <row r="1050" spans="1:8" x14ac:dyDescent="0.25">
      <c r="A1050" s="1">
        <v>1047</v>
      </c>
      <c r="B1050" s="1">
        <v>348565</v>
      </c>
      <c r="C1050" s="1" t="s">
        <v>380</v>
      </c>
      <c r="D1050" s="1" t="s">
        <v>70</v>
      </c>
      <c r="E1050" s="16" t="s">
        <v>31</v>
      </c>
      <c r="F1050" s="1">
        <v>348565</v>
      </c>
      <c r="G1050" s="1">
        <v>21</v>
      </c>
      <c r="H1050" s="1">
        <v>0.7</v>
      </c>
    </row>
    <row r="1051" spans="1:8" x14ac:dyDescent="0.25">
      <c r="A1051" s="1">
        <v>1048</v>
      </c>
      <c r="B1051" s="1">
        <v>369600</v>
      </c>
      <c r="C1051" s="1" t="s">
        <v>53</v>
      </c>
      <c r="D1051" s="1" t="s">
        <v>52</v>
      </c>
      <c r="E1051" s="16" t="s">
        <v>31</v>
      </c>
      <c r="F1051" s="1">
        <v>369600</v>
      </c>
      <c r="G1051" s="1">
        <v>26</v>
      </c>
      <c r="H1051" s="1">
        <v>0.4</v>
      </c>
    </row>
    <row r="1052" spans="1:8" x14ac:dyDescent="0.25">
      <c r="A1052" s="1">
        <v>1049</v>
      </c>
      <c r="B1052" s="1">
        <v>369517</v>
      </c>
      <c r="C1052" s="1" t="s">
        <v>832</v>
      </c>
      <c r="D1052" s="1" t="s">
        <v>70</v>
      </c>
      <c r="E1052" s="16" t="s">
        <v>31</v>
      </c>
      <c r="F1052" s="1">
        <v>369517</v>
      </c>
      <c r="G1052" s="1">
        <v>27</v>
      </c>
      <c r="H1052" s="1">
        <v>0.8</v>
      </c>
    </row>
    <row r="1053" spans="1:8" x14ac:dyDescent="0.25">
      <c r="A1053" s="1">
        <v>1050</v>
      </c>
      <c r="B1053" s="1">
        <v>369526</v>
      </c>
      <c r="C1053" s="1" t="s">
        <v>833</v>
      </c>
      <c r="D1053" s="1" t="s">
        <v>70</v>
      </c>
      <c r="E1053" s="16" t="s">
        <v>31</v>
      </c>
      <c r="F1053" s="1">
        <v>369526</v>
      </c>
      <c r="G1053" s="1">
        <v>24</v>
      </c>
      <c r="H1053" s="1">
        <v>0.32</v>
      </c>
    </row>
    <row r="1054" spans="1:8" x14ac:dyDescent="0.25">
      <c r="A1054" s="1">
        <v>1051</v>
      </c>
      <c r="B1054" s="1">
        <v>369410</v>
      </c>
      <c r="C1054" s="1" t="s">
        <v>834</v>
      </c>
      <c r="D1054" s="1" t="s">
        <v>70</v>
      </c>
      <c r="E1054" s="16" t="s">
        <v>31</v>
      </c>
      <c r="F1054" s="1">
        <v>369410</v>
      </c>
      <c r="G1054" s="1">
        <v>10</v>
      </c>
      <c r="H1054" s="1">
        <v>0.28000000000000003</v>
      </c>
    </row>
    <row r="1055" spans="1:8" x14ac:dyDescent="0.25">
      <c r="A1055" s="1">
        <v>1052</v>
      </c>
      <c r="B1055" s="1">
        <v>369479</v>
      </c>
      <c r="C1055" s="1" t="s">
        <v>835</v>
      </c>
      <c r="D1055" s="1" t="s">
        <v>44</v>
      </c>
      <c r="E1055" s="16" t="s">
        <v>31</v>
      </c>
      <c r="F1055" s="1">
        <v>369479</v>
      </c>
      <c r="G1055" s="1">
        <v>5</v>
      </c>
      <c r="H1055" s="1">
        <v>0.87</v>
      </c>
    </row>
    <row r="1056" spans="1:8" x14ac:dyDescent="0.25">
      <c r="A1056" s="1">
        <v>1053</v>
      </c>
      <c r="B1056" s="1">
        <v>369448</v>
      </c>
      <c r="C1056" s="1" t="s">
        <v>836</v>
      </c>
      <c r="D1056" s="1" t="s">
        <v>70</v>
      </c>
      <c r="E1056" s="16" t="s">
        <v>31</v>
      </c>
      <c r="F1056" s="1">
        <v>369448</v>
      </c>
      <c r="G1056" s="1">
        <v>12</v>
      </c>
      <c r="H1056" s="1">
        <v>0.12</v>
      </c>
    </row>
    <row r="1057" spans="1:8" x14ac:dyDescent="0.25">
      <c r="A1057" s="1">
        <v>1054</v>
      </c>
      <c r="B1057" s="1">
        <v>369418</v>
      </c>
      <c r="C1057" s="1" t="s">
        <v>819</v>
      </c>
      <c r="D1057" s="1" t="s">
        <v>70</v>
      </c>
      <c r="E1057" s="16" t="s">
        <v>31</v>
      </c>
      <c r="F1057" s="1">
        <v>369418</v>
      </c>
      <c r="G1057" s="1">
        <v>13</v>
      </c>
      <c r="H1057" s="1">
        <v>0.25</v>
      </c>
    </row>
    <row r="1058" spans="1:8" x14ac:dyDescent="0.25">
      <c r="A1058" s="1">
        <v>1055</v>
      </c>
      <c r="B1058" s="1">
        <v>369660</v>
      </c>
      <c r="C1058" s="1" t="s">
        <v>837</v>
      </c>
      <c r="D1058" s="1" t="s">
        <v>30</v>
      </c>
      <c r="E1058" s="16" t="s">
        <v>31</v>
      </c>
      <c r="F1058" s="1">
        <v>369660</v>
      </c>
      <c r="G1058" s="1">
        <v>10</v>
      </c>
      <c r="H1058" s="1">
        <v>0.83</v>
      </c>
    </row>
    <row r="1059" spans="1:8" x14ac:dyDescent="0.25">
      <c r="A1059" s="1">
        <v>1056</v>
      </c>
      <c r="B1059" s="1">
        <v>362518</v>
      </c>
      <c r="C1059" s="1" t="s">
        <v>838</v>
      </c>
      <c r="D1059" s="1" t="s">
        <v>70</v>
      </c>
      <c r="E1059" s="16" t="s">
        <v>31</v>
      </c>
      <c r="F1059" s="1">
        <v>362518</v>
      </c>
      <c r="G1059" s="1">
        <v>10</v>
      </c>
      <c r="H1059" s="1">
        <v>0.39</v>
      </c>
    </row>
    <row r="1060" spans="1:8" x14ac:dyDescent="0.25">
      <c r="A1060" s="1">
        <v>1057</v>
      </c>
      <c r="B1060" s="1">
        <v>366759</v>
      </c>
      <c r="C1060" s="1" t="s">
        <v>839</v>
      </c>
      <c r="D1060" s="1" t="s">
        <v>33</v>
      </c>
      <c r="E1060" s="16" t="s">
        <v>31</v>
      </c>
      <c r="F1060" s="1">
        <v>366759</v>
      </c>
      <c r="G1060" s="1">
        <v>19</v>
      </c>
      <c r="H1060" s="1">
        <v>0.64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B9463-D12F-48F3-9D94-D47720A30536}">
  <dimension ref="B2:J1661"/>
  <sheetViews>
    <sheetView showGridLines="0" tabSelected="1" workbookViewId="0"/>
  </sheetViews>
  <sheetFormatPr baseColWidth="10" defaultColWidth="11.42578125" defaultRowHeight="12" x14ac:dyDescent="0.2"/>
  <cols>
    <col min="1" max="1" width="2.42578125" style="3" customWidth="1"/>
    <col min="2" max="3" width="11.42578125" style="3"/>
    <col min="4" max="4" width="4" style="3" customWidth="1"/>
    <col min="5" max="5" width="11.42578125" style="3"/>
    <col min="6" max="6" width="11.42578125" style="19"/>
    <col min="7" max="9" width="11.42578125" style="3"/>
    <col min="10" max="10" width="16.42578125" style="3" bestFit="1" customWidth="1"/>
    <col min="11" max="16384" width="11.42578125" style="3"/>
  </cols>
  <sheetData>
    <row r="2" spans="2:10" x14ac:dyDescent="0.2">
      <c r="B2" s="12" t="s">
        <v>1</v>
      </c>
    </row>
    <row r="4" spans="2:10" s="4" customFormat="1" x14ac:dyDescent="0.2">
      <c r="B4" s="4" t="s">
        <v>2</v>
      </c>
      <c r="F4" s="20"/>
    </row>
    <row r="5" spans="2:10" x14ac:dyDescent="0.2">
      <c r="I5" s="3" t="s">
        <v>884</v>
      </c>
      <c r="J5" s="3" t="s">
        <v>856</v>
      </c>
    </row>
    <row r="6" spans="2:10" s="6" customFormat="1" x14ac:dyDescent="0.2">
      <c r="B6" s="5" t="s">
        <v>3</v>
      </c>
      <c r="C6" s="5" t="s">
        <v>4</v>
      </c>
      <c r="E6" s="3">
        <v>1</v>
      </c>
      <c r="F6" s="19">
        <v>1</v>
      </c>
      <c r="G6" s="6" t="s">
        <v>872</v>
      </c>
      <c r="I6" s="3" t="s">
        <v>886</v>
      </c>
      <c r="J6" s="3" t="s">
        <v>857</v>
      </c>
    </row>
    <row r="7" spans="2:10" x14ac:dyDescent="0.2">
      <c r="B7" s="3">
        <v>1</v>
      </c>
      <c r="C7" s="3" t="s">
        <v>5</v>
      </c>
      <c r="E7" s="3">
        <v>2</v>
      </c>
      <c r="F7" s="19">
        <v>1</v>
      </c>
      <c r="G7" s="6" t="s">
        <v>872</v>
      </c>
      <c r="I7" s="3" t="s">
        <v>887</v>
      </c>
      <c r="J7" s="3" t="s">
        <v>858</v>
      </c>
    </row>
    <row r="8" spans="2:10" x14ac:dyDescent="0.2">
      <c r="B8" s="3">
        <v>2</v>
      </c>
      <c r="C8" s="3" t="s">
        <v>6</v>
      </c>
      <c r="E8" s="3">
        <v>3</v>
      </c>
      <c r="F8" s="19">
        <v>1</v>
      </c>
      <c r="G8" s="6" t="s">
        <v>872</v>
      </c>
      <c r="I8" s="3" t="s">
        <v>888</v>
      </c>
      <c r="J8" s="3" t="s">
        <v>859</v>
      </c>
    </row>
    <row r="9" spans="2:10" x14ac:dyDescent="0.2">
      <c r="B9" s="3">
        <v>3</v>
      </c>
      <c r="C9" s="3" t="s">
        <v>7</v>
      </c>
      <c r="E9" s="3">
        <v>4</v>
      </c>
      <c r="F9" s="19">
        <v>1</v>
      </c>
      <c r="G9" s="6" t="s">
        <v>872</v>
      </c>
      <c r="I9" s="3" t="s">
        <v>889</v>
      </c>
      <c r="J9" s="3" t="s">
        <v>860</v>
      </c>
    </row>
    <row r="10" spans="2:10" x14ac:dyDescent="0.2">
      <c r="B10" s="3">
        <v>4</v>
      </c>
      <c r="C10" s="3" t="s">
        <v>8</v>
      </c>
      <c r="E10" s="3">
        <v>5</v>
      </c>
      <c r="F10" s="19">
        <v>1</v>
      </c>
      <c r="G10" s="6" t="s">
        <v>872</v>
      </c>
      <c r="I10" s="3" t="s">
        <v>890</v>
      </c>
      <c r="J10" s="3" t="s">
        <v>861</v>
      </c>
    </row>
    <row r="11" spans="2:10" x14ac:dyDescent="0.2">
      <c r="B11" s="3">
        <v>5</v>
      </c>
      <c r="C11" s="3" t="s">
        <v>9</v>
      </c>
      <c r="E11" s="3">
        <v>6</v>
      </c>
      <c r="F11" s="19">
        <v>1</v>
      </c>
      <c r="G11" s="6" t="s">
        <v>872</v>
      </c>
      <c r="I11" s="3" t="s">
        <v>891</v>
      </c>
      <c r="J11" s="3" t="s">
        <v>862</v>
      </c>
    </row>
    <row r="12" spans="2:10" x14ac:dyDescent="0.2">
      <c r="B12" s="3">
        <v>6</v>
      </c>
      <c r="C12" s="3" t="s">
        <v>10</v>
      </c>
      <c r="E12" s="3">
        <v>7</v>
      </c>
      <c r="F12" s="19">
        <v>1</v>
      </c>
      <c r="G12" s="6" t="s">
        <v>872</v>
      </c>
      <c r="I12" s="3" t="s">
        <v>892</v>
      </c>
      <c r="J12" s="3" t="s">
        <v>863</v>
      </c>
    </row>
    <row r="13" spans="2:10" x14ac:dyDescent="0.2">
      <c r="B13" s="3">
        <v>7</v>
      </c>
      <c r="C13" s="3" t="s">
        <v>11</v>
      </c>
      <c r="E13" s="3">
        <v>8</v>
      </c>
      <c r="F13" s="19">
        <v>1</v>
      </c>
      <c r="G13" s="6" t="s">
        <v>872</v>
      </c>
      <c r="I13" s="3" t="s">
        <v>893</v>
      </c>
      <c r="J13" s="3" t="s">
        <v>864</v>
      </c>
    </row>
    <row r="14" spans="2:10" x14ac:dyDescent="0.2">
      <c r="B14" s="3">
        <v>8</v>
      </c>
      <c r="C14" s="3" t="s">
        <v>12</v>
      </c>
      <c r="E14" s="3">
        <v>9</v>
      </c>
      <c r="F14" s="19">
        <v>1</v>
      </c>
      <c r="G14" s="6" t="s">
        <v>872</v>
      </c>
      <c r="I14" s="3" t="s">
        <v>885</v>
      </c>
      <c r="J14" s="3" t="s">
        <v>865</v>
      </c>
    </row>
    <row r="15" spans="2:10" x14ac:dyDescent="0.2">
      <c r="B15" s="3">
        <v>9</v>
      </c>
      <c r="C15" s="3" t="s">
        <v>13</v>
      </c>
      <c r="E15" s="3">
        <v>10</v>
      </c>
      <c r="F15" s="19">
        <v>1</v>
      </c>
      <c r="G15" s="6" t="s">
        <v>872</v>
      </c>
    </row>
    <row r="16" spans="2:10" x14ac:dyDescent="0.2">
      <c r="B16" s="3">
        <v>10</v>
      </c>
      <c r="C16" s="3" t="s">
        <v>14</v>
      </c>
      <c r="E16" s="3">
        <v>11</v>
      </c>
      <c r="F16" s="19">
        <v>1</v>
      </c>
      <c r="G16" s="6" t="s">
        <v>872</v>
      </c>
    </row>
    <row r="17" spans="2:10" x14ac:dyDescent="0.2">
      <c r="B17" s="3">
        <v>11</v>
      </c>
      <c r="C17" s="3" t="s">
        <v>15</v>
      </c>
      <c r="E17" s="3">
        <v>12</v>
      </c>
      <c r="F17" s="19">
        <v>1</v>
      </c>
      <c r="G17" s="6" t="s">
        <v>872</v>
      </c>
    </row>
    <row r="18" spans="2:10" x14ac:dyDescent="0.2">
      <c r="B18" s="3">
        <v>12</v>
      </c>
      <c r="C18" s="3" t="s">
        <v>16</v>
      </c>
      <c r="E18" s="3">
        <v>13</v>
      </c>
      <c r="F18" s="19">
        <v>1</v>
      </c>
      <c r="G18" s="6" t="s">
        <v>872</v>
      </c>
    </row>
    <row r="19" spans="2:10" x14ac:dyDescent="0.2">
      <c r="E19" s="3">
        <v>14</v>
      </c>
      <c r="F19" s="19">
        <v>1</v>
      </c>
      <c r="G19" s="6" t="s">
        <v>872</v>
      </c>
    </row>
    <row r="20" spans="2:10" x14ac:dyDescent="0.2">
      <c r="E20" s="3">
        <v>15</v>
      </c>
      <c r="F20" s="19">
        <v>1</v>
      </c>
      <c r="G20" s="6" t="s">
        <v>872</v>
      </c>
    </row>
    <row r="21" spans="2:10" x14ac:dyDescent="0.2">
      <c r="E21" s="3">
        <v>16</v>
      </c>
      <c r="F21" s="19">
        <v>1</v>
      </c>
      <c r="G21" s="6" t="s">
        <v>872</v>
      </c>
    </row>
    <row r="22" spans="2:10" ht="15" x14ac:dyDescent="0.25">
      <c r="E22" s="3">
        <v>17</v>
      </c>
      <c r="F22" s="19">
        <v>1</v>
      </c>
      <c r="G22" s="6" t="s">
        <v>872</v>
      </c>
      <c r="J22"/>
    </row>
    <row r="23" spans="2:10" ht="15" x14ac:dyDescent="0.25">
      <c r="E23" s="3">
        <v>18</v>
      </c>
      <c r="F23" s="19">
        <v>1</v>
      </c>
      <c r="G23" s="6" t="s">
        <v>872</v>
      </c>
      <c r="J23"/>
    </row>
    <row r="24" spans="2:10" ht="15" x14ac:dyDescent="0.25">
      <c r="E24" s="3">
        <v>19</v>
      </c>
      <c r="F24" s="19">
        <v>1</v>
      </c>
      <c r="G24" s="6" t="s">
        <v>872</v>
      </c>
      <c r="J24"/>
    </row>
    <row r="25" spans="2:10" ht="15" x14ac:dyDescent="0.25">
      <c r="E25" s="3">
        <v>20</v>
      </c>
      <c r="F25" s="19">
        <v>1</v>
      </c>
      <c r="G25" s="6" t="s">
        <v>872</v>
      </c>
      <c r="J25"/>
    </row>
    <row r="26" spans="2:10" ht="15" x14ac:dyDescent="0.25">
      <c r="E26" s="3">
        <v>21</v>
      </c>
      <c r="F26" s="19">
        <v>1</v>
      </c>
      <c r="G26" s="6" t="s">
        <v>872</v>
      </c>
      <c r="J26"/>
    </row>
    <row r="27" spans="2:10" ht="15" x14ac:dyDescent="0.25">
      <c r="E27" s="3">
        <v>22</v>
      </c>
      <c r="F27" s="19">
        <v>1</v>
      </c>
      <c r="G27" s="6" t="s">
        <v>872</v>
      </c>
      <c r="J27"/>
    </row>
    <row r="28" spans="2:10" ht="15" x14ac:dyDescent="0.25">
      <c r="E28" s="3">
        <v>23</v>
      </c>
      <c r="F28" s="19">
        <v>1</v>
      </c>
      <c r="G28" s="6" t="s">
        <v>872</v>
      </c>
      <c r="J28"/>
    </row>
    <row r="29" spans="2:10" ht="15" x14ac:dyDescent="0.25">
      <c r="E29" s="3">
        <v>24</v>
      </c>
      <c r="F29" s="19">
        <v>1</v>
      </c>
      <c r="G29" s="6" t="s">
        <v>872</v>
      </c>
      <c r="J29"/>
    </row>
    <row r="30" spans="2:10" ht="15" x14ac:dyDescent="0.25">
      <c r="E30" s="3">
        <v>25</v>
      </c>
      <c r="F30" s="19">
        <v>1</v>
      </c>
      <c r="G30" s="6" t="s">
        <v>872</v>
      </c>
      <c r="J30"/>
    </row>
    <row r="31" spans="2:10" ht="15" x14ac:dyDescent="0.25">
      <c r="E31" s="3">
        <v>26</v>
      </c>
      <c r="F31" s="19">
        <v>1</v>
      </c>
      <c r="G31" s="6" t="s">
        <v>872</v>
      </c>
      <c r="J31"/>
    </row>
    <row r="32" spans="2:10" ht="15" x14ac:dyDescent="0.25">
      <c r="E32" s="3">
        <v>27</v>
      </c>
      <c r="F32" s="19">
        <v>1</v>
      </c>
      <c r="G32" s="6" t="s">
        <v>872</v>
      </c>
      <c r="J32"/>
    </row>
    <row r="33" spans="5:10" ht="15" x14ac:dyDescent="0.25">
      <c r="E33" s="3">
        <v>28</v>
      </c>
      <c r="F33" s="19">
        <v>1</v>
      </c>
      <c r="G33" s="6" t="s">
        <v>872</v>
      </c>
      <c r="J33"/>
    </row>
    <row r="34" spans="5:10" ht="15" x14ac:dyDescent="0.25">
      <c r="E34" s="3">
        <v>29</v>
      </c>
      <c r="F34" s="19">
        <v>1</v>
      </c>
      <c r="G34" s="6" t="s">
        <v>872</v>
      </c>
      <c r="J34"/>
    </row>
    <row r="35" spans="5:10" ht="15" x14ac:dyDescent="0.25">
      <c r="E35" s="3">
        <v>30</v>
      </c>
      <c r="F35" s="19">
        <v>1</v>
      </c>
      <c r="G35" s="6" t="s">
        <v>872</v>
      </c>
      <c r="J35"/>
    </row>
    <row r="36" spans="5:10" ht="15" x14ac:dyDescent="0.25">
      <c r="E36" s="3">
        <v>31</v>
      </c>
      <c r="F36" s="19">
        <v>1</v>
      </c>
      <c r="G36" s="6" t="s">
        <v>872</v>
      </c>
      <c r="J36"/>
    </row>
    <row r="37" spans="5:10" ht="15" x14ac:dyDescent="0.25">
      <c r="E37" s="3">
        <v>32</v>
      </c>
      <c r="F37" s="19">
        <v>1</v>
      </c>
      <c r="G37" s="6" t="s">
        <v>872</v>
      </c>
      <c r="J37"/>
    </row>
    <row r="38" spans="5:10" ht="15" x14ac:dyDescent="0.25">
      <c r="E38" s="3">
        <v>33</v>
      </c>
      <c r="F38" s="19">
        <v>1</v>
      </c>
      <c r="G38" s="6" t="s">
        <v>872</v>
      </c>
      <c r="J38"/>
    </row>
    <row r="39" spans="5:10" ht="15" x14ac:dyDescent="0.25">
      <c r="E39" s="3">
        <v>34</v>
      </c>
      <c r="F39" s="19">
        <v>1</v>
      </c>
      <c r="G39" s="6" t="s">
        <v>872</v>
      </c>
      <c r="J39"/>
    </row>
    <row r="40" spans="5:10" ht="15" x14ac:dyDescent="0.25">
      <c r="E40" s="3">
        <v>35</v>
      </c>
      <c r="F40" s="19">
        <v>1</v>
      </c>
      <c r="G40" s="6" t="s">
        <v>872</v>
      </c>
      <c r="J40"/>
    </row>
    <row r="41" spans="5:10" ht="15" x14ac:dyDescent="0.25">
      <c r="E41" s="3">
        <v>36</v>
      </c>
      <c r="F41" s="19">
        <v>1</v>
      </c>
      <c r="G41" s="6" t="s">
        <v>872</v>
      </c>
      <c r="J41"/>
    </row>
    <row r="42" spans="5:10" ht="15" x14ac:dyDescent="0.25">
      <c r="E42" s="3">
        <v>37</v>
      </c>
      <c r="F42" s="19">
        <v>1</v>
      </c>
      <c r="G42" s="6" t="s">
        <v>872</v>
      </c>
      <c r="J42"/>
    </row>
    <row r="43" spans="5:10" ht="15" x14ac:dyDescent="0.25">
      <c r="E43" s="3">
        <v>38</v>
      </c>
      <c r="F43" s="19">
        <v>1</v>
      </c>
      <c r="G43" s="6" t="s">
        <v>872</v>
      </c>
      <c r="J43"/>
    </row>
    <row r="44" spans="5:10" ht="15" x14ac:dyDescent="0.25">
      <c r="E44" s="3">
        <v>39</v>
      </c>
      <c r="F44" s="19">
        <v>1</v>
      </c>
      <c r="G44" s="6" t="s">
        <v>872</v>
      </c>
      <c r="J44"/>
    </row>
    <row r="45" spans="5:10" ht="15" x14ac:dyDescent="0.25">
      <c r="E45" s="3">
        <v>40</v>
      </c>
      <c r="F45" s="19">
        <v>1</v>
      </c>
      <c r="G45" s="6" t="s">
        <v>872</v>
      </c>
      <c r="J45"/>
    </row>
    <row r="46" spans="5:10" ht="15" x14ac:dyDescent="0.25">
      <c r="E46" s="3">
        <v>41</v>
      </c>
      <c r="F46" s="19">
        <v>1</v>
      </c>
      <c r="G46" s="6" t="s">
        <v>872</v>
      </c>
      <c r="J46"/>
    </row>
    <row r="47" spans="5:10" ht="15" x14ac:dyDescent="0.25">
      <c r="E47" s="3">
        <v>42</v>
      </c>
      <c r="F47" s="19">
        <v>1</v>
      </c>
      <c r="G47" s="6" t="s">
        <v>872</v>
      </c>
      <c r="J47"/>
    </row>
    <row r="48" spans="5:10" ht="15" x14ac:dyDescent="0.25">
      <c r="E48" s="3">
        <v>43</v>
      </c>
      <c r="F48" s="19">
        <v>1</v>
      </c>
      <c r="G48" s="6" t="s">
        <v>872</v>
      </c>
      <c r="J48"/>
    </row>
    <row r="49" spans="5:10" ht="15" x14ac:dyDescent="0.25">
      <c r="E49" s="3">
        <v>44</v>
      </c>
      <c r="F49" s="19">
        <v>1</v>
      </c>
      <c r="G49" s="6" t="s">
        <v>872</v>
      </c>
      <c r="J49"/>
    </row>
    <row r="50" spans="5:10" ht="15" x14ac:dyDescent="0.25">
      <c r="E50" s="3">
        <v>45</v>
      </c>
      <c r="F50" s="19">
        <v>1</v>
      </c>
      <c r="G50" s="6" t="s">
        <v>872</v>
      </c>
      <c r="J50"/>
    </row>
    <row r="51" spans="5:10" ht="15" x14ac:dyDescent="0.25">
      <c r="E51" s="3">
        <v>46</v>
      </c>
      <c r="F51" s="19">
        <v>1</v>
      </c>
      <c r="G51" s="6" t="s">
        <v>872</v>
      </c>
      <c r="J51"/>
    </row>
    <row r="52" spans="5:10" ht="15" x14ac:dyDescent="0.25">
      <c r="E52" s="3">
        <v>47</v>
      </c>
      <c r="F52" s="19">
        <v>1</v>
      </c>
      <c r="G52" s="6" t="s">
        <v>872</v>
      </c>
      <c r="J52"/>
    </row>
    <row r="53" spans="5:10" ht="15" x14ac:dyDescent="0.25">
      <c r="E53" s="3">
        <v>48</v>
      </c>
      <c r="F53" s="19">
        <v>1</v>
      </c>
      <c r="G53" s="6" t="s">
        <v>872</v>
      </c>
      <c r="J53"/>
    </row>
    <row r="54" spans="5:10" ht="15" x14ac:dyDescent="0.25">
      <c r="E54" s="3">
        <v>49</v>
      </c>
      <c r="F54" s="19">
        <v>1</v>
      </c>
      <c r="G54" s="6" t="s">
        <v>872</v>
      </c>
      <c r="J54"/>
    </row>
    <row r="55" spans="5:10" ht="15" x14ac:dyDescent="0.25">
      <c r="E55" s="3">
        <v>50</v>
      </c>
      <c r="F55" s="19">
        <v>1</v>
      </c>
      <c r="G55" s="6" t="s">
        <v>872</v>
      </c>
      <c r="J55"/>
    </row>
    <row r="56" spans="5:10" ht="15" x14ac:dyDescent="0.25">
      <c r="E56" s="3">
        <v>51</v>
      </c>
      <c r="F56" s="19">
        <v>1</v>
      </c>
      <c r="G56" s="6" t="s">
        <v>872</v>
      </c>
      <c r="J56"/>
    </row>
    <row r="57" spans="5:10" ht="15" x14ac:dyDescent="0.25">
      <c r="E57" s="3">
        <v>52</v>
      </c>
      <c r="F57" s="19">
        <v>1</v>
      </c>
      <c r="G57" s="6" t="s">
        <v>872</v>
      </c>
      <c r="J57"/>
    </row>
    <row r="58" spans="5:10" ht="15" x14ac:dyDescent="0.25">
      <c r="E58" s="3">
        <v>53</v>
      </c>
      <c r="F58" s="19">
        <v>1</v>
      </c>
      <c r="G58" s="6" t="s">
        <v>872</v>
      </c>
      <c r="J58"/>
    </row>
    <row r="59" spans="5:10" ht="15" x14ac:dyDescent="0.25">
      <c r="E59" s="3">
        <v>54</v>
      </c>
      <c r="F59" s="19">
        <v>1</v>
      </c>
      <c r="G59" s="6" t="s">
        <v>872</v>
      </c>
      <c r="J59"/>
    </row>
    <row r="60" spans="5:10" ht="15" x14ac:dyDescent="0.25">
      <c r="E60" s="3">
        <v>55</v>
      </c>
      <c r="F60" s="19">
        <v>1</v>
      </c>
      <c r="G60" s="6" t="s">
        <v>872</v>
      </c>
      <c r="J60"/>
    </row>
    <row r="61" spans="5:10" ht="15" x14ac:dyDescent="0.25">
      <c r="E61" s="3">
        <v>56</v>
      </c>
      <c r="F61" s="19">
        <v>1</v>
      </c>
      <c r="G61" s="6" t="s">
        <v>872</v>
      </c>
      <c r="J61"/>
    </row>
    <row r="62" spans="5:10" ht="15" x14ac:dyDescent="0.25">
      <c r="E62" s="3">
        <v>57</v>
      </c>
      <c r="F62" s="19">
        <v>1</v>
      </c>
      <c r="G62" s="6" t="s">
        <v>872</v>
      </c>
      <c r="J62"/>
    </row>
    <row r="63" spans="5:10" ht="15" x14ac:dyDescent="0.25">
      <c r="E63" s="3">
        <v>58</v>
      </c>
      <c r="F63" s="19">
        <v>1</v>
      </c>
      <c r="G63" s="6" t="s">
        <v>872</v>
      </c>
      <c r="J63"/>
    </row>
    <row r="64" spans="5:10" ht="15" x14ac:dyDescent="0.25">
      <c r="E64" s="3">
        <v>59</v>
      </c>
      <c r="F64" s="19">
        <v>1</v>
      </c>
      <c r="G64" s="6" t="s">
        <v>872</v>
      </c>
      <c r="J64"/>
    </row>
    <row r="65" spans="5:10" ht="15" x14ac:dyDescent="0.25">
      <c r="E65" s="3">
        <v>60</v>
      </c>
      <c r="F65" s="19">
        <v>1</v>
      </c>
      <c r="G65" s="6" t="s">
        <v>872</v>
      </c>
      <c r="J65"/>
    </row>
    <row r="66" spans="5:10" ht="15" x14ac:dyDescent="0.25">
      <c r="E66" s="3">
        <v>61</v>
      </c>
      <c r="F66" s="19">
        <v>1</v>
      </c>
      <c r="G66" s="6" t="s">
        <v>872</v>
      </c>
      <c r="J66"/>
    </row>
    <row r="67" spans="5:10" ht="15" x14ac:dyDescent="0.25">
      <c r="E67" s="3">
        <v>62</v>
      </c>
      <c r="F67" s="19">
        <v>1</v>
      </c>
      <c r="G67" s="6" t="s">
        <v>872</v>
      </c>
      <c r="J67"/>
    </row>
    <row r="68" spans="5:10" ht="15" x14ac:dyDescent="0.25">
      <c r="E68" s="3">
        <v>63</v>
      </c>
      <c r="F68" s="19">
        <v>1</v>
      </c>
      <c r="G68" s="6" t="s">
        <v>872</v>
      </c>
      <c r="J68"/>
    </row>
    <row r="69" spans="5:10" ht="15" x14ac:dyDescent="0.25">
      <c r="E69" s="3">
        <v>64</v>
      </c>
      <c r="F69" s="19">
        <v>1</v>
      </c>
      <c r="G69" s="6" t="s">
        <v>872</v>
      </c>
      <c r="J69"/>
    </row>
    <row r="70" spans="5:10" ht="15" x14ac:dyDescent="0.25">
      <c r="E70" s="3">
        <v>65</v>
      </c>
      <c r="F70" s="19">
        <v>1</v>
      </c>
      <c r="G70" s="6" t="s">
        <v>872</v>
      </c>
      <c r="J70"/>
    </row>
    <row r="71" spans="5:10" ht="15" x14ac:dyDescent="0.25">
      <c r="E71" s="3">
        <v>66</v>
      </c>
      <c r="F71" s="19">
        <v>1</v>
      </c>
      <c r="G71" s="6" t="s">
        <v>872</v>
      </c>
      <c r="J71"/>
    </row>
    <row r="72" spans="5:10" ht="15" x14ac:dyDescent="0.25">
      <c r="E72" s="3">
        <v>67</v>
      </c>
      <c r="F72" s="19">
        <v>1</v>
      </c>
      <c r="G72" s="6" t="s">
        <v>872</v>
      </c>
      <c r="J72"/>
    </row>
    <row r="73" spans="5:10" ht="15" x14ac:dyDescent="0.25">
      <c r="E73" s="3">
        <v>68</v>
      </c>
      <c r="F73" s="19">
        <v>1</v>
      </c>
      <c r="G73" s="6" t="s">
        <v>872</v>
      </c>
      <c r="J73"/>
    </row>
    <row r="74" spans="5:10" ht="15" x14ac:dyDescent="0.25">
      <c r="E74" s="3">
        <v>69</v>
      </c>
      <c r="F74" s="19">
        <v>1</v>
      </c>
      <c r="G74" s="6" t="s">
        <v>872</v>
      </c>
      <c r="J74"/>
    </row>
    <row r="75" spans="5:10" ht="15" x14ac:dyDescent="0.25">
      <c r="E75" s="3">
        <v>70</v>
      </c>
      <c r="F75" s="19">
        <v>1</v>
      </c>
      <c r="G75" s="6" t="s">
        <v>872</v>
      </c>
      <c r="J75"/>
    </row>
    <row r="76" spans="5:10" ht="15" x14ac:dyDescent="0.25">
      <c r="E76" s="3">
        <v>71</v>
      </c>
      <c r="F76" s="19">
        <v>1</v>
      </c>
      <c r="G76" s="6" t="s">
        <v>872</v>
      </c>
      <c r="J76"/>
    </row>
    <row r="77" spans="5:10" ht="15" x14ac:dyDescent="0.25">
      <c r="E77" s="3">
        <v>72</v>
      </c>
      <c r="F77" s="19">
        <v>1</v>
      </c>
      <c r="G77" s="6" t="s">
        <v>872</v>
      </c>
      <c r="J77"/>
    </row>
    <row r="78" spans="5:10" ht="15" x14ac:dyDescent="0.25">
      <c r="E78" s="3">
        <v>73</v>
      </c>
      <c r="F78" s="19">
        <v>1</v>
      </c>
      <c r="G78" s="6" t="s">
        <v>872</v>
      </c>
      <c r="J78"/>
    </row>
    <row r="79" spans="5:10" ht="15" x14ac:dyDescent="0.25">
      <c r="E79" s="3">
        <v>74</v>
      </c>
      <c r="F79" s="19">
        <v>1</v>
      </c>
      <c r="G79" s="6" t="s">
        <v>872</v>
      </c>
      <c r="J79"/>
    </row>
    <row r="80" spans="5:10" ht="15" x14ac:dyDescent="0.25">
      <c r="E80" s="3">
        <v>75</v>
      </c>
      <c r="F80" s="19">
        <v>1</v>
      </c>
      <c r="G80" s="6" t="s">
        <v>872</v>
      </c>
      <c r="J80"/>
    </row>
    <row r="81" spans="5:10" ht="15" x14ac:dyDescent="0.25">
      <c r="E81" s="3">
        <v>76</v>
      </c>
      <c r="F81" s="19">
        <v>1</v>
      </c>
      <c r="G81" s="6" t="s">
        <v>872</v>
      </c>
      <c r="J81"/>
    </row>
    <row r="82" spans="5:10" ht="15" x14ac:dyDescent="0.25">
      <c r="E82" s="3">
        <v>77</v>
      </c>
      <c r="F82" s="19">
        <v>1</v>
      </c>
      <c r="G82" s="6" t="s">
        <v>872</v>
      </c>
      <c r="J82"/>
    </row>
    <row r="83" spans="5:10" ht="15" x14ac:dyDescent="0.25">
      <c r="E83" s="3">
        <v>78</v>
      </c>
      <c r="F83" s="19">
        <v>1</v>
      </c>
      <c r="G83" s="6" t="s">
        <v>872</v>
      </c>
      <c r="J83"/>
    </row>
    <row r="84" spans="5:10" ht="15" x14ac:dyDescent="0.25">
      <c r="E84" s="3">
        <v>79</v>
      </c>
      <c r="F84" s="19">
        <v>1</v>
      </c>
      <c r="G84" s="6" t="s">
        <v>872</v>
      </c>
      <c r="J84"/>
    </row>
    <row r="85" spans="5:10" ht="15" x14ac:dyDescent="0.25">
      <c r="E85" s="3">
        <v>80</v>
      </c>
      <c r="F85" s="19">
        <v>1</v>
      </c>
      <c r="G85" s="6" t="s">
        <v>872</v>
      </c>
      <c r="J85"/>
    </row>
    <row r="86" spans="5:10" ht="15" x14ac:dyDescent="0.25">
      <c r="E86" s="3">
        <v>81</v>
      </c>
      <c r="F86" s="19">
        <v>1</v>
      </c>
      <c r="G86" s="6" t="s">
        <v>872</v>
      </c>
      <c r="J86"/>
    </row>
    <row r="87" spans="5:10" ht="15" x14ac:dyDescent="0.25">
      <c r="E87" s="3">
        <v>82</v>
      </c>
      <c r="F87" s="19">
        <v>1</v>
      </c>
      <c r="G87" s="6" t="s">
        <v>872</v>
      </c>
      <c r="J87"/>
    </row>
    <row r="88" spans="5:10" ht="15" x14ac:dyDescent="0.25">
      <c r="E88" s="3">
        <v>83</v>
      </c>
      <c r="F88" s="19">
        <v>1</v>
      </c>
      <c r="G88" s="6" t="s">
        <v>872</v>
      </c>
      <c r="J88"/>
    </row>
    <row r="89" spans="5:10" ht="15" x14ac:dyDescent="0.25">
      <c r="E89" s="3">
        <v>84</v>
      </c>
      <c r="F89" s="19">
        <v>1</v>
      </c>
      <c r="G89" s="6" t="s">
        <v>872</v>
      </c>
      <c r="J89"/>
    </row>
    <row r="90" spans="5:10" ht="15" x14ac:dyDescent="0.25">
      <c r="E90" s="3">
        <v>85</v>
      </c>
      <c r="F90" s="19">
        <v>1</v>
      </c>
      <c r="G90" s="6" t="s">
        <v>872</v>
      </c>
      <c r="J90"/>
    </row>
    <row r="91" spans="5:10" ht="15" x14ac:dyDescent="0.25">
      <c r="E91" s="3">
        <v>86</v>
      </c>
      <c r="F91" s="19">
        <v>1</v>
      </c>
      <c r="G91" s="6" t="s">
        <v>872</v>
      </c>
      <c r="J91"/>
    </row>
    <row r="92" spans="5:10" ht="15" x14ac:dyDescent="0.25">
      <c r="E92" s="3">
        <v>87</v>
      </c>
      <c r="F92" s="19">
        <v>1</v>
      </c>
      <c r="G92" s="6" t="s">
        <v>872</v>
      </c>
      <c r="J92"/>
    </row>
    <row r="93" spans="5:10" ht="15" x14ac:dyDescent="0.25">
      <c r="E93" s="3">
        <v>88</v>
      </c>
      <c r="F93" s="19">
        <v>1</v>
      </c>
      <c r="G93" s="6" t="s">
        <v>872</v>
      </c>
      <c r="J93"/>
    </row>
    <row r="94" spans="5:10" ht="15" x14ac:dyDescent="0.25">
      <c r="E94" s="3">
        <v>89</v>
      </c>
      <c r="F94" s="19">
        <v>1</v>
      </c>
      <c r="G94" s="6" t="s">
        <v>872</v>
      </c>
      <c r="J94"/>
    </row>
    <row r="95" spans="5:10" ht="15" x14ac:dyDescent="0.25">
      <c r="E95" s="3">
        <v>90</v>
      </c>
      <c r="F95" s="19">
        <v>1</v>
      </c>
      <c r="G95" s="6" t="s">
        <v>872</v>
      </c>
      <c r="J95"/>
    </row>
    <row r="96" spans="5:10" ht="15" x14ac:dyDescent="0.25">
      <c r="E96" s="3">
        <v>91</v>
      </c>
      <c r="F96" s="19">
        <v>1</v>
      </c>
      <c r="G96" s="6" t="s">
        <v>872</v>
      </c>
      <c r="J96"/>
    </row>
    <row r="97" spans="5:10" ht="15" x14ac:dyDescent="0.25">
      <c r="E97" s="3">
        <v>92</v>
      </c>
      <c r="F97" s="19">
        <v>1</v>
      </c>
      <c r="G97" s="6" t="s">
        <v>872</v>
      </c>
      <c r="J97"/>
    </row>
    <row r="98" spans="5:10" ht="15" x14ac:dyDescent="0.25">
      <c r="E98" s="3">
        <v>93</v>
      </c>
      <c r="F98" s="19">
        <v>1</v>
      </c>
      <c r="G98" s="6" t="s">
        <v>872</v>
      </c>
      <c r="J98"/>
    </row>
    <row r="99" spans="5:10" ht="15" x14ac:dyDescent="0.25">
      <c r="E99" s="3">
        <v>94</v>
      </c>
      <c r="F99" s="19">
        <v>1</v>
      </c>
      <c r="G99" s="6" t="s">
        <v>872</v>
      </c>
      <c r="J99"/>
    </row>
    <row r="100" spans="5:10" ht="15" x14ac:dyDescent="0.25">
      <c r="E100" s="3">
        <v>95</v>
      </c>
      <c r="F100" s="19">
        <v>1</v>
      </c>
      <c r="G100" s="6" t="s">
        <v>872</v>
      </c>
      <c r="J100"/>
    </row>
    <row r="101" spans="5:10" ht="15" x14ac:dyDescent="0.25">
      <c r="E101" s="3">
        <v>96</v>
      </c>
      <c r="F101" s="19">
        <v>1</v>
      </c>
      <c r="G101" s="6" t="s">
        <v>872</v>
      </c>
      <c r="J101"/>
    </row>
    <row r="102" spans="5:10" ht="15" x14ac:dyDescent="0.25">
      <c r="E102" s="3">
        <v>97</v>
      </c>
      <c r="F102" s="19">
        <v>1</v>
      </c>
      <c r="G102" s="6" t="s">
        <v>872</v>
      </c>
      <c r="J102"/>
    </row>
    <row r="103" spans="5:10" ht="15" x14ac:dyDescent="0.25">
      <c r="E103" s="3">
        <v>98</v>
      </c>
      <c r="F103" s="19">
        <v>1</v>
      </c>
      <c r="G103" s="6" t="s">
        <v>872</v>
      </c>
      <c r="J103"/>
    </row>
    <row r="104" spans="5:10" ht="15" x14ac:dyDescent="0.25">
      <c r="E104" s="3">
        <v>99</v>
      </c>
      <c r="F104" s="19">
        <v>1</v>
      </c>
      <c r="G104" s="6" t="s">
        <v>872</v>
      </c>
      <c r="J104"/>
    </row>
    <row r="105" spans="5:10" ht="15" x14ac:dyDescent="0.25">
      <c r="E105" s="3">
        <v>100</v>
      </c>
      <c r="F105" s="19">
        <v>1</v>
      </c>
      <c r="G105" s="6" t="s">
        <v>872</v>
      </c>
      <c r="J105"/>
    </row>
    <row r="106" spans="5:10" ht="15" x14ac:dyDescent="0.25">
      <c r="E106" s="3">
        <v>101</v>
      </c>
      <c r="F106" s="19">
        <f t="shared" ref="F106:F120" ca="1" si="0">RANDBETWEEN(90,120)/100</f>
        <v>1.0900000000000001</v>
      </c>
      <c r="G106" s="6" t="s">
        <v>872</v>
      </c>
      <c r="J106"/>
    </row>
    <row r="107" spans="5:10" ht="15" x14ac:dyDescent="0.25">
      <c r="E107" s="3">
        <v>102</v>
      </c>
      <c r="F107" s="19">
        <f t="shared" ca="1" si="0"/>
        <v>1.06</v>
      </c>
      <c r="G107" s="6" t="s">
        <v>872</v>
      </c>
      <c r="J107"/>
    </row>
    <row r="108" spans="5:10" ht="15" x14ac:dyDescent="0.25">
      <c r="E108" s="3">
        <v>103</v>
      </c>
      <c r="F108" s="19">
        <f t="shared" ca="1" si="0"/>
        <v>0.9</v>
      </c>
      <c r="G108" s="6" t="s">
        <v>872</v>
      </c>
      <c r="J108"/>
    </row>
    <row r="109" spans="5:10" ht="15" x14ac:dyDescent="0.25">
      <c r="E109" s="3">
        <v>104</v>
      </c>
      <c r="F109" s="19">
        <f t="shared" ca="1" si="0"/>
        <v>0.93</v>
      </c>
      <c r="G109" s="6" t="s">
        <v>872</v>
      </c>
      <c r="J109"/>
    </row>
    <row r="110" spans="5:10" ht="15" x14ac:dyDescent="0.25">
      <c r="E110" s="3">
        <v>105</v>
      </c>
      <c r="F110" s="19">
        <f t="shared" ca="1" si="0"/>
        <v>1.1599999999999999</v>
      </c>
      <c r="G110" s="6" t="s">
        <v>872</v>
      </c>
      <c r="J110"/>
    </row>
    <row r="111" spans="5:10" ht="15" x14ac:dyDescent="0.25">
      <c r="E111" s="3">
        <v>106</v>
      </c>
      <c r="F111" s="19">
        <f t="shared" ca="1" si="0"/>
        <v>0.91</v>
      </c>
      <c r="G111" s="6" t="s">
        <v>872</v>
      </c>
      <c r="J111"/>
    </row>
    <row r="112" spans="5:10" ht="15" x14ac:dyDescent="0.25">
      <c r="E112" s="3">
        <v>107</v>
      </c>
      <c r="F112" s="19">
        <f t="shared" ca="1" si="0"/>
        <v>0.93</v>
      </c>
      <c r="G112" s="6" t="s">
        <v>872</v>
      </c>
      <c r="J112"/>
    </row>
    <row r="113" spans="5:10" ht="15" x14ac:dyDescent="0.25">
      <c r="E113" s="3">
        <v>108</v>
      </c>
      <c r="F113" s="19">
        <f t="shared" ca="1" si="0"/>
        <v>1.19</v>
      </c>
      <c r="G113" s="6" t="s">
        <v>872</v>
      </c>
      <c r="J113"/>
    </row>
    <row r="114" spans="5:10" ht="15" x14ac:dyDescent="0.25">
      <c r="E114" s="3">
        <v>109</v>
      </c>
      <c r="F114" s="19">
        <f t="shared" ca="1" si="0"/>
        <v>1.05</v>
      </c>
      <c r="G114" s="6" t="s">
        <v>872</v>
      </c>
      <c r="J114"/>
    </row>
    <row r="115" spans="5:10" ht="15" x14ac:dyDescent="0.25">
      <c r="E115" s="3">
        <v>110</v>
      </c>
      <c r="F115" s="19">
        <f t="shared" ca="1" si="0"/>
        <v>1.1599999999999999</v>
      </c>
      <c r="G115" s="6" t="s">
        <v>872</v>
      </c>
      <c r="J115"/>
    </row>
    <row r="116" spans="5:10" ht="15" x14ac:dyDescent="0.25">
      <c r="E116" s="3">
        <v>111</v>
      </c>
      <c r="F116" s="19">
        <f t="shared" ca="1" si="0"/>
        <v>1.1399999999999999</v>
      </c>
      <c r="G116" s="6" t="s">
        <v>872</v>
      </c>
      <c r="J116"/>
    </row>
    <row r="117" spans="5:10" ht="15" x14ac:dyDescent="0.25">
      <c r="E117" s="3">
        <v>112</v>
      </c>
      <c r="F117" s="19">
        <f t="shared" ca="1" si="0"/>
        <v>1.02</v>
      </c>
      <c r="G117" s="6" t="s">
        <v>872</v>
      </c>
      <c r="J117"/>
    </row>
    <row r="118" spans="5:10" ht="15" x14ac:dyDescent="0.25">
      <c r="E118" s="3">
        <v>113</v>
      </c>
      <c r="F118" s="19">
        <f t="shared" ca="1" si="0"/>
        <v>1.02</v>
      </c>
      <c r="G118" s="6" t="s">
        <v>872</v>
      </c>
      <c r="J118"/>
    </row>
    <row r="119" spans="5:10" ht="15" x14ac:dyDescent="0.25">
      <c r="E119" s="3">
        <v>114</v>
      </c>
      <c r="F119" s="19">
        <f t="shared" ca="1" si="0"/>
        <v>1.19</v>
      </c>
      <c r="G119" s="6" t="s">
        <v>872</v>
      </c>
      <c r="J119"/>
    </row>
    <row r="120" spans="5:10" ht="15" x14ac:dyDescent="0.25">
      <c r="E120" s="3">
        <v>115</v>
      </c>
      <c r="F120" s="19">
        <f t="shared" ca="1" si="0"/>
        <v>1.17</v>
      </c>
      <c r="G120" s="6" t="s">
        <v>872</v>
      </c>
      <c r="J120"/>
    </row>
    <row r="121" spans="5:10" ht="15" x14ac:dyDescent="0.25">
      <c r="E121" s="3">
        <v>116</v>
      </c>
      <c r="F121" s="19">
        <f t="shared" ref="F121:F184" ca="1" si="1">RANDBETWEEN(90,120)/100</f>
        <v>1.03</v>
      </c>
      <c r="G121" s="6" t="s">
        <v>872</v>
      </c>
      <c r="J121"/>
    </row>
    <row r="122" spans="5:10" ht="15" x14ac:dyDescent="0.25">
      <c r="E122" s="3">
        <v>117</v>
      </c>
      <c r="F122" s="19">
        <f t="shared" ca="1" si="1"/>
        <v>0.92</v>
      </c>
      <c r="G122" s="6" t="s">
        <v>872</v>
      </c>
      <c r="J122"/>
    </row>
    <row r="123" spans="5:10" ht="15" x14ac:dyDescent="0.25">
      <c r="E123" s="3">
        <v>118</v>
      </c>
      <c r="F123" s="19">
        <f t="shared" ca="1" si="1"/>
        <v>1.0900000000000001</v>
      </c>
      <c r="G123" s="6" t="s">
        <v>872</v>
      </c>
      <c r="J123"/>
    </row>
    <row r="124" spans="5:10" ht="15" x14ac:dyDescent="0.25">
      <c r="E124" s="3">
        <v>119</v>
      </c>
      <c r="F124" s="19">
        <f t="shared" ca="1" si="1"/>
        <v>1.1299999999999999</v>
      </c>
      <c r="G124" s="6" t="s">
        <v>872</v>
      </c>
      <c r="J124"/>
    </row>
    <row r="125" spans="5:10" ht="15" x14ac:dyDescent="0.25">
      <c r="E125" s="3">
        <v>120</v>
      </c>
      <c r="F125" s="19">
        <f t="shared" ca="1" si="1"/>
        <v>1</v>
      </c>
      <c r="G125" s="6" t="s">
        <v>872</v>
      </c>
      <c r="J125"/>
    </row>
    <row r="126" spans="5:10" ht="15" x14ac:dyDescent="0.25">
      <c r="E126" s="3">
        <v>121</v>
      </c>
      <c r="F126" s="19">
        <f t="shared" ca="1" si="1"/>
        <v>0.98</v>
      </c>
      <c r="G126" s="6" t="s">
        <v>872</v>
      </c>
      <c r="J126"/>
    </row>
    <row r="127" spans="5:10" ht="15" x14ac:dyDescent="0.25">
      <c r="E127" s="3">
        <v>122</v>
      </c>
      <c r="F127" s="19">
        <f t="shared" ca="1" si="1"/>
        <v>0.93</v>
      </c>
      <c r="G127" s="6" t="s">
        <v>872</v>
      </c>
      <c r="J127"/>
    </row>
    <row r="128" spans="5:10" ht="15" x14ac:dyDescent="0.25">
      <c r="E128" s="3">
        <v>123</v>
      </c>
      <c r="F128" s="19">
        <f t="shared" ca="1" si="1"/>
        <v>0.9</v>
      </c>
      <c r="G128" s="6" t="s">
        <v>872</v>
      </c>
      <c r="J128"/>
    </row>
    <row r="129" spans="5:10" ht="15" x14ac:dyDescent="0.25">
      <c r="E129" s="3">
        <v>124</v>
      </c>
      <c r="F129" s="19">
        <f t="shared" ca="1" si="1"/>
        <v>1.04</v>
      </c>
      <c r="G129" s="6" t="s">
        <v>872</v>
      </c>
      <c r="J129"/>
    </row>
    <row r="130" spans="5:10" ht="15" x14ac:dyDescent="0.25">
      <c r="E130" s="3">
        <v>125</v>
      </c>
      <c r="F130" s="19">
        <f t="shared" ca="1" si="1"/>
        <v>1.01</v>
      </c>
      <c r="G130" s="6" t="s">
        <v>872</v>
      </c>
      <c r="J130"/>
    </row>
    <row r="131" spans="5:10" ht="15" x14ac:dyDescent="0.25">
      <c r="E131" s="3">
        <v>126</v>
      </c>
      <c r="F131" s="19">
        <f t="shared" ca="1" si="1"/>
        <v>0.97</v>
      </c>
      <c r="G131" s="6" t="s">
        <v>872</v>
      </c>
      <c r="J131"/>
    </row>
    <row r="132" spans="5:10" ht="15" x14ac:dyDescent="0.25">
      <c r="E132" s="3">
        <v>127</v>
      </c>
      <c r="F132" s="19">
        <f t="shared" ca="1" si="1"/>
        <v>1.1399999999999999</v>
      </c>
      <c r="G132" s="6" t="s">
        <v>872</v>
      </c>
      <c r="J132"/>
    </row>
    <row r="133" spans="5:10" ht="15" x14ac:dyDescent="0.25">
      <c r="E133" s="3">
        <v>128</v>
      </c>
      <c r="F133" s="19">
        <f t="shared" ca="1" si="1"/>
        <v>0.92</v>
      </c>
      <c r="G133" s="6" t="s">
        <v>872</v>
      </c>
      <c r="J133"/>
    </row>
    <row r="134" spans="5:10" ht="15" x14ac:dyDescent="0.25">
      <c r="E134" s="3">
        <v>129</v>
      </c>
      <c r="F134" s="19">
        <f t="shared" ca="1" si="1"/>
        <v>0.98</v>
      </c>
      <c r="G134" s="6" t="s">
        <v>872</v>
      </c>
      <c r="J134"/>
    </row>
    <row r="135" spans="5:10" ht="15" x14ac:dyDescent="0.25">
      <c r="E135" s="3">
        <v>130</v>
      </c>
      <c r="F135" s="19">
        <f t="shared" ca="1" si="1"/>
        <v>0.91</v>
      </c>
      <c r="G135" s="6" t="s">
        <v>872</v>
      </c>
      <c r="J135"/>
    </row>
    <row r="136" spans="5:10" ht="15" x14ac:dyDescent="0.25">
      <c r="E136" s="3">
        <v>131</v>
      </c>
      <c r="F136" s="19">
        <f t="shared" ca="1" si="1"/>
        <v>1.05</v>
      </c>
      <c r="G136" s="6" t="s">
        <v>872</v>
      </c>
      <c r="J136"/>
    </row>
    <row r="137" spans="5:10" ht="15" x14ac:dyDescent="0.25">
      <c r="E137" s="3">
        <v>132</v>
      </c>
      <c r="F137" s="19">
        <f t="shared" ca="1" si="1"/>
        <v>1.06</v>
      </c>
      <c r="G137" s="6" t="s">
        <v>872</v>
      </c>
      <c r="J137"/>
    </row>
    <row r="138" spans="5:10" ht="15" x14ac:dyDescent="0.25">
      <c r="E138" s="3">
        <v>133</v>
      </c>
      <c r="F138" s="19">
        <f t="shared" ca="1" si="1"/>
        <v>1.1299999999999999</v>
      </c>
      <c r="G138" s="6" t="s">
        <v>872</v>
      </c>
      <c r="J138"/>
    </row>
    <row r="139" spans="5:10" ht="15" x14ac:dyDescent="0.25">
      <c r="E139" s="3">
        <v>134</v>
      </c>
      <c r="F139" s="19">
        <f t="shared" ca="1" si="1"/>
        <v>0.98</v>
      </c>
      <c r="G139" s="6" t="s">
        <v>872</v>
      </c>
      <c r="J139"/>
    </row>
    <row r="140" spans="5:10" ht="15" x14ac:dyDescent="0.25">
      <c r="E140" s="3">
        <v>135</v>
      </c>
      <c r="F140" s="19">
        <f t="shared" ca="1" si="1"/>
        <v>1.08</v>
      </c>
      <c r="G140" s="6" t="s">
        <v>872</v>
      </c>
      <c r="J140"/>
    </row>
    <row r="141" spans="5:10" ht="15" x14ac:dyDescent="0.25">
      <c r="E141" s="3">
        <v>136</v>
      </c>
      <c r="F141" s="19">
        <f t="shared" ca="1" si="1"/>
        <v>0.99</v>
      </c>
      <c r="G141" s="6" t="s">
        <v>872</v>
      </c>
      <c r="J141"/>
    </row>
    <row r="142" spans="5:10" ht="15" x14ac:dyDescent="0.25">
      <c r="E142" s="3">
        <v>137</v>
      </c>
      <c r="F142" s="19">
        <f t="shared" ca="1" si="1"/>
        <v>0.94</v>
      </c>
      <c r="G142" s="6" t="s">
        <v>872</v>
      </c>
      <c r="J142"/>
    </row>
    <row r="143" spans="5:10" ht="15" x14ac:dyDescent="0.25">
      <c r="E143" s="3">
        <v>138</v>
      </c>
      <c r="F143" s="19">
        <f t="shared" ca="1" si="1"/>
        <v>0.96</v>
      </c>
      <c r="G143" s="6" t="s">
        <v>872</v>
      </c>
      <c r="J143"/>
    </row>
    <row r="144" spans="5:10" ht="15" x14ac:dyDescent="0.25">
      <c r="E144" s="3">
        <v>139</v>
      </c>
      <c r="F144" s="19">
        <f t="shared" ca="1" si="1"/>
        <v>0.92</v>
      </c>
      <c r="G144" s="6" t="s">
        <v>872</v>
      </c>
      <c r="J144"/>
    </row>
    <row r="145" spans="5:10" ht="15" x14ac:dyDescent="0.25">
      <c r="E145" s="3">
        <v>140</v>
      </c>
      <c r="F145" s="19">
        <f t="shared" ca="1" si="1"/>
        <v>0.98</v>
      </c>
      <c r="G145" s="6" t="s">
        <v>872</v>
      </c>
      <c r="J145"/>
    </row>
    <row r="146" spans="5:10" ht="15" x14ac:dyDescent="0.25">
      <c r="E146" s="3">
        <v>141</v>
      </c>
      <c r="F146" s="19">
        <f t="shared" ca="1" si="1"/>
        <v>1.04</v>
      </c>
      <c r="G146" s="6" t="s">
        <v>872</v>
      </c>
      <c r="J146"/>
    </row>
    <row r="147" spans="5:10" ht="15" x14ac:dyDescent="0.25">
      <c r="E147" s="3">
        <v>142</v>
      </c>
      <c r="F147" s="19">
        <f t="shared" ca="1" si="1"/>
        <v>0.98</v>
      </c>
      <c r="G147" s="6" t="s">
        <v>872</v>
      </c>
      <c r="J147"/>
    </row>
    <row r="148" spans="5:10" ht="15" x14ac:dyDescent="0.25">
      <c r="E148" s="3">
        <v>143</v>
      </c>
      <c r="F148" s="19">
        <f t="shared" ca="1" si="1"/>
        <v>0.96</v>
      </c>
      <c r="G148" s="6" t="s">
        <v>872</v>
      </c>
      <c r="J148"/>
    </row>
    <row r="149" spans="5:10" ht="15" x14ac:dyDescent="0.25">
      <c r="E149" s="3">
        <v>144</v>
      </c>
      <c r="F149" s="19">
        <f t="shared" ca="1" si="1"/>
        <v>1.1299999999999999</v>
      </c>
      <c r="G149" s="6" t="s">
        <v>872</v>
      </c>
      <c r="J149"/>
    </row>
    <row r="150" spans="5:10" ht="15" x14ac:dyDescent="0.25">
      <c r="E150" s="3">
        <v>145</v>
      </c>
      <c r="F150" s="19">
        <f t="shared" ca="1" si="1"/>
        <v>1.06</v>
      </c>
      <c r="G150" s="6" t="s">
        <v>872</v>
      </c>
      <c r="J150"/>
    </row>
    <row r="151" spans="5:10" ht="15" x14ac:dyDescent="0.25">
      <c r="E151" s="3">
        <v>146</v>
      </c>
      <c r="F151" s="19">
        <f t="shared" ca="1" si="1"/>
        <v>1.1299999999999999</v>
      </c>
      <c r="G151" s="6" t="s">
        <v>872</v>
      </c>
      <c r="J151"/>
    </row>
    <row r="152" spans="5:10" ht="15" x14ac:dyDescent="0.25">
      <c r="E152" s="3">
        <v>147</v>
      </c>
      <c r="F152" s="19">
        <f t="shared" ca="1" si="1"/>
        <v>1.1399999999999999</v>
      </c>
      <c r="G152" s="6" t="s">
        <v>872</v>
      </c>
      <c r="J152"/>
    </row>
    <row r="153" spans="5:10" ht="15" x14ac:dyDescent="0.25">
      <c r="E153" s="3">
        <v>148</v>
      </c>
      <c r="F153" s="19">
        <f t="shared" ca="1" si="1"/>
        <v>1.08</v>
      </c>
      <c r="G153" s="6" t="s">
        <v>872</v>
      </c>
      <c r="J153"/>
    </row>
    <row r="154" spans="5:10" ht="15" x14ac:dyDescent="0.25">
      <c r="E154" s="3">
        <v>149</v>
      </c>
      <c r="F154" s="19">
        <f t="shared" ca="1" si="1"/>
        <v>0.94</v>
      </c>
      <c r="G154" s="6" t="s">
        <v>872</v>
      </c>
      <c r="J154"/>
    </row>
    <row r="155" spans="5:10" ht="15" x14ac:dyDescent="0.25">
      <c r="E155" s="3">
        <v>150</v>
      </c>
      <c r="F155" s="19">
        <f t="shared" ca="1" si="1"/>
        <v>1.02</v>
      </c>
      <c r="G155" s="6" t="s">
        <v>872</v>
      </c>
      <c r="J155"/>
    </row>
    <row r="156" spans="5:10" ht="15" x14ac:dyDescent="0.25">
      <c r="E156" s="3">
        <v>151</v>
      </c>
      <c r="F156" s="19">
        <f t="shared" ca="1" si="1"/>
        <v>0.93</v>
      </c>
      <c r="G156" s="6" t="s">
        <v>872</v>
      </c>
      <c r="J156"/>
    </row>
    <row r="157" spans="5:10" ht="15" x14ac:dyDescent="0.25">
      <c r="E157" s="3">
        <v>152</v>
      </c>
      <c r="F157" s="19">
        <f t="shared" ca="1" si="1"/>
        <v>1.07</v>
      </c>
      <c r="G157" s="6" t="s">
        <v>872</v>
      </c>
      <c r="J157"/>
    </row>
    <row r="158" spans="5:10" ht="15" x14ac:dyDescent="0.25">
      <c r="E158" s="3">
        <v>153</v>
      </c>
      <c r="F158" s="19">
        <f t="shared" ca="1" si="1"/>
        <v>1.17</v>
      </c>
      <c r="G158" s="6" t="s">
        <v>872</v>
      </c>
      <c r="J158"/>
    </row>
    <row r="159" spans="5:10" ht="15" x14ac:dyDescent="0.25">
      <c r="E159" s="3">
        <v>154</v>
      </c>
      <c r="F159" s="19">
        <f t="shared" ca="1" si="1"/>
        <v>1.06</v>
      </c>
      <c r="G159" s="6" t="s">
        <v>872</v>
      </c>
      <c r="J159"/>
    </row>
    <row r="160" spans="5:10" ht="15" x14ac:dyDescent="0.25">
      <c r="E160" s="3">
        <v>155</v>
      </c>
      <c r="F160" s="19">
        <f t="shared" ca="1" si="1"/>
        <v>1.03</v>
      </c>
      <c r="G160" s="6" t="s">
        <v>872</v>
      </c>
      <c r="J160"/>
    </row>
    <row r="161" spans="5:10" ht="15" x14ac:dyDescent="0.25">
      <c r="E161" s="3">
        <v>156</v>
      </c>
      <c r="F161" s="19">
        <f t="shared" ca="1" si="1"/>
        <v>1.19</v>
      </c>
      <c r="G161" s="6" t="s">
        <v>872</v>
      </c>
      <c r="J161"/>
    </row>
    <row r="162" spans="5:10" ht="15" x14ac:dyDescent="0.25">
      <c r="E162" s="3">
        <v>157</v>
      </c>
      <c r="F162" s="19">
        <f t="shared" ca="1" si="1"/>
        <v>1.1299999999999999</v>
      </c>
      <c r="G162" s="6" t="s">
        <v>872</v>
      </c>
      <c r="J162"/>
    </row>
    <row r="163" spans="5:10" ht="15" x14ac:dyDescent="0.25">
      <c r="E163" s="3">
        <v>158</v>
      </c>
      <c r="F163" s="19">
        <f t="shared" ca="1" si="1"/>
        <v>1.2</v>
      </c>
      <c r="G163" s="6" t="s">
        <v>872</v>
      </c>
      <c r="J163"/>
    </row>
    <row r="164" spans="5:10" ht="15" x14ac:dyDescent="0.25">
      <c r="E164" s="3">
        <v>159</v>
      </c>
      <c r="F164" s="19">
        <f t="shared" ca="1" si="1"/>
        <v>1.17</v>
      </c>
      <c r="G164" s="6" t="s">
        <v>872</v>
      </c>
      <c r="J164"/>
    </row>
    <row r="165" spans="5:10" ht="15" x14ac:dyDescent="0.25">
      <c r="E165" s="3">
        <v>160</v>
      </c>
      <c r="F165" s="19">
        <f t="shared" ca="1" si="1"/>
        <v>1.06</v>
      </c>
      <c r="G165" s="6" t="s">
        <v>872</v>
      </c>
      <c r="J165"/>
    </row>
    <row r="166" spans="5:10" ht="15" x14ac:dyDescent="0.25">
      <c r="E166" s="3">
        <v>161</v>
      </c>
      <c r="F166" s="19">
        <f t="shared" ca="1" si="1"/>
        <v>1.17</v>
      </c>
      <c r="G166" s="6" t="s">
        <v>872</v>
      </c>
      <c r="J166"/>
    </row>
    <row r="167" spans="5:10" ht="15" x14ac:dyDescent="0.25">
      <c r="E167" s="3">
        <v>162</v>
      </c>
      <c r="F167" s="19">
        <f t="shared" ca="1" si="1"/>
        <v>1.06</v>
      </c>
      <c r="G167" s="6" t="s">
        <v>872</v>
      </c>
      <c r="J167"/>
    </row>
    <row r="168" spans="5:10" ht="15" x14ac:dyDescent="0.25">
      <c r="E168" s="3">
        <v>163</v>
      </c>
      <c r="F168" s="19">
        <f t="shared" ca="1" si="1"/>
        <v>1.08</v>
      </c>
      <c r="G168" s="6" t="s">
        <v>872</v>
      </c>
      <c r="J168"/>
    </row>
    <row r="169" spans="5:10" ht="15" x14ac:dyDescent="0.25">
      <c r="E169" s="3">
        <v>164</v>
      </c>
      <c r="F169" s="19">
        <f t="shared" ca="1" si="1"/>
        <v>1.03</v>
      </c>
      <c r="G169" s="6" t="s">
        <v>872</v>
      </c>
      <c r="J169"/>
    </row>
    <row r="170" spans="5:10" ht="15" x14ac:dyDescent="0.25">
      <c r="E170" s="3">
        <v>165</v>
      </c>
      <c r="F170" s="19">
        <f t="shared" ca="1" si="1"/>
        <v>0.92</v>
      </c>
      <c r="G170" s="6" t="s">
        <v>872</v>
      </c>
      <c r="J170"/>
    </row>
    <row r="171" spans="5:10" ht="15" x14ac:dyDescent="0.25">
      <c r="E171" s="3">
        <v>166</v>
      </c>
      <c r="F171" s="19">
        <f t="shared" ca="1" si="1"/>
        <v>1.2</v>
      </c>
      <c r="G171" s="6" t="s">
        <v>872</v>
      </c>
      <c r="J171"/>
    </row>
    <row r="172" spans="5:10" ht="15" x14ac:dyDescent="0.25">
      <c r="E172" s="3">
        <v>167</v>
      </c>
      <c r="F172" s="19">
        <f t="shared" ca="1" si="1"/>
        <v>1.05</v>
      </c>
      <c r="G172" s="6" t="s">
        <v>872</v>
      </c>
      <c r="J172"/>
    </row>
    <row r="173" spans="5:10" ht="15" x14ac:dyDescent="0.25">
      <c r="E173" s="3">
        <v>168</v>
      </c>
      <c r="F173" s="19">
        <f t="shared" ca="1" si="1"/>
        <v>1.06</v>
      </c>
      <c r="G173" s="6" t="s">
        <v>872</v>
      </c>
      <c r="J173"/>
    </row>
    <row r="174" spans="5:10" ht="15" x14ac:dyDescent="0.25">
      <c r="E174" s="3">
        <v>169</v>
      </c>
      <c r="F174" s="19">
        <f t="shared" ca="1" si="1"/>
        <v>1.05</v>
      </c>
      <c r="G174" s="6" t="s">
        <v>872</v>
      </c>
      <c r="J174"/>
    </row>
    <row r="175" spans="5:10" ht="15" x14ac:dyDescent="0.25">
      <c r="E175" s="3">
        <v>170</v>
      </c>
      <c r="F175" s="19">
        <f t="shared" ca="1" si="1"/>
        <v>0.9</v>
      </c>
      <c r="G175" s="6" t="s">
        <v>872</v>
      </c>
      <c r="J175"/>
    </row>
    <row r="176" spans="5:10" ht="15" x14ac:dyDescent="0.25">
      <c r="E176" s="3">
        <v>171</v>
      </c>
      <c r="F176" s="19">
        <f t="shared" ca="1" si="1"/>
        <v>0.91</v>
      </c>
      <c r="G176" s="6" t="s">
        <v>872</v>
      </c>
      <c r="J176"/>
    </row>
    <row r="177" spans="5:10" ht="15" x14ac:dyDescent="0.25">
      <c r="E177" s="3">
        <v>172</v>
      </c>
      <c r="F177" s="19">
        <f t="shared" ca="1" si="1"/>
        <v>0.99</v>
      </c>
      <c r="G177" s="6" t="s">
        <v>872</v>
      </c>
      <c r="J177"/>
    </row>
    <row r="178" spans="5:10" ht="15" x14ac:dyDescent="0.25">
      <c r="E178" s="3">
        <v>173</v>
      </c>
      <c r="F178" s="19">
        <f t="shared" ca="1" si="1"/>
        <v>1.04</v>
      </c>
      <c r="G178" s="6" t="s">
        <v>872</v>
      </c>
      <c r="J178"/>
    </row>
    <row r="179" spans="5:10" ht="15" x14ac:dyDescent="0.25">
      <c r="E179" s="3">
        <v>174</v>
      </c>
      <c r="F179" s="19">
        <f t="shared" ca="1" si="1"/>
        <v>1.1200000000000001</v>
      </c>
      <c r="G179" s="6" t="s">
        <v>872</v>
      </c>
      <c r="J179"/>
    </row>
    <row r="180" spans="5:10" ht="15" x14ac:dyDescent="0.25">
      <c r="E180" s="3">
        <v>175</v>
      </c>
      <c r="F180" s="19">
        <f t="shared" ca="1" si="1"/>
        <v>1.02</v>
      </c>
      <c r="G180" s="6" t="s">
        <v>872</v>
      </c>
      <c r="J180"/>
    </row>
    <row r="181" spans="5:10" ht="15" x14ac:dyDescent="0.25">
      <c r="E181" s="3">
        <v>176</v>
      </c>
      <c r="F181" s="19">
        <f t="shared" ca="1" si="1"/>
        <v>0.96</v>
      </c>
      <c r="G181" s="6" t="s">
        <v>872</v>
      </c>
      <c r="J181"/>
    </row>
    <row r="182" spans="5:10" ht="15" x14ac:dyDescent="0.25">
      <c r="E182" s="3">
        <v>177</v>
      </c>
      <c r="F182" s="19">
        <f t="shared" ca="1" si="1"/>
        <v>1.01</v>
      </c>
      <c r="G182" s="6" t="s">
        <v>872</v>
      </c>
      <c r="J182"/>
    </row>
    <row r="183" spans="5:10" ht="15" x14ac:dyDescent="0.25">
      <c r="E183" s="3">
        <v>178</v>
      </c>
      <c r="F183" s="19">
        <f t="shared" ca="1" si="1"/>
        <v>1.19</v>
      </c>
      <c r="G183" s="6" t="s">
        <v>872</v>
      </c>
      <c r="J183"/>
    </row>
    <row r="184" spans="5:10" ht="15" x14ac:dyDescent="0.25">
      <c r="E184" s="3">
        <v>179</v>
      </c>
      <c r="F184" s="19">
        <f t="shared" ca="1" si="1"/>
        <v>1.19</v>
      </c>
      <c r="G184" s="6" t="s">
        <v>872</v>
      </c>
      <c r="J184"/>
    </row>
    <row r="185" spans="5:10" ht="15" x14ac:dyDescent="0.25">
      <c r="E185" s="3">
        <v>180</v>
      </c>
      <c r="F185" s="19">
        <f t="shared" ref="F185:F248" ca="1" si="2">RANDBETWEEN(90,120)/100</f>
        <v>0.9</v>
      </c>
      <c r="G185" s="6" t="s">
        <v>872</v>
      </c>
      <c r="J185"/>
    </row>
    <row r="186" spans="5:10" ht="15" x14ac:dyDescent="0.25">
      <c r="E186" s="3">
        <v>181</v>
      </c>
      <c r="F186" s="19">
        <f t="shared" ca="1" si="2"/>
        <v>1.01</v>
      </c>
      <c r="G186" s="6" t="s">
        <v>872</v>
      </c>
      <c r="J186"/>
    </row>
    <row r="187" spans="5:10" ht="15" x14ac:dyDescent="0.25">
      <c r="E187" s="3">
        <v>182</v>
      </c>
      <c r="F187" s="19">
        <f t="shared" ca="1" si="2"/>
        <v>1.1299999999999999</v>
      </c>
      <c r="G187" s="6" t="s">
        <v>872</v>
      </c>
      <c r="J187"/>
    </row>
    <row r="188" spans="5:10" ht="15" x14ac:dyDescent="0.25">
      <c r="E188" s="3">
        <v>183</v>
      </c>
      <c r="F188" s="19">
        <f t="shared" ca="1" si="2"/>
        <v>1.1599999999999999</v>
      </c>
      <c r="G188" s="6" t="s">
        <v>872</v>
      </c>
      <c r="J188"/>
    </row>
    <row r="189" spans="5:10" ht="15" x14ac:dyDescent="0.25">
      <c r="E189" s="3">
        <v>184</v>
      </c>
      <c r="F189" s="19">
        <f t="shared" ca="1" si="2"/>
        <v>1.1499999999999999</v>
      </c>
      <c r="G189" s="6" t="s">
        <v>872</v>
      </c>
      <c r="J189"/>
    </row>
    <row r="190" spans="5:10" ht="15" x14ac:dyDescent="0.25">
      <c r="E190" s="3">
        <v>185</v>
      </c>
      <c r="F190" s="19">
        <f t="shared" ca="1" si="2"/>
        <v>1.05</v>
      </c>
      <c r="G190" s="6" t="s">
        <v>872</v>
      </c>
      <c r="J190"/>
    </row>
    <row r="191" spans="5:10" ht="15" x14ac:dyDescent="0.25">
      <c r="E191" s="3">
        <v>186</v>
      </c>
      <c r="F191" s="19">
        <f t="shared" ca="1" si="2"/>
        <v>1.07</v>
      </c>
      <c r="G191" s="6" t="s">
        <v>872</v>
      </c>
      <c r="J191"/>
    </row>
    <row r="192" spans="5:10" ht="15" x14ac:dyDescent="0.25">
      <c r="E192" s="3">
        <v>187</v>
      </c>
      <c r="F192" s="19">
        <f t="shared" ca="1" si="2"/>
        <v>1.1100000000000001</v>
      </c>
      <c r="G192" s="6" t="s">
        <v>872</v>
      </c>
      <c r="J192"/>
    </row>
    <row r="193" spans="5:10" ht="15" x14ac:dyDescent="0.25">
      <c r="E193" s="3">
        <v>188</v>
      </c>
      <c r="F193" s="19">
        <f t="shared" ca="1" si="2"/>
        <v>1.06</v>
      </c>
      <c r="G193" s="6" t="s">
        <v>872</v>
      </c>
      <c r="J193"/>
    </row>
    <row r="194" spans="5:10" ht="15" x14ac:dyDescent="0.25">
      <c r="E194" s="3">
        <v>189</v>
      </c>
      <c r="F194" s="19">
        <f t="shared" ca="1" si="2"/>
        <v>1.1299999999999999</v>
      </c>
      <c r="G194" s="6" t="s">
        <v>872</v>
      </c>
      <c r="J194"/>
    </row>
    <row r="195" spans="5:10" ht="15" x14ac:dyDescent="0.25">
      <c r="E195" s="3">
        <v>190</v>
      </c>
      <c r="F195" s="19">
        <f t="shared" ca="1" si="2"/>
        <v>1.1399999999999999</v>
      </c>
      <c r="G195" s="6" t="s">
        <v>872</v>
      </c>
      <c r="J195"/>
    </row>
    <row r="196" spans="5:10" ht="15" x14ac:dyDescent="0.25">
      <c r="E196" s="3">
        <v>191</v>
      </c>
      <c r="F196" s="19">
        <f t="shared" ca="1" si="2"/>
        <v>0.93</v>
      </c>
      <c r="G196" s="6" t="s">
        <v>872</v>
      </c>
      <c r="J196"/>
    </row>
    <row r="197" spans="5:10" ht="15" x14ac:dyDescent="0.25">
      <c r="E197" s="3">
        <v>192</v>
      </c>
      <c r="F197" s="19">
        <f t="shared" ca="1" si="2"/>
        <v>0.94</v>
      </c>
      <c r="G197" s="6" t="s">
        <v>872</v>
      </c>
      <c r="J197"/>
    </row>
    <row r="198" spans="5:10" ht="15" x14ac:dyDescent="0.25">
      <c r="E198" s="3">
        <v>193</v>
      </c>
      <c r="F198" s="19">
        <f t="shared" ca="1" si="2"/>
        <v>0.97</v>
      </c>
      <c r="G198" s="6" t="s">
        <v>872</v>
      </c>
      <c r="J198"/>
    </row>
    <row r="199" spans="5:10" ht="15" x14ac:dyDescent="0.25">
      <c r="E199" s="3">
        <v>194</v>
      </c>
      <c r="F199" s="19">
        <f t="shared" ca="1" si="2"/>
        <v>1.03</v>
      </c>
      <c r="G199" s="6" t="s">
        <v>872</v>
      </c>
      <c r="J199"/>
    </row>
    <row r="200" spans="5:10" ht="15" x14ac:dyDescent="0.25">
      <c r="E200" s="3">
        <v>195</v>
      </c>
      <c r="F200" s="19">
        <f t="shared" ca="1" si="2"/>
        <v>0.9</v>
      </c>
      <c r="G200" s="6" t="s">
        <v>872</v>
      </c>
      <c r="J200"/>
    </row>
    <row r="201" spans="5:10" ht="15" x14ac:dyDescent="0.25">
      <c r="E201" s="3">
        <v>196</v>
      </c>
      <c r="F201" s="19">
        <f t="shared" ca="1" si="2"/>
        <v>1.1100000000000001</v>
      </c>
      <c r="G201" s="6" t="s">
        <v>872</v>
      </c>
      <c r="J201"/>
    </row>
    <row r="202" spans="5:10" ht="15" x14ac:dyDescent="0.25">
      <c r="E202" s="3">
        <v>197</v>
      </c>
      <c r="F202" s="19">
        <f t="shared" ca="1" si="2"/>
        <v>0.96</v>
      </c>
      <c r="G202" s="6" t="s">
        <v>872</v>
      </c>
      <c r="J202"/>
    </row>
    <row r="203" spans="5:10" ht="15" x14ac:dyDescent="0.25">
      <c r="E203" s="3">
        <v>198</v>
      </c>
      <c r="F203" s="19">
        <f t="shared" ca="1" si="2"/>
        <v>1.1399999999999999</v>
      </c>
      <c r="G203" s="6" t="s">
        <v>872</v>
      </c>
      <c r="J203"/>
    </row>
    <row r="204" spans="5:10" ht="15" x14ac:dyDescent="0.25">
      <c r="E204" s="3">
        <v>199</v>
      </c>
      <c r="F204" s="19">
        <f t="shared" ca="1" si="2"/>
        <v>1.19</v>
      </c>
      <c r="G204" s="6" t="s">
        <v>872</v>
      </c>
      <c r="J204"/>
    </row>
    <row r="205" spans="5:10" ht="15" x14ac:dyDescent="0.25">
      <c r="E205" s="3">
        <v>200</v>
      </c>
      <c r="F205" s="19">
        <f t="shared" ca="1" si="2"/>
        <v>0.97</v>
      </c>
      <c r="G205" s="6" t="s">
        <v>872</v>
      </c>
      <c r="J205"/>
    </row>
    <row r="206" spans="5:10" ht="15" x14ac:dyDescent="0.25">
      <c r="E206" s="3">
        <v>201</v>
      </c>
      <c r="F206" s="19">
        <f t="shared" ca="1" si="2"/>
        <v>1.17</v>
      </c>
      <c r="G206" s="6" t="s">
        <v>872</v>
      </c>
      <c r="J206"/>
    </row>
    <row r="207" spans="5:10" ht="15" x14ac:dyDescent="0.25">
      <c r="E207" s="3">
        <v>202</v>
      </c>
      <c r="F207" s="19">
        <f t="shared" ca="1" si="2"/>
        <v>1.0900000000000001</v>
      </c>
      <c r="G207" s="6" t="s">
        <v>872</v>
      </c>
      <c r="J207"/>
    </row>
    <row r="208" spans="5:10" ht="15" x14ac:dyDescent="0.25">
      <c r="E208" s="3">
        <v>203</v>
      </c>
      <c r="F208" s="19">
        <f t="shared" ca="1" si="2"/>
        <v>1.1399999999999999</v>
      </c>
      <c r="G208" s="6" t="s">
        <v>872</v>
      </c>
      <c r="J208"/>
    </row>
    <row r="209" spans="5:10" ht="15" x14ac:dyDescent="0.25">
      <c r="E209" s="3">
        <v>204</v>
      </c>
      <c r="F209" s="19">
        <f t="shared" ca="1" si="2"/>
        <v>0.9</v>
      </c>
      <c r="G209" s="6" t="s">
        <v>872</v>
      </c>
      <c r="J209"/>
    </row>
    <row r="210" spans="5:10" ht="15" x14ac:dyDescent="0.25">
      <c r="E210" s="3">
        <v>205</v>
      </c>
      <c r="F210" s="19">
        <f t="shared" ca="1" si="2"/>
        <v>0.92</v>
      </c>
      <c r="G210" s="6" t="s">
        <v>872</v>
      </c>
      <c r="J210"/>
    </row>
    <row r="211" spans="5:10" ht="15" x14ac:dyDescent="0.25">
      <c r="E211" s="3">
        <v>206</v>
      </c>
      <c r="F211" s="19">
        <f t="shared" ca="1" si="2"/>
        <v>1.04</v>
      </c>
      <c r="G211" s="6" t="s">
        <v>872</v>
      </c>
      <c r="J211"/>
    </row>
    <row r="212" spans="5:10" ht="15" x14ac:dyDescent="0.25">
      <c r="E212" s="3">
        <v>207</v>
      </c>
      <c r="F212" s="19">
        <f t="shared" ca="1" si="2"/>
        <v>1.06</v>
      </c>
      <c r="G212" s="6" t="s">
        <v>872</v>
      </c>
      <c r="J212"/>
    </row>
    <row r="213" spans="5:10" ht="15" x14ac:dyDescent="0.25">
      <c r="E213" s="3">
        <v>208</v>
      </c>
      <c r="F213" s="19">
        <f t="shared" ca="1" si="2"/>
        <v>1.08</v>
      </c>
      <c r="G213" s="6" t="s">
        <v>872</v>
      </c>
      <c r="J213"/>
    </row>
    <row r="214" spans="5:10" ht="15" x14ac:dyDescent="0.25">
      <c r="E214" s="3">
        <v>209</v>
      </c>
      <c r="F214" s="19">
        <f t="shared" ca="1" si="2"/>
        <v>1.01</v>
      </c>
      <c r="G214" s="6" t="s">
        <v>872</v>
      </c>
      <c r="J214"/>
    </row>
    <row r="215" spans="5:10" ht="15" x14ac:dyDescent="0.25">
      <c r="E215" s="3">
        <v>210</v>
      </c>
      <c r="F215" s="19">
        <f t="shared" ca="1" si="2"/>
        <v>1.1499999999999999</v>
      </c>
      <c r="G215" s="6" t="s">
        <v>872</v>
      </c>
      <c r="J215"/>
    </row>
    <row r="216" spans="5:10" ht="15" x14ac:dyDescent="0.25">
      <c r="E216" s="3">
        <v>211</v>
      </c>
      <c r="F216" s="19">
        <f t="shared" ca="1" si="2"/>
        <v>1.18</v>
      </c>
      <c r="G216" s="6" t="s">
        <v>872</v>
      </c>
      <c r="J216"/>
    </row>
    <row r="217" spans="5:10" ht="15" x14ac:dyDescent="0.25">
      <c r="E217" s="3">
        <v>212</v>
      </c>
      <c r="F217" s="19">
        <f t="shared" ca="1" si="2"/>
        <v>1.1299999999999999</v>
      </c>
      <c r="G217" s="6" t="s">
        <v>872</v>
      </c>
      <c r="J217"/>
    </row>
    <row r="218" spans="5:10" ht="15" x14ac:dyDescent="0.25">
      <c r="E218" s="3">
        <v>213</v>
      </c>
      <c r="F218" s="19">
        <f t="shared" ca="1" si="2"/>
        <v>1.0900000000000001</v>
      </c>
      <c r="G218" s="6" t="s">
        <v>872</v>
      </c>
      <c r="J218"/>
    </row>
    <row r="219" spans="5:10" ht="15" x14ac:dyDescent="0.25">
      <c r="E219" s="3">
        <v>214</v>
      </c>
      <c r="F219" s="19">
        <f t="shared" ca="1" si="2"/>
        <v>1.1599999999999999</v>
      </c>
      <c r="G219" s="6" t="s">
        <v>872</v>
      </c>
      <c r="J219"/>
    </row>
    <row r="220" spans="5:10" ht="15" x14ac:dyDescent="0.25">
      <c r="E220" s="3">
        <v>215</v>
      </c>
      <c r="F220" s="19">
        <f t="shared" ca="1" si="2"/>
        <v>0.9</v>
      </c>
      <c r="G220" s="6" t="s">
        <v>872</v>
      </c>
      <c r="J220"/>
    </row>
    <row r="221" spans="5:10" ht="15" x14ac:dyDescent="0.25">
      <c r="E221" s="3">
        <v>216</v>
      </c>
      <c r="F221" s="19">
        <f t="shared" ca="1" si="2"/>
        <v>1.1000000000000001</v>
      </c>
      <c r="G221" s="6" t="s">
        <v>872</v>
      </c>
      <c r="J221"/>
    </row>
    <row r="222" spans="5:10" ht="15" x14ac:dyDescent="0.25">
      <c r="E222" s="3">
        <v>217</v>
      </c>
      <c r="F222" s="19">
        <f t="shared" ca="1" si="2"/>
        <v>0.94</v>
      </c>
      <c r="G222" s="6" t="s">
        <v>872</v>
      </c>
      <c r="J222"/>
    </row>
    <row r="223" spans="5:10" ht="15" x14ac:dyDescent="0.25">
      <c r="E223" s="3">
        <v>218</v>
      </c>
      <c r="F223" s="19">
        <f t="shared" ca="1" si="2"/>
        <v>1.03</v>
      </c>
      <c r="G223" s="6" t="s">
        <v>872</v>
      </c>
      <c r="J223"/>
    </row>
    <row r="224" spans="5:10" ht="15" x14ac:dyDescent="0.25">
      <c r="E224" s="3">
        <v>219</v>
      </c>
      <c r="F224" s="19">
        <f t="shared" ca="1" si="2"/>
        <v>1.01</v>
      </c>
      <c r="G224" s="6" t="s">
        <v>872</v>
      </c>
      <c r="J224"/>
    </row>
    <row r="225" spans="5:10" ht="15" x14ac:dyDescent="0.25">
      <c r="E225" s="3">
        <v>220</v>
      </c>
      <c r="F225" s="19">
        <f t="shared" ca="1" si="2"/>
        <v>0.93</v>
      </c>
      <c r="G225" s="6" t="s">
        <v>872</v>
      </c>
      <c r="J225"/>
    </row>
    <row r="226" spans="5:10" ht="15" x14ac:dyDescent="0.25">
      <c r="E226" s="3">
        <v>221</v>
      </c>
      <c r="F226" s="19">
        <f t="shared" ca="1" si="2"/>
        <v>0.93</v>
      </c>
      <c r="G226" s="6" t="s">
        <v>872</v>
      </c>
      <c r="J226"/>
    </row>
    <row r="227" spans="5:10" ht="15" x14ac:dyDescent="0.25">
      <c r="E227" s="3">
        <v>222</v>
      </c>
      <c r="F227" s="19">
        <f t="shared" ca="1" si="2"/>
        <v>1.04</v>
      </c>
      <c r="G227" s="6" t="s">
        <v>872</v>
      </c>
      <c r="J227"/>
    </row>
    <row r="228" spans="5:10" ht="15" x14ac:dyDescent="0.25">
      <c r="E228" s="3">
        <v>223</v>
      </c>
      <c r="F228" s="19">
        <f t="shared" ca="1" si="2"/>
        <v>1.1499999999999999</v>
      </c>
      <c r="G228" s="6" t="s">
        <v>872</v>
      </c>
      <c r="J228"/>
    </row>
    <row r="229" spans="5:10" ht="15" x14ac:dyDescent="0.25">
      <c r="E229" s="3">
        <v>224</v>
      </c>
      <c r="F229" s="19">
        <f t="shared" ca="1" si="2"/>
        <v>0.91</v>
      </c>
      <c r="G229" s="6" t="s">
        <v>872</v>
      </c>
      <c r="J229"/>
    </row>
    <row r="230" spans="5:10" ht="15" x14ac:dyDescent="0.25">
      <c r="E230" s="3">
        <v>225</v>
      </c>
      <c r="F230" s="19">
        <f t="shared" ca="1" si="2"/>
        <v>1.1299999999999999</v>
      </c>
      <c r="G230" s="6" t="s">
        <v>872</v>
      </c>
      <c r="J230"/>
    </row>
    <row r="231" spans="5:10" ht="15" x14ac:dyDescent="0.25">
      <c r="E231" s="3">
        <v>226</v>
      </c>
      <c r="F231" s="19">
        <f t="shared" ca="1" si="2"/>
        <v>0.91</v>
      </c>
      <c r="G231" s="6" t="s">
        <v>872</v>
      </c>
      <c r="J231"/>
    </row>
    <row r="232" spans="5:10" ht="15" x14ac:dyDescent="0.25">
      <c r="E232" s="3">
        <v>227</v>
      </c>
      <c r="F232" s="19">
        <f t="shared" ca="1" si="2"/>
        <v>1.06</v>
      </c>
      <c r="G232" s="6" t="s">
        <v>872</v>
      </c>
      <c r="J232"/>
    </row>
    <row r="233" spans="5:10" ht="15" x14ac:dyDescent="0.25">
      <c r="E233" s="3">
        <v>228</v>
      </c>
      <c r="F233" s="19">
        <f t="shared" ca="1" si="2"/>
        <v>1.2</v>
      </c>
      <c r="G233" s="6" t="s">
        <v>872</v>
      </c>
      <c r="J233"/>
    </row>
    <row r="234" spans="5:10" ht="15" x14ac:dyDescent="0.25">
      <c r="E234" s="3">
        <v>229</v>
      </c>
      <c r="F234" s="19">
        <f t="shared" ca="1" si="2"/>
        <v>1.1200000000000001</v>
      </c>
      <c r="G234" s="6" t="s">
        <v>872</v>
      </c>
      <c r="J234"/>
    </row>
    <row r="235" spans="5:10" ht="15" x14ac:dyDescent="0.25">
      <c r="E235" s="3">
        <v>230</v>
      </c>
      <c r="F235" s="19">
        <f t="shared" ca="1" si="2"/>
        <v>1.06</v>
      </c>
      <c r="G235" s="6" t="s">
        <v>872</v>
      </c>
      <c r="J235"/>
    </row>
    <row r="236" spans="5:10" ht="15" x14ac:dyDescent="0.25">
      <c r="E236" s="3">
        <v>231</v>
      </c>
      <c r="F236" s="19">
        <f t="shared" ca="1" si="2"/>
        <v>1.05</v>
      </c>
      <c r="G236" s="6" t="s">
        <v>872</v>
      </c>
      <c r="J236"/>
    </row>
    <row r="237" spans="5:10" ht="15" x14ac:dyDescent="0.25">
      <c r="E237" s="3">
        <v>232</v>
      </c>
      <c r="F237" s="19">
        <f t="shared" ca="1" si="2"/>
        <v>0.95</v>
      </c>
      <c r="G237" s="6" t="s">
        <v>872</v>
      </c>
      <c r="J237"/>
    </row>
    <row r="238" spans="5:10" ht="15" x14ac:dyDescent="0.25">
      <c r="E238" s="3">
        <v>233</v>
      </c>
      <c r="F238" s="19">
        <f t="shared" ca="1" si="2"/>
        <v>1.08</v>
      </c>
      <c r="G238" s="6" t="s">
        <v>872</v>
      </c>
      <c r="J238"/>
    </row>
    <row r="239" spans="5:10" ht="15" x14ac:dyDescent="0.25">
      <c r="E239" s="3">
        <v>234</v>
      </c>
      <c r="F239" s="19">
        <f t="shared" ca="1" si="2"/>
        <v>0.98</v>
      </c>
      <c r="G239" s="6" t="s">
        <v>872</v>
      </c>
      <c r="J239"/>
    </row>
    <row r="240" spans="5:10" ht="15" x14ac:dyDescent="0.25">
      <c r="E240" s="3">
        <v>235</v>
      </c>
      <c r="F240" s="19">
        <f t="shared" ca="1" si="2"/>
        <v>1.2</v>
      </c>
      <c r="G240" s="6" t="s">
        <v>872</v>
      </c>
      <c r="J240"/>
    </row>
    <row r="241" spans="5:10" ht="15" x14ac:dyDescent="0.25">
      <c r="E241" s="3">
        <v>236</v>
      </c>
      <c r="F241" s="19">
        <f t="shared" ca="1" si="2"/>
        <v>0.91</v>
      </c>
      <c r="G241" s="6" t="s">
        <v>872</v>
      </c>
      <c r="J241"/>
    </row>
    <row r="242" spans="5:10" ht="15" x14ac:dyDescent="0.25">
      <c r="E242" s="3">
        <v>237</v>
      </c>
      <c r="F242" s="19">
        <f t="shared" ca="1" si="2"/>
        <v>0.96</v>
      </c>
      <c r="G242" s="6" t="s">
        <v>872</v>
      </c>
      <c r="J242"/>
    </row>
    <row r="243" spans="5:10" ht="15" x14ac:dyDescent="0.25">
      <c r="E243" s="3">
        <v>238</v>
      </c>
      <c r="F243" s="19">
        <f t="shared" ca="1" si="2"/>
        <v>1.04</v>
      </c>
      <c r="G243" s="6" t="s">
        <v>872</v>
      </c>
      <c r="J243"/>
    </row>
    <row r="244" spans="5:10" ht="15" x14ac:dyDescent="0.25">
      <c r="E244" s="3">
        <v>239</v>
      </c>
      <c r="F244" s="19">
        <f t="shared" ca="1" si="2"/>
        <v>0.95</v>
      </c>
      <c r="G244" s="6" t="s">
        <v>872</v>
      </c>
      <c r="J244"/>
    </row>
    <row r="245" spans="5:10" ht="15" x14ac:dyDescent="0.25">
      <c r="E245" s="3">
        <v>240</v>
      </c>
      <c r="F245" s="19">
        <f t="shared" ca="1" si="2"/>
        <v>0.96</v>
      </c>
      <c r="G245" s="6" t="s">
        <v>872</v>
      </c>
      <c r="J245"/>
    </row>
    <row r="246" spans="5:10" ht="15" x14ac:dyDescent="0.25">
      <c r="E246" s="3">
        <v>241</v>
      </c>
      <c r="F246" s="19">
        <f t="shared" ca="1" si="2"/>
        <v>0.91</v>
      </c>
      <c r="G246" s="6" t="s">
        <v>872</v>
      </c>
      <c r="J246"/>
    </row>
    <row r="247" spans="5:10" ht="15" x14ac:dyDescent="0.25">
      <c r="E247" s="3">
        <v>242</v>
      </c>
      <c r="F247" s="19">
        <f t="shared" ca="1" si="2"/>
        <v>1.19</v>
      </c>
      <c r="G247" s="6" t="s">
        <v>872</v>
      </c>
      <c r="J247"/>
    </row>
    <row r="248" spans="5:10" ht="15" x14ac:dyDescent="0.25">
      <c r="E248" s="3">
        <v>243</v>
      </c>
      <c r="F248" s="19">
        <f t="shared" ca="1" si="2"/>
        <v>0.99</v>
      </c>
      <c r="G248" s="6" t="s">
        <v>872</v>
      </c>
      <c r="J248"/>
    </row>
    <row r="249" spans="5:10" ht="15" x14ac:dyDescent="0.25">
      <c r="E249" s="3">
        <v>244</v>
      </c>
      <c r="F249" s="19">
        <f t="shared" ref="F249:F312" ca="1" si="3">RANDBETWEEN(90,120)/100</f>
        <v>0.96</v>
      </c>
      <c r="G249" s="6" t="s">
        <v>872</v>
      </c>
      <c r="J249"/>
    </row>
    <row r="250" spans="5:10" ht="15" x14ac:dyDescent="0.25">
      <c r="E250" s="3">
        <v>245</v>
      </c>
      <c r="F250" s="19">
        <f t="shared" ca="1" si="3"/>
        <v>1.02</v>
      </c>
      <c r="G250" s="6" t="s">
        <v>872</v>
      </c>
      <c r="J250"/>
    </row>
    <row r="251" spans="5:10" ht="15" x14ac:dyDescent="0.25">
      <c r="E251" s="3">
        <v>246</v>
      </c>
      <c r="F251" s="19">
        <f t="shared" ca="1" si="3"/>
        <v>1.1299999999999999</v>
      </c>
      <c r="G251" s="6" t="s">
        <v>872</v>
      </c>
      <c r="J251"/>
    </row>
    <row r="252" spans="5:10" ht="15" x14ac:dyDescent="0.25">
      <c r="E252" s="3">
        <v>247</v>
      </c>
      <c r="F252" s="19">
        <f t="shared" ca="1" si="3"/>
        <v>0.92</v>
      </c>
      <c r="G252" s="6" t="s">
        <v>872</v>
      </c>
      <c r="J252"/>
    </row>
    <row r="253" spans="5:10" ht="15" x14ac:dyDescent="0.25">
      <c r="E253" s="3">
        <v>248</v>
      </c>
      <c r="F253" s="19">
        <f t="shared" ca="1" si="3"/>
        <v>1.1000000000000001</v>
      </c>
      <c r="G253" s="6" t="s">
        <v>872</v>
      </c>
      <c r="J253"/>
    </row>
    <row r="254" spans="5:10" ht="15" x14ac:dyDescent="0.25">
      <c r="E254" s="3">
        <v>249</v>
      </c>
      <c r="F254" s="19">
        <f t="shared" ca="1" si="3"/>
        <v>0.98</v>
      </c>
      <c r="G254" s="6" t="s">
        <v>872</v>
      </c>
      <c r="J254"/>
    </row>
    <row r="255" spans="5:10" ht="15" x14ac:dyDescent="0.25">
      <c r="E255" s="3">
        <v>250</v>
      </c>
      <c r="F255" s="19">
        <f t="shared" ca="1" si="3"/>
        <v>1.1399999999999999</v>
      </c>
      <c r="G255" s="6" t="s">
        <v>872</v>
      </c>
      <c r="J255"/>
    </row>
    <row r="256" spans="5:10" ht="15" x14ac:dyDescent="0.25">
      <c r="E256" s="3">
        <v>251</v>
      </c>
      <c r="F256" s="19">
        <f t="shared" ca="1" si="3"/>
        <v>1.17</v>
      </c>
      <c r="G256" s="6" t="s">
        <v>872</v>
      </c>
      <c r="J256"/>
    </row>
    <row r="257" spans="5:10" ht="15" x14ac:dyDescent="0.25">
      <c r="E257" s="3">
        <v>252</v>
      </c>
      <c r="F257" s="19">
        <f t="shared" ca="1" si="3"/>
        <v>1.01</v>
      </c>
      <c r="G257" s="6" t="s">
        <v>872</v>
      </c>
      <c r="J257"/>
    </row>
    <row r="258" spans="5:10" ht="15" x14ac:dyDescent="0.25">
      <c r="E258" s="3">
        <v>253</v>
      </c>
      <c r="F258" s="19">
        <f t="shared" ca="1" si="3"/>
        <v>1.1200000000000001</v>
      </c>
      <c r="G258" s="6" t="s">
        <v>872</v>
      </c>
      <c r="J258"/>
    </row>
    <row r="259" spans="5:10" ht="15" x14ac:dyDescent="0.25">
      <c r="E259" s="3">
        <v>254</v>
      </c>
      <c r="F259" s="19">
        <f t="shared" ca="1" si="3"/>
        <v>0.92</v>
      </c>
      <c r="G259" s="6" t="s">
        <v>872</v>
      </c>
      <c r="J259"/>
    </row>
    <row r="260" spans="5:10" ht="15" x14ac:dyDescent="0.25">
      <c r="E260" s="3">
        <v>255</v>
      </c>
      <c r="F260" s="19">
        <f t="shared" ca="1" si="3"/>
        <v>0.93</v>
      </c>
      <c r="G260" s="6" t="s">
        <v>872</v>
      </c>
      <c r="J260"/>
    </row>
    <row r="261" spans="5:10" ht="15" x14ac:dyDescent="0.25">
      <c r="E261" s="3">
        <v>256</v>
      </c>
      <c r="F261" s="19">
        <f t="shared" ca="1" si="3"/>
        <v>0.97</v>
      </c>
      <c r="G261" s="6" t="s">
        <v>872</v>
      </c>
      <c r="J261"/>
    </row>
    <row r="262" spans="5:10" ht="15" x14ac:dyDescent="0.25">
      <c r="E262" s="3">
        <v>257</v>
      </c>
      <c r="F262" s="19">
        <f t="shared" ca="1" si="3"/>
        <v>1.1000000000000001</v>
      </c>
      <c r="G262" s="6" t="s">
        <v>872</v>
      </c>
      <c r="J262"/>
    </row>
    <row r="263" spans="5:10" ht="15" x14ac:dyDescent="0.25">
      <c r="E263" s="3">
        <v>258</v>
      </c>
      <c r="F263" s="19">
        <f t="shared" ca="1" si="3"/>
        <v>0.92</v>
      </c>
      <c r="G263" s="6" t="s">
        <v>872</v>
      </c>
      <c r="J263"/>
    </row>
    <row r="264" spans="5:10" ht="15" x14ac:dyDescent="0.25">
      <c r="E264" s="3">
        <v>259</v>
      </c>
      <c r="F264" s="19">
        <f t="shared" ca="1" si="3"/>
        <v>1.19</v>
      </c>
      <c r="G264" s="6" t="s">
        <v>872</v>
      </c>
      <c r="J264"/>
    </row>
    <row r="265" spans="5:10" ht="15" x14ac:dyDescent="0.25">
      <c r="E265" s="3">
        <v>260</v>
      </c>
      <c r="F265" s="19">
        <f t="shared" ca="1" si="3"/>
        <v>1.07</v>
      </c>
      <c r="G265" s="6" t="s">
        <v>872</v>
      </c>
      <c r="J265"/>
    </row>
    <row r="266" spans="5:10" ht="15" x14ac:dyDescent="0.25">
      <c r="E266" s="3">
        <v>261</v>
      </c>
      <c r="F266" s="19">
        <f t="shared" ca="1" si="3"/>
        <v>1.0900000000000001</v>
      </c>
      <c r="G266" s="6" t="s">
        <v>872</v>
      </c>
      <c r="J266"/>
    </row>
    <row r="267" spans="5:10" ht="15" x14ac:dyDescent="0.25">
      <c r="E267" s="3">
        <v>262</v>
      </c>
      <c r="F267" s="19">
        <f t="shared" ca="1" si="3"/>
        <v>1.1499999999999999</v>
      </c>
      <c r="G267" s="6" t="s">
        <v>872</v>
      </c>
      <c r="J267"/>
    </row>
    <row r="268" spans="5:10" ht="15" x14ac:dyDescent="0.25">
      <c r="E268" s="3">
        <v>263</v>
      </c>
      <c r="F268" s="19">
        <f t="shared" ca="1" si="3"/>
        <v>1.1499999999999999</v>
      </c>
      <c r="G268" s="6" t="s">
        <v>872</v>
      </c>
      <c r="J268"/>
    </row>
    <row r="269" spans="5:10" ht="15" x14ac:dyDescent="0.25">
      <c r="E269" s="3">
        <v>264</v>
      </c>
      <c r="F269" s="19">
        <f t="shared" ca="1" si="3"/>
        <v>0.93</v>
      </c>
      <c r="G269" s="6" t="s">
        <v>872</v>
      </c>
      <c r="J269"/>
    </row>
    <row r="270" spans="5:10" ht="15" x14ac:dyDescent="0.25">
      <c r="E270" s="3">
        <v>265</v>
      </c>
      <c r="F270" s="19">
        <f t="shared" ca="1" si="3"/>
        <v>1.19</v>
      </c>
      <c r="G270" s="6" t="s">
        <v>872</v>
      </c>
      <c r="J270"/>
    </row>
    <row r="271" spans="5:10" ht="15" x14ac:dyDescent="0.25">
      <c r="E271" s="3">
        <v>266</v>
      </c>
      <c r="F271" s="19">
        <f t="shared" ca="1" si="3"/>
        <v>0.95</v>
      </c>
      <c r="G271" s="6" t="s">
        <v>872</v>
      </c>
      <c r="J271"/>
    </row>
    <row r="272" spans="5:10" ht="15" x14ac:dyDescent="0.25">
      <c r="E272" s="3">
        <v>267</v>
      </c>
      <c r="F272" s="19">
        <f t="shared" ca="1" si="3"/>
        <v>1.1399999999999999</v>
      </c>
      <c r="G272" s="6" t="s">
        <v>872</v>
      </c>
      <c r="J272"/>
    </row>
    <row r="273" spans="5:10" ht="15" x14ac:dyDescent="0.25">
      <c r="E273" s="3">
        <v>268</v>
      </c>
      <c r="F273" s="19">
        <f t="shared" ca="1" si="3"/>
        <v>1.18</v>
      </c>
      <c r="G273" s="6" t="s">
        <v>872</v>
      </c>
      <c r="J273"/>
    </row>
    <row r="274" spans="5:10" ht="15" x14ac:dyDescent="0.25">
      <c r="E274" s="3">
        <v>269</v>
      </c>
      <c r="F274" s="19">
        <f t="shared" ca="1" si="3"/>
        <v>1.19</v>
      </c>
      <c r="G274" s="6" t="s">
        <v>872</v>
      </c>
      <c r="J274"/>
    </row>
    <row r="275" spans="5:10" ht="15" x14ac:dyDescent="0.25">
      <c r="E275" s="3">
        <v>270</v>
      </c>
      <c r="F275" s="19">
        <f t="shared" ca="1" si="3"/>
        <v>1.18</v>
      </c>
      <c r="G275" s="6" t="s">
        <v>872</v>
      </c>
      <c r="J275"/>
    </row>
    <row r="276" spans="5:10" ht="15" x14ac:dyDescent="0.25">
      <c r="E276" s="3">
        <v>271</v>
      </c>
      <c r="F276" s="19">
        <f t="shared" ca="1" si="3"/>
        <v>1.1499999999999999</v>
      </c>
      <c r="G276" s="6" t="s">
        <v>872</v>
      </c>
      <c r="J276"/>
    </row>
    <row r="277" spans="5:10" ht="15" x14ac:dyDescent="0.25">
      <c r="E277" s="3">
        <v>272</v>
      </c>
      <c r="F277" s="19">
        <f t="shared" ca="1" si="3"/>
        <v>0.93</v>
      </c>
      <c r="G277" s="6" t="s">
        <v>872</v>
      </c>
      <c r="J277"/>
    </row>
    <row r="278" spans="5:10" ht="15" x14ac:dyDescent="0.25">
      <c r="E278" s="3">
        <v>273</v>
      </c>
      <c r="F278" s="19">
        <f t="shared" ca="1" si="3"/>
        <v>0.93</v>
      </c>
      <c r="G278" s="6" t="s">
        <v>873</v>
      </c>
      <c r="J278"/>
    </row>
    <row r="279" spans="5:10" ht="15" x14ac:dyDescent="0.25">
      <c r="E279" s="3">
        <v>274</v>
      </c>
      <c r="F279" s="19">
        <f t="shared" ca="1" si="3"/>
        <v>1.1100000000000001</v>
      </c>
      <c r="G279" s="6" t="s">
        <v>873</v>
      </c>
      <c r="J279"/>
    </row>
    <row r="280" spans="5:10" ht="15" x14ac:dyDescent="0.25">
      <c r="E280" s="3">
        <v>275</v>
      </c>
      <c r="F280" s="19">
        <f t="shared" ca="1" si="3"/>
        <v>0.93</v>
      </c>
      <c r="G280" s="6" t="s">
        <v>873</v>
      </c>
      <c r="J280"/>
    </row>
    <row r="281" spans="5:10" ht="15" x14ac:dyDescent="0.25">
      <c r="E281" s="3">
        <v>276</v>
      </c>
      <c r="F281" s="19">
        <f t="shared" ca="1" si="3"/>
        <v>1.03</v>
      </c>
      <c r="G281" s="6" t="s">
        <v>873</v>
      </c>
      <c r="J281"/>
    </row>
    <row r="282" spans="5:10" ht="15" x14ac:dyDescent="0.25">
      <c r="E282" s="3">
        <v>277</v>
      </c>
      <c r="F282" s="19">
        <f t="shared" ca="1" si="3"/>
        <v>1.1499999999999999</v>
      </c>
      <c r="G282" s="6" t="s">
        <v>873</v>
      </c>
      <c r="J282"/>
    </row>
    <row r="283" spans="5:10" ht="15" x14ac:dyDescent="0.25">
      <c r="E283" s="3">
        <v>278</v>
      </c>
      <c r="F283" s="19">
        <f t="shared" ca="1" si="3"/>
        <v>1.1100000000000001</v>
      </c>
      <c r="G283" s="6" t="s">
        <v>873</v>
      </c>
      <c r="J283"/>
    </row>
    <row r="284" spans="5:10" ht="15" x14ac:dyDescent="0.25">
      <c r="E284" s="3">
        <v>279</v>
      </c>
      <c r="F284" s="19">
        <f t="shared" ca="1" si="3"/>
        <v>1.08</v>
      </c>
      <c r="G284" s="6" t="s">
        <v>873</v>
      </c>
      <c r="J284"/>
    </row>
    <row r="285" spans="5:10" ht="15" x14ac:dyDescent="0.25">
      <c r="E285" s="3">
        <v>280</v>
      </c>
      <c r="F285" s="19">
        <f t="shared" ca="1" si="3"/>
        <v>1.1599999999999999</v>
      </c>
      <c r="G285" s="6" t="s">
        <v>873</v>
      </c>
      <c r="J285"/>
    </row>
    <row r="286" spans="5:10" ht="15" x14ac:dyDescent="0.25">
      <c r="E286" s="3">
        <v>281</v>
      </c>
      <c r="F286" s="19">
        <f t="shared" ca="1" si="3"/>
        <v>0.99</v>
      </c>
      <c r="G286" s="6" t="s">
        <v>873</v>
      </c>
      <c r="J286"/>
    </row>
    <row r="287" spans="5:10" ht="15" x14ac:dyDescent="0.25">
      <c r="E287" s="3">
        <v>282</v>
      </c>
      <c r="F287" s="19">
        <f t="shared" ca="1" si="3"/>
        <v>1.2</v>
      </c>
      <c r="G287" s="6" t="s">
        <v>873</v>
      </c>
      <c r="J287"/>
    </row>
    <row r="288" spans="5:10" ht="15" x14ac:dyDescent="0.25">
      <c r="E288" s="3">
        <v>283</v>
      </c>
      <c r="F288" s="19">
        <f t="shared" ca="1" si="3"/>
        <v>1.03</v>
      </c>
      <c r="G288" s="6" t="s">
        <v>873</v>
      </c>
      <c r="J288"/>
    </row>
    <row r="289" spans="5:10" ht="15" x14ac:dyDescent="0.25">
      <c r="E289" s="3">
        <v>284</v>
      </c>
      <c r="F289" s="19">
        <f t="shared" ca="1" si="3"/>
        <v>1.07</v>
      </c>
      <c r="G289" s="6" t="s">
        <v>873</v>
      </c>
      <c r="J289"/>
    </row>
    <row r="290" spans="5:10" ht="15" x14ac:dyDescent="0.25">
      <c r="E290" s="3">
        <v>285</v>
      </c>
      <c r="F290" s="19">
        <f t="shared" ca="1" si="3"/>
        <v>0.98</v>
      </c>
      <c r="G290" s="6" t="s">
        <v>873</v>
      </c>
      <c r="J290"/>
    </row>
    <row r="291" spans="5:10" ht="15" x14ac:dyDescent="0.25">
      <c r="E291" s="3">
        <v>286</v>
      </c>
      <c r="F291" s="19">
        <f t="shared" ca="1" si="3"/>
        <v>0.97</v>
      </c>
      <c r="G291" s="6" t="s">
        <v>873</v>
      </c>
      <c r="J291"/>
    </row>
    <row r="292" spans="5:10" ht="15" x14ac:dyDescent="0.25">
      <c r="E292" s="3">
        <v>287</v>
      </c>
      <c r="F292" s="19">
        <f t="shared" ca="1" si="3"/>
        <v>0.9</v>
      </c>
      <c r="G292" s="6" t="s">
        <v>873</v>
      </c>
      <c r="J292"/>
    </row>
    <row r="293" spans="5:10" ht="15" x14ac:dyDescent="0.25">
      <c r="E293" s="3">
        <v>288</v>
      </c>
      <c r="F293" s="19">
        <f t="shared" ca="1" si="3"/>
        <v>1.07</v>
      </c>
      <c r="G293" s="6" t="s">
        <v>873</v>
      </c>
      <c r="J293"/>
    </row>
    <row r="294" spans="5:10" ht="15" x14ac:dyDescent="0.25">
      <c r="E294" s="3">
        <v>289</v>
      </c>
      <c r="F294" s="19">
        <f t="shared" ca="1" si="3"/>
        <v>0.98</v>
      </c>
      <c r="G294" s="6" t="s">
        <v>873</v>
      </c>
      <c r="J294"/>
    </row>
    <row r="295" spans="5:10" ht="15" x14ac:dyDescent="0.25">
      <c r="E295" s="3">
        <v>290</v>
      </c>
      <c r="F295" s="19">
        <f t="shared" ca="1" si="3"/>
        <v>1</v>
      </c>
      <c r="G295" s="6" t="s">
        <v>873</v>
      </c>
      <c r="J295"/>
    </row>
    <row r="296" spans="5:10" ht="15" x14ac:dyDescent="0.25">
      <c r="E296" s="3">
        <v>291</v>
      </c>
      <c r="F296" s="19">
        <f t="shared" ca="1" si="3"/>
        <v>1.17</v>
      </c>
      <c r="G296" s="6" t="s">
        <v>873</v>
      </c>
      <c r="J296"/>
    </row>
    <row r="297" spans="5:10" ht="15" x14ac:dyDescent="0.25">
      <c r="E297" s="3">
        <v>292</v>
      </c>
      <c r="F297" s="19">
        <f t="shared" ca="1" si="3"/>
        <v>1.17</v>
      </c>
      <c r="G297" s="6" t="s">
        <v>873</v>
      </c>
      <c r="J297"/>
    </row>
    <row r="298" spans="5:10" ht="15" x14ac:dyDescent="0.25">
      <c r="E298" s="3">
        <v>293</v>
      </c>
      <c r="F298" s="19">
        <f t="shared" ca="1" si="3"/>
        <v>1.0900000000000001</v>
      </c>
      <c r="G298" s="6" t="s">
        <v>873</v>
      </c>
      <c r="J298"/>
    </row>
    <row r="299" spans="5:10" ht="15" x14ac:dyDescent="0.25">
      <c r="E299" s="3">
        <v>294</v>
      </c>
      <c r="F299" s="19">
        <f t="shared" ca="1" si="3"/>
        <v>1.1399999999999999</v>
      </c>
      <c r="G299" s="6" t="s">
        <v>873</v>
      </c>
      <c r="J299"/>
    </row>
    <row r="300" spans="5:10" ht="15" x14ac:dyDescent="0.25">
      <c r="E300" s="3">
        <v>295</v>
      </c>
      <c r="F300" s="19">
        <f t="shared" ca="1" si="3"/>
        <v>1.1599999999999999</v>
      </c>
      <c r="G300" s="6" t="s">
        <v>873</v>
      </c>
      <c r="J300"/>
    </row>
    <row r="301" spans="5:10" ht="15" x14ac:dyDescent="0.25">
      <c r="E301" s="3">
        <v>296</v>
      </c>
      <c r="F301" s="19">
        <f t="shared" ca="1" si="3"/>
        <v>1.06</v>
      </c>
      <c r="G301" s="6" t="s">
        <v>873</v>
      </c>
      <c r="J301"/>
    </row>
    <row r="302" spans="5:10" ht="15" x14ac:dyDescent="0.25">
      <c r="E302" s="3">
        <v>297</v>
      </c>
      <c r="F302" s="19">
        <f t="shared" ca="1" si="3"/>
        <v>0.93</v>
      </c>
      <c r="G302" s="6" t="s">
        <v>873</v>
      </c>
      <c r="J302"/>
    </row>
    <row r="303" spans="5:10" ht="15" x14ac:dyDescent="0.25">
      <c r="E303" s="3">
        <v>298</v>
      </c>
      <c r="F303" s="19">
        <f t="shared" ca="1" si="3"/>
        <v>1.08</v>
      </c>
      <c r="G303" s="6" t="s">
        <v>873</v>
      </c>
      <c r="J303"/>
    </row>
    <row r="304" spans="5:10" ht="15" x14ac:dyDescent="0.25">
      <c r="E304" s="3">
        <v>299</v>
      </c>
      <c r="F304" s="19">
        <f t="shared" ca="1" si="3"/>
        <v>0.9</v>
      </c>
      <c r="G304" s="6" t="s">
        <v>873</v>
      </c>
      <c r="J304"/>
    </row>
    <row r="305" spans="5:10" ht="15" x14ac:dyDescent="0.25">
      <c r="E305" s="3">
        <v>300</v>
      </c>
      <c r="F305" s="19">
        <f t="shared" ca="1" si="3"/>
        <v>1.06</v>
      </c>
      <c r="G305" s="6" t="s">
        <v>873</v>
      </c>
      <c r="J305"/>
    </row>
    <row r="306" spans="5:10" ht="15" x14ac:dyDescent="0.25">
      <c r="E306" s="3">
        <v>301</v>
      </c>
      <c r="F306" s="19">
        <f t="shared" ca="1" si="3"/>
        <v>1.08</v>
      </c>
      <c r="G306" s="6" t="s">
        <v>873</v>
      </c>
      <c r="J306"/>
    </row>
    <row r="307" spans="5:10" ht="15" x14ac:dyDescent="0.25">
      <c r="E307" s="3">
        <v>302</v>
      </c>
      <c r="F307" s="19">
        <f t="shared" ca="1" si="3"/>
        <v>1.18</v>
      </c>
      <c r="G307" s="6" t="s">
        <v>873</v>
      </c>
      <c r="J307"/>
    </row>
    <row r="308" spans="5:10" ht="15" x14ac:dyDescent="0.25">
      <c r="E308" s="3">
        <v>303</v>
      </c>
      <c r="F308" s="19">
        <f t="shared" ca="1" si="3"/>
        <v>1.18</v>
      </c>
      <c r="G308" s="6" t="s">
        <v>873</v>
      </c>
      <c r="J308"/>
    </row>
    <row r="309" spans="5:10" ht="15" x14ac:dyDescent="0.25">
      <c r="E309" s="3">
        <v>304</v>
      </c>
      <c r="F309" s="19">
        <f t="shared" ca="1" si="3"/>
        <v>0.96</v>
      </c>
      <c r="G309" s="6" t="s">
        <v>873</v>
      </c>
      <c r="J309"/>
    </row>
    <row r="310" spans="5:10" ht="15" x14ac:dyDescent="0.25">
      <c r="E310" s="3">
        <v>305</v>
      </c>
      <c r="F310" s="19">
        <f t="shared" ca="1" si="3"/>
        <v>1.06</v>
      </c>
      <c r="G310" s="6" t="s">
        <v>873</v>
      </c>
      <c r="J310"/>
    </row>
    <row r="311" spans="5:10" ht="15" x14ac:dyDescent="0.25">
      <c r="E311" s="3">
        <v>306</v>
      </c>
      <c r="F311" s="19">
        <f t="shared" ca="1" si="3"/>
        <v>1.06</v>
      </c>
      <c r="G311" s="6" t="s">
        <v>873</v>
      </c>
      <c r="J311"/>
    </row>
    <row r="312" spans="5:10" ht="15" x14ac:dyDescent="0.25">
      <c r="E312" s="3">
        <v>307</v>
      </c>
      <c r="F312" s="19">
        <f t="shared" ca="1" si="3"/>
        <v>1.08</v>
      </c>
      <c r="G312" s="6" t="s">
        <v>873</v>
      </c>
      <c r="J312"/>
    </row>
    <row r="313" spans="5:10" ht="15" x14ac:dyDescent="0.25">
      <c r="E313" s="3">
        <v>308</v>
      </c>
      <c r="F313" s="19">
        <f t="shared" ref="F313:F355" ca="1" si="4">RANDBETWEEN(90,120)/100</f>
        <v>0.91</v>
      </c>
      <c r="G313" s="6" t="s">
        <v>873</v>
      </c>
      <c r="J313"/>
    </row>
    <row r="314" spans="5:10" ht="15" x14ac:dyDescent="0.25">
      <c r="E314" s="3">
        <v>309</v>
      </c>
      <c r="F314" s="19">
        <f t="shared" ca="1" si="4"/>
        <v>0.95</v>
      </c>
      <c r="G314" s="6" t="s">
        <v>873</v>
      </c>
      <c r="J314"/>
    </row>
    <row r="315" spans="5:10" ht="15" x14ac:dyDescent="0.25">
      <c r="E315" s="3">
        <v>310</v>
      </c>
      <c r="F315" s="19">
        <f t="shared" ca="1" si="4"/>
        <v>1.02</v>
      </c>
      <c r="G315" s="6" t="s">
        <v>873</v>
      </c>
      <c r="J315"/>
    </row>
    <row r="316" spans="5:10" ht="15" x14ac:dyDescent="0.25">
      <c r="E316" s="3">
        <v>311</v>
      </c>
      <c r="F316" s="19">
        <f t="shared" ca="1" si="4"/>
        <v>1.02</v>
      </c>
      <c r="G316" s="6" t="s">
        <v>873</v>
      </c>
      <c r="J316"/>
    </row>
    <row r="317" spans="5:10" ht="15" x14ac:dyDescent="0.25">
      <c r="E317" s="3">
        <v>312</v>
      </c>
      <c r="F317" s="19">
        <f t="shared" ca="1" si="4"/>
        <v>1.1200000000000001</v>
      </c>
      <c r="G317" s="6" t="s">
        <v>873</v>
      </c>
      <c r="J317"/>
    </row>
    <row r="318" spans="5:10" ht="15" x14ac:dyDescent="0.25">
      <c r="E318" s="3">
        <v>313</v>
      </c>
      <c r="F318" s="19">
        <f t="shared" ca="1" si="4"/>
        <v>1.0900000000000001</v>
      </c>
      <c r="G318" s="6" t="s">
        <v>873</v>
      </c>
      <c r="J318"/>
    </row>
    <row r="319" spans="5:10" ht="15" x14ac:dyDescent="0.25">
      <c r="E319" s="3">
        <v>314</v>
      </c>
      <c r="F319" s="19">
        <f t="shared" ca="1" si="4"/>
        <v>1.0900000000000001</v>
      </c>
      <c r="G319" s="6" t="s">
        <v>873</v>
      </c>
      <c r="J319"/>
    </row>
    <row r="320" spans="5:10" ht="15" x14ac:dyDescent="0.25">
      <c r="E320" s="3">
        <v>315</v>
      </c>
      <c r="F320" s="19">
        <f t="shared" ca="1" si="4"/>
        <v>1.1499999999999999</v>
      </c>
      <c r="G320" s="6" t="s">
        <v>873</v>
      </c>
      <c r="J320"/>
    </row>
    <row r="321" spans="5:10" ht="15" x14ac:dyDescent="0.25">
      <c r="E321" s="3">
        <v>316</v>
      </c>
      <c r="F321" s="19">
        <f t="shared" ca="1" si="4"/>
        <v>0.91</v>
      </c>
      <c r="G321" s="6" t="s">
        <v>873</v>
      </c>
      <c r="J321"/>
    </row>
    <row r="322" spans="5:10" ht="15" x14ac:dyDescent="0.25">
      <c r="E322" s="3">
        <v>317</v>
      </c>
      <c r="F322" s="19">
        <f t="shared" ca="1" si="4"/>
        <v>0.91</v>
      </c>
      <c r="G322" s="6" t="s">
        <v>873</v>
      </c>
      <c r="J322"/>
    </row>
    <row r="323" spans="5:10" ht="15" x14ac:dyDescent="0.25">
      <c r="E323" s="3">
        <v>318</v>
      </c>
      <c r="F323" s="19">
        <f t="shared" ca="1" si="4"/>
        <v>1.0900000000000001</v>
      </c>
      <c r="G323" s="6" t="s">
        <v>873</v>
      </c>
      <c r="J323"/>
    </row>
    <row r="324" spans="5:10" ht="15" x14ac:dyDescent="0.25">
      <c r="E324" s="3">
        <v>319</v>
      </c>
      <c r="F324" s="19">
        <f t="shared" ca="1" si="4"/>
        <v>1.18</v>
      </c>
      <c r="G324" s="6" t="s">
        <v>873</v>
      </c>
      <c r="J324"/>
    </row>
    <row r="325" spans="5:10" ht="15" x14ac:dyDescent="0.25">
      <c r="E325" s="3">
        <v>320</v>
      </c>
      <c r="F325" s="19">
        <f t="shared" ca="1" si="4"/>
        <v>1.1000000000000001</v>
      </c>
      <c r="G325" s="6" t="s">
        <v>873</v>
      </c>
      <c r="J325"/>
    </row>
    <row r="326" spans="5:10" ht="15" x14ac:dyDescent="0.25">
      <c r="E326" s="3">
        <v>321</v>
      </c>
      <c r="F326" s="19">
        <f t="shared" ca="1" si="4"/>
        <v>1.03</v>
      </c>
      <c r="G326" s="6" t="s">
        <v>873</v>
      </c>
      <c r="J326"/>
    </row>
    <row r="327" spans="5:10" ht="15" x14ac:dyDescent="0.25">
      <c r="E327" s="3">
        <v>322</v>
      </c>
      <c r="F327" s="19">
        <f t="shared" ca="1" si="4"/>
        <v>0.98</v>
      </c>
      <c r="G327" s="6" t="s">
        <v>873</v>
      </c>
      <c r="J327"/>
    </row>
    <row r="328" spans="5:10" ht="15" x14ac:dyDescent="0.25">
      <c r="E328" s="3">
        <v>323</v>
      </c>
      <c r="F328" s="19">
        <f t="shared" ca="1" si="4"/>
        <v>1.19</v>
      </c>
      <c r="G328" s="6" t="s">
        <v>873</v>
      </c>
      <c r="J328"/>
    </row>
    <row r="329" spans="5:10" ht="15" x14ac:dyDescent="0.25">
      <c r="E329" s="3">
        <v>324</v>
      </c>
      <c r="F329" s="19">
        <f t="shared" ca="1" si="4"/>
        <v>0.94</v>
      </c>
      <c r="G329" s="6" t="s">
        <v>873</v>
      </c>
      <c r="J329"/>
    </row>
    <row r="330" spans="5:10" ht="15" x14ac:dyDescent="0.25">
      <c r="E330" s="3">
        <v>325</v>
      </c>
      <c r="F330" s="19">
        <f t="shared" ca="1" si="4"/>
        <v>1.05</v>
      </c>
      <c r="G330" s="6" t="s">
        <v>873</v>
      </c>
      <c r="J330"/>
    </row>
    <row r="331" spans="5:10" ht="15" x14ac:dyDescent="0.25">
      <c r="E331" s="3">
        <v>326</v>
      </c>
      <c r="F331" s="19">
        <f t="shared" ca="1" si="4"/>
        <v>0.99</v>
      </c>
      <c r="G331" s="6" t="s">
        <v>873</v>
      </c>
      <c r="J331"/>
    </row>
    <row r="332" spans="5:10" ht="15" x14ac:dyDescent="0.25">
      <c r="E332" s="3">
        <v>327</v>
      </c>
      <c r="F332" s="19">
        <f t="shared" ca="1" si="4"/>
        <v>1.1599999999999999</v>
      </c>
      <c r="G332" s="6" t="s">
        <v>873</v>
      </c>
      <c r="J332"/>
    </row>
    <row r="333" spans="5:10" ht="15" x14ac:dyDescent="0.25">
      <c r="E333" s="3">
        <v>328</v>
      </c>
      <c r="F333" s="19">
        <f t="shared" ca="1" si="4"/>
        <v>0.93</v>
      </c>
      <c r="G333" s="6" t="s">
        <v>873</v>
      </c>
      <c r="J333"/>
    </row>
    <row r="334" spans="5:10" ht="15" x14ac:dyDescent="0.25">
      <c r="E334" s="3">
        <v>329</v>
      </c>
      <c r="F334" s="19">
        <f t="shared" ca="1" si="4"/>
        <v>0.97</v>
      </c>
      <c r="G334" s="6" t="s">
        <v>873</v>
      </c>
      <c r="J334"/>
    </row>
    <row r="335" spans="5:10" ht="15" x14ac:dyDescent="0.25">
      <c r="E335" s="3">
        <v>330</v>
      </c>
      <c r="F335" s="19">
        <f t="shared" ca="1" si="4"/>
        <v>1.04</v>
      </c>
      <c r="G335" s="6" t="s">
        <v>873</v>
      </c>
      <c r="J335"/>
    </row>
    <row r="336" spans="5:10" ht="15" x14ac:dyDescent="0.25">
      <c r="E336" s="3">
        <v>331</v>
      </c>
      <c r="F336" s="19">
        <f t="shared" ca="1" si="4"/>
        <v>0.93</v>
      </c>
      <c r="G336" s="6" t="s">
        <v>873</v>
      </c>
      <c r="J336"/>
    </row>
    <row r="337" spans="5:10" ht="15" x14ac:dyDescent="0.25">
      <c r="E337" s="3">
        <v>332</v>
      </c>
      <c r="F337" s="19">
        <f t="shared" ca="1" si="4"/>
        <v>1.05</v>
      </c>
      <c r="G337" s="6" t="s">
        <v>873</v>
      </c>
      <c r="J337"/>
    </row>
    <row r="338" spans="5:10" ht="15" x14ac:dyDescent="0.25">
      <c r="E338" s="3">
        <v>333</v>
      </c>
      <c r="F338" s="19">
        <f t="shared" ca="1" si="4"/>
        <v>1.03</v>
      </c>
      <c r="G338" s="6" t="s">
        <v>873</v>
      </c>
      <c r="J338"/>
    </row>
    <row r="339" spans="5:10" ht="15" x14ac:dyDescent="0.25">
      <c r="E339" s="3">
        <v>334</v>
      </c>
      <c r="F339" s="19">
        <f t="shared" ca="1" si="4"/>
        <v>0.98</v>
      </c>
      <c r="G339" s="6" t="s">
        <v>873</v>
      </c>
      <c r="J339"/>
    </row>
    <row r="340" spans="5:10" ht="15" x14ac:dyDescent="0.25">
      <c r="E340" s="3">
        <v>335</v>
      </c>
      <c r="F340" s="19">
        <f t="shared" ca="1" si="4"/>
        <v>1.06</v>
      </c>
      <c r="G340" s="6" t="s">
        <v>873</v>
      </c>
      <c r="J340"/>
    </row>
    <row r="341" spans="5:10" ht="15" x14ac:dyDescent="0.25">
      <c r="E341" s="3">
        <v>336</v>
      </c>
      <c r="F341" s="19">
        <f t="shared" ca="1" si="4"/>
        <v>0.99</v>
      </c>
      <c r="G341" s="6" t="s">
        <v>873</v>
      </c>
      <c r="J341"/>
    </row>
    <row r="342" spans="5:10" ht="15" x14ac:dyDescent="0.25">
      <c r="E342" s="3">
        <v>337</v>
      </c>
      <c r="F342" s="19">
        <f t="shared" ca="1" si="4"/>
        <v>1.0900000000000001</v>
      </c>
      <c r="G342" s="6" t="s">
        <v>873</v>
      </c>
      <c r="J342"/>
    </row>
    <row r="343" spans="5:10" ht="15" x14ac:dyDescent="0.25">
      <c r="E343" s="3">
        <v>338</v>
      </c>
      <c r="F343" s="19">
        <f t="shared" ca="1" si="4"/>
        <v>0.91</v>
      </c>
      <c r="G343" s="6" t="s">
        <v>873</v>
      </c>
      <c r="J343"/>
    </row>
    <row r="344" spans="5:10" ht="15" x14ac:dyDescent="0.25">
      <c r="E344" s="3">
        <v>339</v>
      </c>
      <c r="F344" s="19">
        <f t="shared" ca="1" si="4"/>
        <v>0.93</v>
      </c>
      <c r="G344" s="6" t="s">
        <v>873</v>
      </c>
      <c r="J344"/>
    </row>
    <row r="345" spans="5:10" ht="15" x14ac:dyDescent="0.25">
      <c r="E345" s="3">
        <v>340</v>
      </c>
      <c r="F345" s="19">
        <f t="shared" ca="1" si="4"/>
        <v>1.05</v>
      </c>
      <c r="G345" s="6" t="s">
        <v>873</v>
      </c>
      <c r="J345"/>
    </row>
    <row r="346" spans="5:10" ht="15" x14ac:dyDescent="0.25">
      <c r="E346" s="3">
        <v>341</v>
      </c>
      <c r="F346" s="19">
        <f t="shared" ca="1" si="4"/>
        <v>1.19</v>
      </c>
      <c r="G346" s="6" t="s">
        <v>873</v>
      </c>
      <c r="J346"/>
    </row>
    <row r="347" spans="5:10" ht="15" x14ac:dyDescent="0.25">
      <c r="E347" s="3">
        <v>342</v>
      </c>
      <c r="F347" s="19">
        <f t="shared" ca="1" si="4"/>
        <v>0.96</v>
      </c>
      <c r="G347" s="6" t="s">
        <v>873</v>
      </c>
      <c r="J347"/>
    </row>
    <row r="348" spans="5:10" ht="15" x14ac:dyDescent="0.25">
      <c r="E348" s="3">
        <v>343</v>
      </c>
      <c r="F348" s="19">
        <f t="shared" ca="1" si="4"/>
        <v>1.05</v>
      </c>
      <c r="G348" s="6" t="s">
        <v>873</v>
      </c>
      <c r="J348"/>
    </row>
    <row r="349" spans="5:10" ht="15" x14ac:dyDescent="0.25">
      <c r="E349" s="3">
        <v>344</v>
      </c>
      <c r="F349" s="19">
        <f t="shared" ca="1" si="4"/>
        <v>1.18</v>
      </c>
      <c r="G349" s="6" t="s">
        <v>873</v>
      </c>
      <c r="J349"/>
    </row>
    <row r="350" spans="5:10" ht="15" x14ac:dyDescent="0.25">
      <c r="E350" s="3">
        <v>345</v>
      </c>
      <c r="F350" s="19">
        <f t="shared" ca="1" si="4"/>
        <v>1.05</v>
      </c>
      <c r="G350" s="6" t="s">
        <v>873</v>
      </c>
      <c r="J350"/>
    </row>
    <row r="351" spans="5:10" ht="15" x14ac:dyDescent="0.25">
      <c r="E351" s="3">
        <v>346</v>
      </c>
      <c r="F351" s="19">
        <f t="shared" ca="1" si="4"/>
        <v>1.07</v>
      </c>
      <c r="G351" s="6" t="s">
        <v>873</v>
      </c>
      <c r="J351"/>
    </row>
    <row r="352" spans="5:10" ht="15" x14ac:dyDescent="0.25">
      <c r="E352" s="3">
        <v>347</v>
      </c>
      <c r="F352" s="19">
        <f t="shared" ca="1" si="4"/>
        <v>0.9</v>
      </c>
      <c r="G352" s="6" t="s">
        <v>873</v>
      </c>
      <c r="J352"/>
    </row>
    <row r="353" spans="5:10" ht="15" x14ac:dyDescent="0.25">
      <c r="E353" s="3">
        <v>348</v>
      </c>
      <c r="F353" s="19">
        <f t="shared" ca="1" si="4"/>
        <v>0.92</v>
      </c>
      <c r="G353" s="6" t="s">
        <v>873</v>
      </c>
      <c r="J353"/>
    </row>
    <row r="354" spans="5:10" ht="15" x14ac:dyDescent="0.25">
      <c r="E354" s="3">
        <v>349</v>
      </c>
      <c r="F354" s="19">
        <f t="shared" ca="1" si="4"/>
        <v>0.9</v>
      </c>
      <c r="G354" s="6" t="s">
        <v>873</v>
      </c>
      <c r="J354"/>
    </row>
    <row r="355" spans="5:10" ht="15" x14ac:dyDescent="0.25">
      <c r="E355" s="3">
        <v>350</v>
      </c>
      <c r="F355" s="19">
        <f t="shared" ca="1" si="4"/>
        <v>1.1000000000000001</v>
      </c>
      <c r="G355" s="6" t="s">
        <v>873</v>
      </c>
      <c r="J355"/>
    </row>
    <row r="356" spans="5:10" ht="15" x14ac:dyDescent="0.25">
      <c r="J356"/>
    </row>
    <row r="357" spans="5:10" ht="15" x14ac:dyDescent="0.25">
      <c r="J357"/>
    </row>
    <row r="358" spans="5:10" ht="15" x14ac:dyDescent="0.25">
      <c r="J358"/>
    </row>
    <row r="359" spans="5:10" ht="15" x14ac:dyDescent="0.25">
      <c r="J359"/>
    </row>
    <row r="360" spans="5:10" ht="15" x14ac:dyDescent="0.25">
      <c r="J360"/>
    </row>
    <row r="361" spans="5:10" ht="15" x14ac:dyDescent="0.25">
      <c r="J361"/>
    </row>
    <row r="362" spans="5:10" ht="15" x14ac:dyDescent="0.25">
      <c r="J362"/>
    </row>
    <row r="363" spans="5:10" ht="15" x14ac:dyDescent="0.25">
      <c r="J363"/>
    </row>
    <row r="364" spans="5:10" ht="15" x14ac:dyDescent="0.25">
      <c r="J364"/>
    </row>
    <row r="365" spans="5:10" ht="15" x14ac:dyDescent="0.25">
      <c r="J365"/>
    </row>
    <row r="366" spans="5:10" ht="15" x14ac:dyDescent="0.25">
      <c r="J366"/>
    </row>
    <row r="367" spans="5:10" ht="15" x14ac:dyDescent="0.25">
      <c r="J367"/>
    </row>
    <row r="368" spans="5:10" ht="15" x14ac:dyDescent="0.25">
      <c r="J368"/>
    </row>
    <row r="369" spans="10:10" ht="15" x14ac:dyDescent="0.25">
      <c r="J369"/>
    </row>
    <row r="370" spans="10:10" ht="15" x14ac:dyDescent="0.25">
      <c r="J370"/>
    </row>
    <row r="371" spans="10:10" ht="15" x14ac:dyDescent="0.25">
      <c r="J371"/>
    </row>
    <row r="372" spans="10:10" ht="15" x14ac:dyDescent="0.25">
      <c r="J372"/>
    </row>
    <row r="373" spans="10:10" ht="15" x14ac:dyDescent="0.25">
      <c r="J373"/>
    </row>
    <row r="374" spans="10:10" ht="15" x14ac:dyDescent="0.25">
      <c r="J374"/>
    </row>
    <row r="375" spans="10:10" ht="15" x14ac:dyDescent="0.25">
      <c r="J375"/>
    </row>
    <row r="376" spans="10:10" ht="15" x14ac:dyDescent="0.25">
      <c r="J376"/>
    </row>
    <row r="377" spans="10:10" ht="15" x14ac:dyDescent="0.25">
      <c r="J377"/>
    </row>
    <row r="378" spans="10:10" ht="15" x14ac:dyDescent="0.25">
      <c r="J378"/>
    </row>
    <row r="379" spans="10:10" ht="15" x14ac:dyDescent="0.25">
      <c r="J379"/>
    </row>
    <row r="380" spans="10:10" ht="15" x14ac:dyDescent="0.25">
      <c r="J380"/>
    </row>
    <row r="381" spans="10:10" ht="15" x14ac:dyDescent="0.25">
      <c r="J381"/>
    </row>
    <row r="382" spans="10:10" ht="15" x14ac:dyDescent="0.25">
      <c r="J382"/>
    </row>
    <row r="383" spans="10:10" ht="15" x14ac:dyDescent="0.25">
      <c r="J383"/>
    </row>
    <row r="384" spans="10:10" ht="15" x14ac:dyDescent="0.25">
      <c r="J384"/>
    </row>
    <row r="385" spans="10:10" ht="15" x14ac:dyDescent="0.25">
      <c r="J385"/>
    </row>
    <row r="386" spans="10:10" ht="15" x14ac:dyDescent="0.25">
      <c r="J386"/>
    </row>
    <row r="387" spans="10:10" ht="15" x14ac:dyDescent="0.25">
      <c r="J387"/>
    </row>
    <row r="388" spans="10:10" ht="15" x14ac:dyDescent="0.25">
      <c r="J388"/>
    </row>
    <row r="389" spans="10:10" ht="15" x14ac:dyDescent="0.25">
      <c r="J389"/>
    </row>
    <row r="390" spans="10:10" ht="15" x14ac:dyDescent="0.25">
      <c r="J390"/>
    </row>
    <row r="391" spans="10:10" ht="15" x14ac:dyDescent="0.25">
      <c r="J391"/>
    </row>
    <row r="392" spans="10:10" ht="15" x14ac:dyDescent="0.25">
      <c r="J392"/>
    </row>
    <row r="393" spans="10:10" ht="15" x14ac:dyDescent="0.25">
      <c r="J393"/>
    </row>
    <row r="394" spans="10:10" ht="15" x14ac:dyDescent="0.25">
      <c r="J394"/>
    </row>
    <row r="395" spans="10:10" ht="15" x14ac:dyDescent="0.25">
      <c r="J395"/>
    </row>
    <row r="396" spans="10:10" ht="15" x14ac:dyDescent="0.25">
      <c r="J396"/>
    </row>
    <row r="397" spans="10:10" ht="15" x14ac:dyDescent="0.25">
      <c r="J397"/>
    </row>
    <row r="398" spans="10:10" ht="15" x14ac:dyDescent="0.25">
      <c r="J398"/>
    </row>
    <row r="399" spans="10:10" ht="15" x14ac:dyDescent="0.25">
      <c r="J399"/>
    </row>
    <row r="400" spans="10:10" ht="15" x14ac:dyDescent="0.25">
      <c r="J400"/>
    </row>
    <row r="401" spans="10:10" ht="15" x14ac:dyDescent="0.25">
      <c r="J401"/>
    </row>
    <row r="402" spans="10:10" ht="15" x14ac:dyDescent="0.25">
      <c r="J402"/>
    </row>
    <row r="403" spans="10:10" ht="15" x14ac:dyDescent="0.25">
      <c r="J403"/>
    </row>
    <row r="404" spans="10:10" ht="15" x14ac:dyDescent="0.25">
      <c r="J404"/>
    </row>
    <row r="405" spans="10:10" ht="15" x14ac:dyDescent="0.25">
      <c r="J405"/>
    </row>
    <row r="406" spans="10:10" ht="15" x14ac:dyDescent="0.25">
      <c r="J406"/>
    </row>
    <row r="407" spans="10:10" ht="15" x14ac:dyDescent="0.25">
      <c r="J407"/>
    </row>
    <row r="408" spans="10:10" ht="15" x14ac:dyDescent="0.25">
      <c r="J408"/>
    </row>
    <row r="409" spans="10:10" ht="15" x14ac:dyDescent="0.25">
      <c r="J409"/>
    </row>
    <row r="410" spans="10:10" ht="15" x14ac:dyDescent="0.25">
      <c r="J410"/>
    </row>
    <row r="411" spans="10:10" ht="15" x14ac:dyDescent="0.25">
      <c r="J411"/>
    </row>
    <row r="412" spans="10:10" ht="15" x14ac:dyDescent="0.25">
      <c r="J412"/>
    </row>
    <row r="413" spans="10:10" ht="15" x14ac:dyDescent="0.25">
      <c r="J413"/>
    </row>
    <row r="414" spans="10:10" ht="15" x14ac:dyDescent="0.25">
      <c r="J414"/>
    </row>
    <row r="415" spans="10:10" ht="15" x14ac:dyDescent="0.25">
      <c r="J415"/>
    </row>
    <row r="416" spans="10:10" ht="15" x14ac:dyDescent="0.25">
      <c r="J416"/>
    </row>
    <row r="417" spans="10:10" ht="15" x14ac:dyDescent="0.25">
      <c r="J417"/>
    </row>
    <row r="418" spans="10:10" ht="15" x14ac:dyDescent="0.25">
      <c r="J418"/>
    </row>
    <row r="419" spans="10:10" ht="15" x14ac:dyDescent="0.25">
      <c r="J419"/>
    </row>
    <row r="420" spans="10:10" ht="15" x14ac:dyDescent="0.25">
      <c r="J420"/>
    </row>
    <row r="421" spans="10:10" ht="15" x14ac:dyDescent="0.25">
      <c r="J421"/>
    </row>
    <row r="422" spans="10:10" ht="15" x14ac:dyDescent="0.25">
      <c r="J422"/>
    </row>
    <row r="423" spans="10:10" ht="15" x14ac:dyDescent="0.25">
      <c r="J423"/>
    </row>
    <row r="424" spans="10:10" ht="15" x14ac:dyDescent="0.25">
      <c r="J424"/>
    </row>
    <row r="425" spans="10:10" ht="15" x14ac:dyDescent="0.25">
      <c r="J425"/>
    </row>
    <row r="426" spans="10:10" ht="15" x14ac:dyDescent="0.25">
      <c r="J426"/>
    </row>
    <row r="427" spans="10:10" ht="15" x14ac:dyDescent="0.25">
      <c r="J427"/>
    </row>
    <row r="428" spans="10:10" ht="15" x14ac:dyDescent="0.25">
      <c r="J428"/>
    </row>
    <row r="429" spans="10:10" ht="15" x14ac:dyDescent="0.25">
      <c r="J429"/>
    </row>
    <row r="430" spans="10:10" ht="15" x14ac:dyDescent="0.25">
      <c r="J430"/>
    </row>
    <row r="431" spans="10:10" ht="15" x14ac:dyDescent="0.25">
      <c r="J431"/>
    </row>
    <row r="432" spans="10:10" ht="15" x14ac:dyDescent="0.25">
      <c r="J432"/>
    </row>
    <row r="433" spans="10:10" ht="15" x14ac:dyDescent="0.25">
      <c r="J433"/>
    </row>
    <row r="434" spans="10:10" ht="15" x14ac:dyDescent="0.25">
      <c r="J434"/>
    </row>
    <row r="435" spans="10:10" ht="15" x14ac:dyDescent="0.25">
      <c r="J435"/>
    </row>
    <row r="436" spans="10:10" ht="15" x14ac:dyDescent="0.25">
      <c r="J436"/>
    </row>
    <row r="437" spans="10:10" ht="15" x14ac:dyDescent="0.25">
      <c r="J437"/>
    </row>
    <row r="438" spans="10:10" ht="15" x14ac:dyDescent="0.25">
      <c r="J438"/>
    </row>
    <row r="439" spans="10:10" ht="15" x14ac:dyDescent="0.25">
      <c r="J439"/>
    </row>
    <row r="440" spans="10:10" ht="15" x14ac:dyDescent="0.25">
      <c r="J440"/>
    </row>
    <row r="441" spans="10:10" ht="15" x14ac:dyDescent="0.25">
      <c r="J441"/>
    </row>
    <row r="442" spans="10:10" ht="15" x14ac:dyDescent="0.25">
      <c r="J442"/>
    </row>
    <row r="443" spans="10:10" ht="15" x14ac:dyDescent="0.25">
      <c r="J443"/>
    </row>
    <row r="444" spans="10:10" ht="15" x14ac:dyDescent="0.25">
      <c r="J444"/>
    </row>
    <row r="445" spans="10:10" ht="15" x14ac:dyDescent="0.25">
      <c r="J445"/>
    </row>
    <row r="446" spans="10:10" ht="15" x14ac:dyDescent="0.25">
      <c r="J446"/>
    </row>
    <row r="447" spans="10:10" ht="15" x14ac:dyDescent="0.25">
      <c r="J447"/>
    </row>
    <row r="448" spans="10:10" ht="15" x14ac:dyDescent="0.25">
      <c r="J448"/>
    </row>
    <row r="449" spans="10:10" ht="15" x14ac:dyDescent="0.25">
      <c r="J449"/>
    </row>
    <row r="450" spans="10:10" ht="15" x14ac:dyDescent="0.25">
      <c r="J450"/>
    </row>
    <row r="451" spans="10:10" ht="15" x14ac:dyDescent="0.25">
      <c r="J451"/>
    </row>
    <row r="452" spans="10:10" ht="15" x14ac:dyDescent="0.25">
      <c r="J452"/>
    </row>
    <row r="453" spans="10:10" ht="15" x14ac:dyDescent="0.25">
      <c r="J453"/>
    </row>
    <row r="454" spans="10:10" ht="15" x14ac:dyDescent="0.25">
      <c r="J454"/>
    </row>
    <row r="455" spans="10:10" ht="15" x14ac:dyDescent="0.25">
      <c r="J455"/>
    </row>
    <row r="456" spans="10:10" ht="15" x14ac:dyDescent="0.25">
      <c r="J456"/>
    </row>
    <row r="457" spans="10:10" ht="15" x14ac:dyDescent="0.25">
      <c r="J457"/>
    </row>
    <row r="458" spans="10:10" ht="15" x14ac:dyDescent="0.25">
      <c r="J458"/>
    </row>
    <row r="459" spans="10:10" ht="15" x14ac:dyDescent="0.25">
      <c r="J459"/>
    </row>
    <row r="460" spans="10:10" ht="15" x14ac:dyDescent="0.25">
      <c r="J460"/>
    </row>
    <row r="461" spans="10:10" ht="15" x14ac:dyDescent="0.25">
      <c r="J461"/>
    </row>
    <row r="462" spans="10:10" ht="15" x14ac:dyDescent="0.25">
      <c r="J462"/>
    </row>
    <row r="463" spans="10:10" ht="15" x14ac:dyDescent="0.25">
      <c r="J463"/>
    </row>
    <row r="464" spans="10:10" ht="15" x14ac:dyDescent="0.25">
      <c r="J464"/>
    </row>
    <row r="465" spans="10:10" ht="15" x14ac:dyDescent="0.25">
      <c r="J465"/>
    </row>
    <row r="466" spans="10:10" ht="15" x14ac:dyDescent="0.25">
      <c r="J466"/>
    </row>
    <row r="467" spans="10:10" ht="15" x14ac:dyDescent="0.25">
      <c r="J467"/>
    </row>
    <row r="468" spans="10:10" ht="15" x14ac:dyDescent="0.25">
      <c r="J468"/>
    </row>
    <row r="469" spans="10:10" ht="15" x14ac:dyDescent="0.25">
      <c r="J469"/>
    </row>
    <row r="470" spans="10:10" ht="15" x14ac:dyDescent="0.25">
      <c r="J470"/>
    </row>
    <row r="471" spans="10:10" ht="15" x14ac:dyDescent="0.25">
      <c r="J471"/>
    </row>
    <row r="472" spans="10:10" ht="15" x14ac:dyDescent="0.25">
      <c r="J472"/>
    </row>
    <row r="473" spans="10:10" ht="15" x14ac:dyDescent="0.25">
      <c r="J473"/>
    </row>
    <row r="474" spans="10:10" ht="15" x14ac:dyDescent="0.25">
      <c r="J474"/>
    </row>
    <row r="475" spans="10:10" ht="15" x14ac:dyDescent="0.25">
      <c r="J475"/>
    </row>
    <row r="476" spans="10:10" ht="15" x14ac:dyDescent="0.25">
      <c r="J476"/>
    </row>
    <row r="477" spans="10:10" ht="15" x14ac:dyDescent="0.25">
      <c r="J477"/>
    </row>
    <row r="478" spans="10:10" ht="15" x14ac:dyDescent="0.25">
      <c r="J478"/>
    </row>
    <row r="479" spans="10:10" ht="15" x14ac:dyDescent="0.25">
      <c r="J479"/>
    </row>
    <row r="480" spans="10:10" ht="15" x14ac:dyDescent="0.25">
      <c r="J480"/>
    </row>
    <row r="481" spans="10:10" ht="15" x14ac:dyDescent="0.25">
      <c r="J481"/>
    </row>
    <row r="482" spans="10:10" ht="15" x14ac:dyDescent="0.25">
      <c r="J482"/>
    </row>
    <row r="483" spans="10:10" ht="15" x14ac:dyDescent="0.25">
      <c r="J483"/>
    </row>
    <row r="484" spans="10:10" ht="15" x14ac:dyDescent="0.25">
      <c r="J484"/>
    </row>
    <row r="485" spans="10:10" ht="15" x14ac:dyDescent="0.25">
      <c r="J485"/>
    </row>
    <row r="486" spans="10:10" ht="15" x14ac:dyDescent="0.25">
      <c r="J486"/>
    </row>
    <row r="487" spans="10:10" ht="15" x14ac:dyDescent="0.25">
      <c r="J487"/>
    </row>
    <row r="488" spans="10:10" ht="15" x14ac:dyDescent="0.25">
      <c r="J488"/>
    </row>
    <row r="489" spans="10:10" ht="15" x14ac:dyDescent="0.25">
      <c r="J489"/>
    </row>
    <row r="490" spans="10:10" ht="15" x14ac:dyDescent="0.25">
      <c r="J490"/>
    </row>
    <row r="491" spans="10:10" ht="15" x14ac:dyDescent="0.25">
      <c r="J491"/>
    </row>
    <row r="492" spans="10:10" ht="15" x14ac:dyDescent="0.25">
      <c r="J492"/>
    </row>
    <row r="493" spans="10:10" ht="15" x14ac:dyDescent="0.25">
      <c r="J493"/>
    </row>
    <row r="494" spans="10:10" ht="15" x14ac:dyDescent="0.25">
      <c r="J494"/>
    </row>
    <row r="495" spans="10:10" ht="15" x14ac:dyDescent="0.25">
      <c r="J495"/>
    </row>
    <row r="496" spans="10:10" ht="15" x14ac:dyDescent="0.25">
      <c r="J496"/>
    </row>
    <row r="497" spans="10:10" ht="15" x14ac:dyDescent="0.25">
      <c r="J497"/>
    </row>
    <row r="498" spans="10:10" ht="15" x14ac:dyDescent="0.25">
      <c r="J498"/>
    </row>
    <row r="499" spans="10:10" ht="15" x14ac:dyDescent="0.25">
      <c r="J499"/>
    </row>
    <row r="500" spans="10:10" ht="15" x14ac:dyDescent="0.25">
      <c r="J500"/>
    </row>
    <row r="501" spans="10:10" ht="15" x14ac:dyDescent="0.25">
      <c r="J501"/>
    </row>
    <row r="502" spans="10:10" ht="15" x14ac:dyDescent="0.25">
      <c r="J502"/>
    </row>
    <row r="503" spans="10:10" ht="15" x14ac:dyDescent="0.25">
      <c r="J503"/>
    </row>
    <row r="504" spans="10:10" ht="15" x14ac:dyDescent="0.25">
      <c r="J504"/>
    </row>
    <row r="505" spans="10:10" ht="15" x14ac:dyDescent="0.25">
      <c r="J505"/>
    </row>
    <row r="506" spans="10:10" ht="15" x14ac:dyDescent="0.25">
      <c r="J506"/>
    </row>
    <row r="507" spans="10:10" ht="15" x14ac:dyDescent="0.25">
      <c r="J507"/>
    </row>
    <row r="508" spans="10:10" ht="15" x14ac:dyDescent="0.25">
      <c r="J508"/>
    </row>
    <row r="509" spans="10:10" ht="15" x14ac:dyDescent="0.25">
      <c r="J509"/>
    </row>
    <row r="510" spans="10:10" ht="15" x14ac:dyDescent="0.25">
      <c r="J510"/>
    </row>
    <row r="511" spans="10:10" ht="15" x14ac:dyDescent="0.25">
      <c r="J511"/>
    </row>
    <row r="512" spans="10:10" ht="15" x14ac:dyDescent="0.25">
      <c r="J512"/>
    </row>
    <row r="513" spans="10:10" ht="15" x14ac:dyDescent="0.25">
      <c r="J513"/>
    </row>
    <row r="514" spans="10:10" ht="15" x14ac:dyDescent="0.25">
      <c r="J514"/>
    </row>
    <row r="515" spans="10:10" ht="15" x14ac:dyDescent="0.25">
      <c r="J515"/>
    </row>
    <row r="516" spans="10:10" ht="15" x14ac:dyDescent="0.25">
      <c r="J516"/>
    </row>
    <row r="517" spans="10:10" ht="15" x14ac:dyDescent="0.25">
      <c r="J517"/>
    </row>
    <row r="518" spans="10:10" ht="15" x14ac:dyDescent="0.25">
      <c r="J518"/>
    </row>
    <row r="519" spans="10:10" ht="15" x14ac:dyDescent="0.25">
      <c r="J519"/>
    </row>
    <row r="520" spans="10:10" ht="15" x14ac:dyDescent="0.25">
      <c r="J520"/>
    </row>
    <row r="521" spans="10:10" ht="15" x14ac:dyDescent="0.25">
      <c r="J521"/>
    </row>
    <row r="522" spans="10:10" ht="15" x14ac:dyDescent="0.25">
      <c r="J522"/>
    </row>
    <row r="523" spans="10:10" ht="15" x14ac:dyDescent="0.25">
      <c r="J523"/>
    </row>
    <row r="524" spans="10:10" ht="15" x14ac:dyDescent="0.25">
      <c r="J524"/>
    </row>
    <row r="525" spans="10:10" ht="15" x14ac:dyDescent="0.25">
      <c r="J525"/>
    </row>
    <row r="526" spans="10:10" ht="15" x14ac:dyDescent="0.25">
      <c r="J526"/>
    </row>
    <row r="527" spans="10:10" ht="15" x14ac:dyDescent="0.25">
      <c r="J527"/>
    </row>
    <row r="528" spans="10:10" ht="15" x14ac:dyDescent="0.25">
      <c r="J528"/>
    </row>
    <row r="529" spans="10:10" ht="15" x14ac:dyDescent="0.25">
      <c r="J529"/>
    </row>
    <row r="530" spans="10:10" ht="15" x14ac:dyDescent="0.25">
      <c r="J530"/>
    </row>
    <row r="531" spans="10:10" ht="15" x14ac:dyDescent="0.25">
      <c r="J531"/>
    </row>
    <row r="532" spans="10:10" ht="15" x14ac:dyDescent="0.25">
      <c r="J532"/>
    </row>
    <row r="533" spans="10:10" ht="15" x14ac:dyDescent="0.25">
      <c r="J533"/>
    </row>
    <row r="534" spans="10:10" ht="15" x14ac:dyDescent="0.25">
      <c r="J534"/>
    </row>
    <row r="535" spans="10:10" ht="15" x14ac:dyDescent="0.25">
      <c r="J535"/>
    </row>
    <row r="536" spans="10:10" ht="15" x14ac:dyDescent="0.25">
      <c r="J536"/>
    </row>
    <row r="537" spans="10:10" ht="15" x14ac:dyDescent="0.25">
      <c r="J537"/>
    </row>
    <row r="538" spans="10:10" ht="15" x14ac:dyDescent="0.25">
      <c r="J538"/>
    </row>
    <row r="539" spans="10:10" ht="15" x14ac:dyDescent="0.25">
      <c r="J539"/>
    </row>
    <row r="540" spans="10:10" ht="15" x14ac:dyDescent="0.25">
      <c r="J540"/>
    </row>
    <row r="541" spans="10:10" ht="15" x14ac:dyDescent="0.25">
      <c r="J541"/>
    </row>
    <row r="542" spans="10:10" ht="15" x14ac:dyDescent="0.25">
      <c r="J542"/>
    </row>
    <row r="543" spans="10:10" ht="15" x14ac:dyDescent="0.25">
      <c r="J543"/>
    </row>
    <row r="544" spans="10:10" ht="15" x14ac:dyDescent="0.25">
      <c r="J544"/>
    </row>
    <row r="545" spans="10:10" ht="15" x14ac:dyDescent="0.25">
      <c r="J545"/>
    </row>
    <row r="546" spans="10:10" ht="15" x14ac:dyDescent="0.25">
      <c r="J546"/>
    </row>
    <row r="547" spans="10:10" ht="15" x14ac:dyDescent="0.25">
      <c r="J547"/>
    </row>
    <row r="548" spans="10:10" ht="15" x14ac:dyDescent="0.25">
      <c r="J548"/>
    </row>
    <row r="549" spans="10:10" ht="15" x14ac:dyDescent="0.25">
      <c r="J549"/>
    </row>
    <row r="550" spans="10:10" ht="15" x14ac:dyDescent="0.25">
      <c r="J550"/>
    </row>
    <row r="551" spans="10:10" ht="15" x14ac:dyDescent="0.25">
      <c r="J551"/>
    </row>
    <row r="552" spans="10:10" ht="15" x14ac:dyDescent="0.25">
      <c r="J552"/>
    </row>
    <row r="553" spans="10:10" ht="15" x14ac:dyDescent="0.25">
      <c r="J553"/>
    </row>
    <row r="554" spans="10:10" ht="15" x14ac:dyDescent="0.25">
      <c r="J554"/>
    </row>
    <row r="555" spans="10:10" ht="15" x14ac:dyDescent="0.25">
      <c r="J555"/>
    </row>
    <row r="556" spans="10:10" ht="15" x14ac:dyDescent="0.25">
      <c r="J556"/>
    </row>
    <row r="557" spans="10:10" ht="15" x14ac:dyDescent="0.25">
      <c r="J557"/>
    </row>
    <row r="558" spans="10:10" ht="15" x14ac:dyDescent="0.25">
      <c r="J558"/>
    </row>
    <row r="559" spans="10:10" ht="15" x14ac:dyDescent="0.25">
      <c r="J559"/>
    </row>
    <row r="560" spans="10:10" ht="15" x14ac:dyDescent="0.25">
      <c r="J560"/>
    </row>
    <row r="561" spans="10:10" ht="15" x14ac:dyDescent="0.25">
      <c r="J561"/>
    </row>
    <row r="562" spans="10:10" ht="15" x14ac:dyDescent="0.25">
      <c r="J562"/>
    </row>
    <row r="563" spans="10:10" ht="15" x14ac:dyDescent="0.25">
      <c r="J563"/>
    </row>
    <row r="564" spans="10:10" ht="15" x14ac:dyDescent="0.25">
      <c r="J564"/>
    </row>
    <row r="565" spans="10:10" ht="15" x14ac:dyDescent="0.25">
      <c r="J565"/>
    </row>
    <row r="566" spans="10:10" ht="15" x14ac:dyDescent="0.25">
      <c r="J566"/>
    </row>
    <row r="567" spans="10:10" ht="15" x14ac:dyDescent="0.25">
      <c r="J567"/>
    </row>
    <row r="568" spans="10:10" ht="15" x14ac:dyDescent="0.25">
      <c r="J568"/>
    </row>
    <row r="569" spans="10:10" ht="15" x14ac:dyDescent="0.25">
      <c r="J569"/>
    </row>
    <row r="570" spans="10:10" ht="15" x14ac:dyDescent="0.25">
      <c r="J570"/>
    </row>
    <row r="571" spans="10:10" ht="15" x14ac:dyDescent="0.25">
      <c r="J571"/>
    </row>
    <row r="572" spans="10:10" ht="15" x14ac:dyDescent="0.25">
      <c r="J572"/>
    </row>
    <row r="573" spans="10:10" ht="15" x14ac:dyDescent="0.25">
      <c r="J573"/>
    </row>
    <row r="574" spans="10:10" ht="15" x14ac:dyDescent="0.25">
      <c r="J574"/>
    </row>
    <row r="575" spans="10:10" ht="15" x14ac:dyDescent="0.25">
      <c r="J575"/>
    </row>
    <row r="576" spans="10:10" ht="15" x14ac:dyDescent="0.25">
      <c r="J576"/>
    </row>
    <row r="577" spans="10:10" ht="15" x14ac:dyDescent="0.25">
      <c r="J577"/>
    </row>
    <row r="578" spans="10:10" ht="15" x14ac:dyDescent="0.25">
      <c r="J578"/>
    </row>
    <row r="579" spans="10:10" ht="15" x14ac:dyDescent="0.25">
      <c r="J579"/>
    </row>
    <row r="580" spans="10:10" ht="15" x14ac:dyDescent="0.25">
      <c r="J580"/>
    </row>
    <row r="581" spans="10:10" ht="15" x14ac:dyDescent="0.25">
      <c r="J581"/>
    </row>
    <row r="582" spans="10:10" ht="15" x14ac:dyDescent="0.25">
      <c r="J582"/>
    </row>
    <row r="583" spans="10:10" ht="15" x14ac:dyDescent="0.25">
      <c r="J583"/>
    </row>
    <row r="584" spans="10:10" ht="15" x14ac:dyDescent="0.25">
      <c r="J584"/>
    </row>
    <row r="585" spans="10:10" ht="15" x14ac:dyDescent="0.25">
      <c r="J585"/>
    </row>
    <row r="586" spans="10:10" ht="15" x14ac:dyDescent="0.25">
      <c r="J586"/>
    </row>
    <row r="587" spans="10:10" ht="15" x14ac:dyDescent="0.25">
      <c r="J587"/>
    </row>
    <row r="588" spans="10:10" ht="15" x14ac:dyDescent="0.25">
      <c r="J588"/>
    </row>
    <row r="589" spans="10:10" ht="15" x14ac:dyDescent="0.25">
      <c r="J589"/>
    </row>
    <row r="590" spans="10:10" ht="15" x14ac:dyDescent="0.25">
      <c r="J590"/>
    </row>
    <row r="591" spans="10:10" ht="15" x14ac:dyDescent="0.25">
      <c r="J591"/>
    </row>
    <row r="592" spans="10:10" ht="15" x14ac:dyDescent="0.25">
      <c r="J592"/>
    </row>
    <row r="593" spans="10:10" ht="15" x14ac:dyDescent="0.25">
      <c r="J593"/>
    </row>
    <row r="594" spans="10:10" ht="15" x14ac:dyDescent="0.25">
      <c r="J594"/>
    </row>
    <row r="595" spans="10:10" ht="15" x14ac:dyDescent="0.25">
      <c r="J595"/>
    </row>
    <row r="596" spans="10:10" ht="15" x14ac:dyDescent="0.25">
      <c r="J596"/>
    </row>
    <row r="597" spans="10:10" ht="15" x14ac:dyDescent="0.25">
      <c r="J597"/>
    </row>
    <row r="598" spans="10:10" ht="15" x14ac:dyDescent="0.25">
      <c r="J598"/>
    </row>
    <row r="599" spans="10:10" ht="15" x14ac:dyDescent="0.25">
      <c r="J599"/>
    </row>
    <row r="600" spans="10:10" ht="15" x14ac:dyDescent="0.25">
      <c r="J600"/>
    </row>
    <row r="601" spans="10:10" ht="15" x14ac:dyDescent="0.25">
      <c r="J601"/>
    </row>
    <row r="602" spans="10:10" ht="15" x14ac:dyDescent="0.25">
      <c r="J602"/>
    </row>
    <row r="603" spans="10:10" ht="15" x14ac:dyDescent="0.25">
      <c r="J603"/>
    </row>
    <row r="604" spans="10:10" ht="15" x14ac:dyDescent="0.25">
      <c r="J604"/>
    </row>
    <row r="605" spans="10:10" ht="15" x14ac:dyDescent="0.25">
      <c r="J605"/>
    </row>
    <row r="606" spans="10:10" ht="15" x14ac:dyDescent="0.25">
      <c r="J606"/>
    </row>
    <row r="607" spans="10:10" ht="15" x14ac:dyDescent="0.25">
      <c r="J607"/>
    </row>
    <row r="608" spans="10:10" ht="15" x14ac:dyDescent="0.25">
      <c r="J608"/>
    </row>
    <row r="609" spans="10:10" ht="15" x14ac:dyDescent="0.25">
      <c r="J609"/>
    </row>
    <row r="610" spans="10:10" ht="15" x14ac:dyDescent="0.25">
      <c r="J610"/>
    </row>
    <row r="611" spans="10:10" ht="15" x14ac:dyDescent="0.25">
      <c r="J611"/>
    </row>
    <row r="612" spans="10:10" ht="15" x14ac:dyDescent="0.25">
      <c r="J612"/>
    </row>
    <row r="613" spans="10:10" ht="15" x14ac:dyDescent="0.25">
      <c r="J613"/>
    </row>
    <row r="614" spans="10:10" ht="15" x14ac:dyDescent="0.25">
      <c r="J614"/>
    </row>
    <row r="615" spans="10:10" ht="15" x14ac:dyDescent="0.25">
      <c r="J615"/>
    </row>
    <row r="616" spans="10:10" ht="15" x14ac:dyDescent="0.25">
      <c r="J616"/>
    </row>
    <row r="617" spans="10:10" ht="15" x14ac:dyDescent="0.25">
      <c r="J617"/>
    </row>
    <row r="618" spans="10:10" ht="15" x14ac:dyDescent="0.25">
      <c r="J618"/>
    </row>
    <row r="619" spans="10:10" ht="15" x14ac:dyDescent="0.25">
      <c r="J619"/>
    </row>
    <row r="620" spans="10:10" ht="15" x14ac:dyDescent="0.25">
      <c r="J620"/>
    </row>
    <row r="621" spans="10:10" ht="15" x14ac:dyDescent="0.25">
      <c r="J621"/>
    </row>
    <row r="622" spans="10:10" ht="15" x14ac:dyDescent="0.25">
      <c r="J622"/>
    </row>
    <row r="623" spans="10:10" ht="15" x14ac:dyDescent="0.25">
      <c r="J623"/>
    </row>
    <row r="624" spans="10:10" ht="15" x14ac:dyDescent="0.25">
      <c r="J624"/>
    </row>
    <row r="625" spans="10:10" ht="15" x14ac:dyDescent="0.25">
      <c r="J625"/>
    </row>
    <row r="626" spans="10:10" ht="15" x14ac:dyDescent="0.25">
      <c r="J626"/>
    </row>
    <row r="627" spans="10:10" ht="15" x14ac:dyDescent="0.25">
      <c r="J627"/>
    </row>
    <row r="628" spans="10:10" ht="15" x14ac:dyDescent="0.25">
      <c r="J628"/>
    </row>
    <row r="629" spans="10:10" ht="15" x14ac:dyDescent="0.25">
      <c r="J629"/>
    </row>
    <row r="630" spans="10:10" ht="15" x14ac:dyDescent="0.25">
      <c r="J630"/>
    </row>
    <row r="631" spans="10:10" ht="15" x14ac:dyDescent="0.25">
      <c r="J631"/>
    </row>
    <row r="632" spans="10:10" ht="15" x14ac:dyDescent="0.25">
      <c r="J632"/>
    </row>
    <row r="633" spans="10:10" ht="15" x14ac:dyDescent="0.25">
      <c r="J633"/>
    </row>
    <row r="634" spans="10:10" ht="15" x14ac:dyDescent="0.25">
      <c r="J634"/>
    </row>
    <row r="635" spans="10:10" ht="15" x14ac:dyDescent="0.25">
      <c r="J635"/>
    </row>
    <row r="636" spans="10:10" ht="15" x14ac:dyDescent="0.25">
      <c r="J636"/>
    </row>
    <row r="637" spans="10:10" ht="15" x14ac:dyDescent="0.25">
      <c r="J637"/>
    </row>
    <row r="638" spans="10:10" ht="15" x14ac:dyDescent="0.25">
      <c r="J638"/>
    </row>
    <row r="639" spans="10:10" ht="15" x14ac:dyDescent="0.25">
      <c r="J639"/>
    </row>
    <row r="640" spans="10:10" ht="15" x14ac:dyDescent="0.25">
      <c r="J640"/>
    </row>
    <row r="641" spans="10:10" ht="15" x14ac:dyDescent="0.25">
      <c r="J641"/>
    </row>
    <row r="642" spans="10:10" ht="15" x14ac:dyDescent="0.25">
      <c r="J642"/>
    </row>
    <row r="643" spans="10:10" ht="15" x14ac:dyDescent="0.25">
      <c r="J643"/>
    </row>
    <row r="644" spans="10:10" ht="15" x14ac:dyDescent="0.25">
      <c r="J644"/>
    </row>
    <row r="645" spans="10:10" ht="15" x14ac:dyDescent="0.25">
      <c r="J645"/>
    </row>
    <row r="646" spans="10:10" ht="15" x14ac:dyDescent="0.25">
      <c r="J646"/>
    </row>
    <row r="647" spans="10:10" ht="15" x14ac:dyDescent="0.25">
      <c r="J647"/>
    </row>
    <row r="648" spans="10:10" ht="15" x14ac:dyDescent="0.25">
      <c r="J648"/>
    </row>
    <row r="649" spans="10:10" ht="15" x14ac:dyDescent="0.25">
      <c r="J649"/>
    </row>
    <row r="650" spans="10:10" ht="15" x14ac:dyDescent="0.25">
      <c r="J650"/>
    </row>
    <row r="651" spans="10:10" ht="15" x14ac:dyDescent="0.25">
      <c r="J651"/>
    </row>
    <row r="652" spans="10:10" ht="15" x14ac:dyDescent="0.25">
      <c r="J652"/>
    </row>
    <row r="653" spans="10:10" ht="15" x14ac:dyDescent="0.25">
      <c r="J653"/>
    </row>
    <row r="654" spans="10:10" ht="15" x14ac:dyDescent="0.25">
      <c r="J654"/>
    </row>
    <row r="655" spans="10:10" ht="15" x14ac:dyDescent="0.25">
      <c r="J655"/>
    </row>
    <row r="656" spans="10:10" ht="15" x14ac:dyDescent="0.25">
      <c r="J656"/>
    </row>
    <row r="657" spans="10:10" ht="15" x14ac:dyDescent="0.25">
      <c r="J657"/>
    </row>
    <row r="658" spans="10:10" ht="15" x14ac:dyDescent="0.25">
      <c r="J658"/>
    </row>
    <row r="659" spans="10:10" ht="15" x14ac:dyDescent="0.25">
      <c r="J659"/>
    </row>
    <row r="660" spans="10:10" ht="15" x14ac:dyDescent="0.25">
      <c r="J660"/>
    </row>
    <row r="661" spans="10:10" ht="15" x14ac:dyDescent="0.25">
      <c r="J661"/>
    </row>
    <row r="662" spans="10:10" ht="15" x14ac:dyDescent="0.25">
      <c r="J662"/>
    </row>
    <row r="663" spans="10:10" ht="15" x14ac:dyDescent="0.25">
      <c r="J663"/>
    </row>
    <row r="664" spans="10:10" ht="15" x14ac:dyDescent="0.25">
      <c r="J664"/>
    </row>
    <row r="665" spans="10:10" ht="15" x14ac:dyDescent="0.25">
      <c r="J665"/>
    </row>
    <row r="666" spans="10:10" ht="15" x14ac:dyDescent="0.25">
      <c r="J666"/>
    </row>
    <row r="667" spans="10:10" ht="15" x14ac:dyDescent="0.25">
      <c r="J667"/>
    </row>
    <row r="668" spans="10:10" ht="15" x14ac:dyDescent="0.25">
      <c r="J668"/>
    </row>
    <row r="669" spans="10:10" ht="15" x14ac:dyDescent="0.25">
      <c r="J669"/>
    </row>
    <row r="670" spans="10:10" ht="15" x14ac:dyDescent="0.25">
      <c r="J670"/>
    </row>
    <row r="671" spans="10:10" ht="15" x14ac:dyDescent="0.25">
      <c r="J671"/>
    </row>
    <row r="672" spans="10:10" ht="15" x14ac:dyDescent="0.25">
      <c r="J672"/>
    </row>
    <row r="673" spans="10:10" ht="15" x14ac:dyDescent="0.25">
      <c r="J673"/>
    </row>
    <row r="674" spans="10:10" ht="15" x14ac:dyDescent="0.25">
      <c r="J674"/>
    </row>
    <row r="675" spans="10:10" ht="15" x14ac:dyDescent="0.25">
      <c r="J675"/>
    </row>
    <row r="676" spans="10:10" ht="15" x14ac:dyDescent="0.25">
      <c r="J676"/>
    </row>
    <row r="677" spans="10:10" ht="15" x14ac:dyDescent="0.25">
      <c r="J677"/>
    </row>
    <row r="678" spans="10:10" ht="15" x14ac:dyDescent="0.25">
      <c r="J678"/>
    </row>
    <row r="679" spans="10:10" ht="15" x14ac:dyDescent="0.25">
      <c r="J679"/>
    </row>
    <row r="680" spans="10:10" ht="15" x14ac:dyDescent="0.25">
      <c r="J680"/>
    </row>
    <row r="681" spans="10:10" ht="15" x14ac:dyDescent="0.25">
      <c r="J681"/>
    </row>
    <row r="682" spans="10:10" ht="15" x14ac:dyDescent="0.25">
      <c r="J682"/>
    </row>
    <row r="683" spans="10:10" ht="15" x14ac:dyDescent="0.25">
      <c r="J683"/>
    </row>
    <row r="684" spans="10:10" ht="15" x14ac:dyDescent="0.25">
      <c r="J684"/>
    </row>
    <row r="685" spans="10:10" ht="15" x14ac:dyDescent="0.25">
      <c r="J685"/>
    </row>
    <row r="686" spans="10:10" ht="15" x14ac:dyDescent="0.25">
      <c r="J686"/>
    </row>
    <row r="687" spans="10:10" ht="15" x14ac:dyDescent="0.25">
      <c r="J687"/>
    </row>
    <row r="688" spans="10:10" ht="15" x14ac:dyDescent="0.25">
      <c r="J688"/>
    </row>
    <row r="689" spans="10:10" ht="15" x14ac:dyDescent="0.25">
      <c r="J689"/>
    </row>
    <row r="690" spans="10:10" ht="15" x14ac:dyDescent="0.25">
      <c r="J690"/>
    </row>
    <row r="691" spans="10:10" ht="15" x14ac:dyDescent="0.25">
      <c r="J691"/>
    </row>
    <row r="692" spans="10:10" ht="15" x14ac:dyDescent="0.25">
      <c r="J692"/>
    </row>
    <row r="693" spans="10:10" ht="15" x14ac:dyDescent="0.25">
      <c r="J693"/>
    </row>
    <row r="694" spans="10:10" ht="15" x14ac:dyDescent="0.25">
      <c r="J694"/>
    </row>
    <row r="695" spans="10:10" ht="15" x14ac:dyDescent="0.25">
      <c r="J695"/>
    </row>
    <row r="696" spans="10:10" ht="15" x14ac:dyDescent="0.25">
      <c r="J696"/>
    </row>
    <row r="697" spans="10:10" ht="15" x14ac:dyDescent="0.25">
      <c r="J697"/>
    </row>
    <row r="698" spans="10:10" ht="15" x14ac:dyDescent="0.25">
      <c r="J698"/>
    </row>
    <row r="699" spans="10:10" ht="15" x14ac:dyDescent="0.25">
      <c r="J699"/>
    </row>
    <row r="700" spans="10:10" ht="15" x14ac:dyDescent="0.25">
      <c r="J700"/>
    </row>
    <row r="701" spans="10:10" ht="15" x14ac:dyDescent="0.25">
      <c r="J701"/>
    </row>
    <row r="702" spans="10:10" ht="15" x14ac:dyDescent="0.25">
      <c r="J702"/>
    </row>
    <row r="703" spans="10:10" ht="15" x14ac:dyDescent="0.25">
      <c r="J703"/>
    </row>
    <row r="704" spans="10:10" ht="15" x14ac:dyDescent="0.25">
      <c r="J704"/>
    </row>
    <row r="705" spans="10:10" ht="15" x14ac:dyDescent="0.25">
      <c r="J705"/>
    </row>
    <row r="706" spans="10:10" ht="15" x14ac:dyDescent="0.25">
      <c r="J706"/>
    </row>
    <row r="707" spans="10:10" ht="15" x14ac:dyDescent="0.25">
      <c r="J707"/>
    </row>
    <row r="708" spans="10:10" ht="15" x14ac:dyDescent="0.25">
      <c r="J708"/>
    </row>
    <row r="709" spans="10:10" ht="15" x14ac:dyDescent="0.25">
      <c r="J709"/>
    </row>
    <row r="710" spans="10:10" ht="15" x14ac:dyDescent="0.25">
      <c r="J710"/>
    </row>
    <row r="711" spans="10:10" ht="15" x14ac:dyDescent="0.25">
      <c r="J711"/>
    </row>
    <row r="712" spans="10:10" ht="15" x14ac:dyDescent="0.25">
      <c r="J712"/>
    </row>
    <row r="713" spans="10:10" ht="15" x14ac:dyDescent="0.25">
      <c r="J713"/>
    </row>
    <row r="714" spans="10:10" ht="15" x14ac:dyDescent="0.25">
      <c r="J714"/>
    </row>
    <row r="715" spans="10:10" ht="15" x14ac:dyDescent="0.25">
      <c r="J715"/>
    </row>
    <row r="716" spans="10:10" ht="15" x14ac:dyDescent="0.25">
      <c r="J716"/>
    </row>
    <row r="717" spans="10:10" ht="15" x14ac:dyDescent="0.25">
      <c r="J717"/>
    </row>
    <row r="718" spans="10:10" ht="15" x14ac:dyDescent="0.25">
      <c r="J718"/>
    </row>
    <row r="719" spans="10:10" ht="15" x14ac:dyDescent="0.25">
      <c r="J719"/>
    </row>
    <row r="720" spans="10:10" ht="15" x14ac:dyDescent="0.25">
      <c r="J720"/>
    </row>
    <row r="721" spans="10:10" ht="15" x14ac:dyDescent="0.25">
      <c r="J721"/>
    </row>
    <row r="722" spans="10:10" ht="15" x14ac:dyDescent="0.25">
      <c r="J722"/>
    </row>
    <row r="723" spans="10:10" ht="15" x14ac:dyDescent="0.25">
      <c r="J723"/>
    </row>
    <row r="724" spans="10:10" ht="15" x14ac:dyDescent="0.25">
      <c r="J724"/>
    </row>
    <row r="725" spans="10:10" ht="15" x14ac:dyDescent="0.25">
      <c r="J725"/>
    </row>
    <row r="726" spans="10:10" ht="15" x14ac:dyDescent="0.25">
      <c r="J726"/>
    </row>
    <row r="727" spans="10:10" ht="15" x14ac:dyDescent="0.25">
      <c r="J727"/>
    </row>
    <row r="728" spans="10:10" ht="15" x14ac:dyDescent="0.25">
      <c r="J728"/>
    </row>
    <row r="729" spans="10:10" ht="15" x14ac:dyDescent="0.25">
      <c r="J729"/>
    </row>
    <row r="730" spans="10:10" ht="15" x14ac:dyDescent="0.25">
      <c r="J730"/>
    </row>
    <row r="731" spans="10:10" ht="15" x14ac:dyDescent="0.25">
      <c r="J731"/>
    </row>
    <row r="732" spans="10:10" ht="15" x14ac:dyDescent="0.25">
      <c r="J732"/>
    </row>
    <row r="733" spans="10:10" ht="15" x14ac:dyDescent="0.25">
      <c r="J733"/>
    </row>
    <row r="734" spans="10:10" ht="15" x14ac:dyDescent="0.25">
      <c r="J734"/>
    </row>
    <row r="735" spans="10:10" ht="15" x14ac:dyDescent="0.25">
      <c r="J735"/>
    </row>
    <row r="736" spans="10:10" ht="15" x14ac:dyDescent="0.25">
      <c r="J736"/>
    </row>
    <row r="737" spans="10:10" ht="15" x14ac:dyDescent="0.25">
      <c r="J737"/>
    </row>
    <row r="738" spans="10:10" ht="15" x14ac:dyDescent="0.25">
      <c r="J738"/>
    </row>
    <row r="739" spans="10:10" ht="15" x14ac:dyDescent="0.25">
      <c r="J739"/>
    </row>
    <row r="740" spans="10:10" ht="15" x14ac:dyDescent="0.25">
      <c r="J740"/>
    </row>
    <row r="741" spans="10:10" ht="15" x14ac:dyDescent="0.25">
      <c r="J741"/>
    </row>
    <row r="742" spans="10:10" ht="15" x14ac:dyDescent="0.25">
      <c r="J742"/>
    </row>
    <row r="743" spans="10:10" ht="15" x14ac:dyDescent="0.25">
      <c r="J743"/>
    </row>
    <row r="744" spans="10:10" ht="15" x14ac:dyDescent="0.25">
      <c r="J744"/>
    </row>
    <row r="745" spans="10:10" ht="15" x14ac:dyDescent="0.25">
      <c r="J745"/>
    </row>
    <row r="746" spans="10:10" ht="15" x14ac:dyDescent="0.25">
      <c r="J746"/>
    </row>
    <row r="747" spans="10:10" ht="15" x14ac:dyDescent="0.25">
      <c r="J747"/>
    </row>
    <row r="748" spans="10:10" ht="15" x14ac:dyDescent="0.25">
      <c r="J748"/>
    </row>
    <row r="749" spans="10:10" ht="15" x14ac:dyDescent="0.25">
      <c r="J749"/>
    </row>
    <row r="750" spans="10:10" ht="15" x14ac:dyDescent="0.25">
      <c r="J750"/>
    </row>
    <row r="751" spans="10:10" ht="15" x14ac:dyDescent="0.25">
      <c r="J751"/>
    </row>
    <row r="752" spans="10:10" ht="15" x14ac:dyDescent="0.25">
      <c r="J752"/>
    </row>
    <row r="753" spans="10:10" ht="15" x14ac:dyDescent="0.25">
      <c r="J753"/>
    </row>
    <row r="754" spans="10:10" ht="15" x14ac:dyDescent="0.25">
      <c r="J754"/>
    </row>
    <row r="755" spans="10:10" ht="15" x14ac:dyDescent="0.25">
      <c r="J755"/>
    </row>
    <row r="756" spans="10:10" ht="15" x14ac:dyDescent="0.25">
      <c r="J756"/>
    </row>
    <row r="757" spans="10:10" ht="15" x14ac:dyDescent="0.25">
      <c r="J757"/>
    </row>
    <row r="758" spans="10:10" ht="15" x14ac:dyDescent="0.25">
      <c r="J758"/>
    </row>
    <row r="759" spans="10:10" ht="15" x14ac:dyDescent="0.25">
      <c r="J759"/>
    </row>
    <row r="760" spans="10:10" ht="15" x14ac:dyDescent="0.25">
      <c r="J760"/>
    </row>
    <row r="761" spans="10:10" ht="15" x14ac:dyDescent="0.25">
      <c r="J761"/>
    </row>
    <row r="762" spans="10:10" ht="15" x14ac:dyDescent="0.25">
      <c r="J762"/>
    </row>
    <row r="763" spans="10:10" ht="15" x14ac:dyDescent="0.25">
      <c r="J763"/>
    </row>
    <row r="764" spans="10:10" ht="15" x14ac:dyDescent="0.25">
      <c r="J764"/>
    </row>
    <row r="765" spans="10:10" ht="15" x14ac:dyDescent="0.25">
      <c r="J765"/>
    </row>
    <row r="766" spans="10:10" ht="15" x14ac:dyDescent="0.25">
      <c r="J766"/>
    </row>
    <row r="767" spans="10:10" ht="15" x14ac:dyDescent="0.25">
      <c r="J767"/>
    </row>
    <row r="768" spans="10:10" ht="15" x14ac:dyDescent="0.25">
      <c r="J768"/>
    </row>
    <row r="769" spans="10:10" ht="15" x14ac:dyDescent="0.25">
      <c r="J769"/>
    </row>
    <row r="770" spans="10:10" ht="15" x14ac:dyDescent="0.25">
      <c r="J770"/>
    </row>
    <row r="771" spans="10:10" ht="15" x14ac:dyDescent="0.25">
      <c r="J771"/>
    </row>
    <row r="772" spans="10:10" ht="15" x14ac:dyDescent="0.25">
      <c r="J772"/>
    </row>
    <row r="773" spans="10:10" ht="15" x14ac:dyDescent="0.25">
      <c r="J773"/>
    </row>
    <row r="774" spans="10:10" ht="15" x14ac:dyDescent="0.25">
      <c r="J774"/>
    </row>
    <row r="775" spans="10:10" ht="15" x14ac:dyDescent="0.25">
      <c r="J775"/>
    </row>
    <row r="776" spans="10:10" ht="15" x14ac:dyDescent="0.25">
      <c r="J776"/>
    </row>
    <row r="777" spans="10:10" ht="15" x14ac:dyDescent="0.25">
      <c r="J777"/>
    </row>
    <row r="778" spans="10:10" ht="15" x14ac:dyDescent="0.25">
      <c r="J778"/>
    </row>
    <row r="779" spans="10:10" ht="15" x14ac:dyDescent="0.25">
      <c r="J779"/>
    </row>
    <row r="780" spans="10:10" ht="15" x14ac:dyDescent="0.25">
      <c r="J780"/>
    </row>
    <row r="781" spans="10:10" ht="15" x14ac:dyDescent="0.25">
      <c r="J781"/>
    </row>
    <row r="782" spans="10:10" ht="15" x14ac:dyDescent="0.25">
      <c r="J782"/>
    </row>
    <row r="783" spans="10:10" ht="15" x14ac:dyDescent="0.25">
      <c r="J783"/>
    </row>
    <row r="784" spans="10:10" ht="15" x14ac:dyDescent="0.25">
      <c r="J784"/>
    </row>
    <row r="785" spans="10:10" ht="15" x14ac:dyDescent="0.25">
      <c r="J785"/>
    </row>
    <row r="786" spans="10:10" ht="15" x14ac:dyDescent="0.25">
      <c r="J786"/>
    </row>
    <row r="787" spans="10:10" ht="15" x14ac:dyDescent="0.25">
      <c r="J787"/>
    </row>
    <row r="788" spans="10:10" ht="15" x14ac:dyDescent="0.25">
      <c r="J788"/>
    </row>
    <row r="789" spans="10:10" ht="15" x14ac:dyDescent="0.25">
      <c r="J789"/>
    </row>
    <row r="790" spans="10:10" ht="15" x14ac:dyDescent="0.25">
      <c r="J790"/>
    </row>
    <row r="791" spans="10:10" ht="15" x14ac:dyDescent="0.25">
      <c r="J791"/>
    </row>
    <row r="792" spans="10:10" ht="15" x14ac:dyDescent="0.25">
      <c r="J792"/>
    </row>
    <row r="793" spans="10:10" ht="15" x14ac:dyDescent="0.25">
      <c r="J793"/>
    </row>
    <row r="794" spans="10:10" ht="15" x14ac:dyDescent="0.25">
      <c r="J794"/>
    </row>
    <row r="795" spans="10:10" ht="15" x14ac:dyDescent="0.25">
      <c r="J795"/>
    </row>
    <row r="796" spans="10:10" ht="15" x14ac:dyDescent="0.25">
      <c r="J796"/>
    </row>
    <row r="797" spans="10:10" ht="15" x14ac:dyDescent="0.25">
      <c r="J797"/>
    </row>
    <row r="798" spans="10:10" ht="15" x14ac:dyDescent="0.25">
      <c r="J798"/>
    </row>
    <row r="799" spans="10:10" ht="15" x14ac:dyDescent="0.25">
      <c r="J799"/>
    </row>
    <row r="800" spans="10:10" ht="15" x14ac:dyDescent="0.25">
      <c r="J800"/>
    </row>
    <row r="801" spans="10:10" ht="15" x14ac:dyDescent="0.25">
      <c r="J801"/>
    </row>
    <row r="802" spans="10:10" ht="15" x14ac:dyDescent="0.25">
      <c r="J802"/>
    </row>
    <row r="803" spans="10:10" ht="15" x14ac:dyDescent="0.25">
      <c r="J803"/>
    </row>
    <row r="804" spans="10:10" ht="15" x14ac:dyDescent="0.25">
      <c r="J804"/>
    </row>
    <row r="805" spans="10:10" ht="15" x14ac:dyDescent="0.25">
      <c r="J805"/>
    </row>
    <row r="806" spans="10:10" ht="15" x14ac:dyDescent="0.25">
      <c r="J806"/>
    </row>
    <row r="807" spans="10:10" ht="15" x14ac:dyDescent="0.25">
      <c r="J807"/>
    </row>
    <row r="808" spans="10:10" ht="15" x14ac:dyDescent="0.25">
      <c r="J808"/>
    </row>
    <row r="809" spans="10:10" ht="15" x14ac:dyDescent="0.25">
      <c r="J809"/>
    </row>
    <row r="810" spans="10:10" ht="15" x14ac:dyDescent="0.25">
      <c r="J810"/>
    </row>
    <row r="811" spans="10:10" ht="15" x14ac:dyDescent="0.25">
      <c r="J811"/>
    </row>
    <row r="812" spans="10:10" ht="15" x14ac:dyDescent="0.25">
      <c r="J812"/>
    </row>
    <row r="813" spans="10:10" ht="15" x14ac:dyDescent="0.25">
      <c r="J813"/>
    </row>
    <row r="814" spans="10:10" ht="15" x14ac:dyDescent="0.25">
      <c r="J814"/>
    </row>
    <row r="815" spans="10:10" ht="15" x14ac:dyDescent="0.25">
      <c r="J815"/>
    </row>
    <row r="816" spans="10:10" ht="15" x14ac:dyDescent="0.25">
      <c r="J816"/>
    </row>
    <row r="817" spans="10:10" ht="15" x14ac:dyDescent="0.25">
      <c r="J817"/>
    </row>
    <row r="818" spans="10:10" ht="15" x14ac:dyDescent="0.25">
      <c r="J818"/>
    </row>
    <row r="819" spans="10:10" ht="15" x14ac:dyDescent="0.25">
      <c r="J819"/>
    </row>
    <row r="820" spans="10:10" ht="15" x14ac:dyDescent="0.25">
      <c r="J820"/>
    </row>
    <row r="821" spans="10:10" ht="15" x14ac:dyDescent="0.25">
      <c r="J821"/>
    </row>
    <row r="822" spans="10:10" ht="15" x14ac:dyDescent="0.25">
      <c r="J822"/>
    </row>
    <row r="823" spans="10:10" ht="15" x14ac:dyDescent="0.25">
      <c r="J823"/>
    </row>
    <row r="824" spans="10:10" ht="15" x14ac:dyDescent="0.25">
      <c r="J824"/>
    </row>
    <row r="825" spans="10:10" ht="15" x14ac:dyDescent="0.25">
      <c r="J825"/>
    </row>
    <row r="826" spans="10:10" ht="15" x14ac:dyDescent="0.25">
      <c r="J826"/>
    </row>
    <row r="827" spans="10:10" ht="15" x14ac:dyDescent="0.25">
      <c r="J827"/>
    </row>
    <row r="828" spans="10:10" ht="15" x14ac:dyDescent="0.25">
      <c r="J828"/>
    </row>
    <row r="829" spans="10:10" ht="15" x14ac:dyDescent="0.25">
      <c r="J829"/>
    </row>
    <row r="830" spans="10:10" ht="15" x14ac:dyDescent="0.25">
      <c r="J830"/>
    </row>
    <row r="831" spans="10:10" ht="15" x14ac:dyDescent="0.25">
      <c r="J831"/>
    </row>
    <row r="832" spans="10:10" ht="15" x14ac:dyDescent="0.25">
      <c r="J832"/>
    </row>
    <row r="833" spans="10:10" ht="15" x14ac:dyDescent="0.25">
      <c r="J833"/>
    </row>
    <row r="834" spans="10:10" ht="15" x14ac:dyDescent="0.25">
      <c r="J834"/>
    </row>
    <row r="835" spans="10:10" ht="15" x14ac:dyDescent="0.25">
      <c r="J835"/>
    </row>
    <row r="836" spans="10:10" ht="15" x14ac:dyDescent="0.25">
      <c r="J836"/>
    </row>
    <row r="837" spans="10:10" ht="15" x14ac:dyDescent="0.25">
      <c r="J837"/>
    </row>
    <row r="838" spans="10:10" ht="15" x14ac:dyDescent="0.25">
      <c r="J838"/>
    </row>
    <row r="839" spans="10:10" ht="15" x14ac:dyDescent="0.25">
      <c r="J839"/>
    </row>
    <row r="840" spans="10:10" ht="15" x14ac:dyDescent="0.25">
      <c r="J840"/>
    </row>
    <row r="841" spans="10:10" ht="15" x14ac:dyDescent="0.25">
      <c r="J841"/>
    </row>
    <row r="842" spans="10:10" ht="15" x14ac:dyDescent="0.25">
      <c r="J842"/>
    </row>
    <row r="843" spans="10:10" ht="15" x14ac:dyDescent="0.25">
      <c r="J843"/>
    </row>
    <row r="844" spans="10:10" ht="15" x14ac:dyDescent="0.25">
      <c r="J844"/>
    </row>
    <row r="845" spans="10:10" ht="15" x14ac:dyDescent="0.25">
      <c r="J845"/>
    </row>
    <row r="846" spans="10:10" ht="15" x14ac:dyDescent="0.25">
      <c r="J846"/>
    </row>
    <row r="847" spans="10:10" ht="15" x14ac:dyDescent="0.25">
      <c r="J847"/>
    </row>
    <row r="848" spans="10:10" ht="15" x14ac:dyDescent="0.25">
      <c r="J848"/>
    </row>
    <row r="849" spans="10:10" ht="15" x14ac:dyDescent="0.25">
      <c r="J849"/>
    </row>
    <row r="850" spans="10:10" ht="15" x14ac:dyDescent="0.25">
      <c r="J850"/>
    </row>
    <row r="851" spans="10:10" ht="15" x14ac:dyDescent="0.25">
      <c r="J851"/>
    </row>
    <row r="852" spans="10:10" ht="15" x14ac:dyDescent="0.25">
      <c r="J852"/>
    </row>
    <row r="853" spans="10:10" ht="15" x14ac:dyDescent="0.25">
      <c r="J853"/>
    </row>
    <row r="854" spans="10:10" ht="15" x14ac:dyDescent="0.25">
      <c r="J854"/>
    </row>
    <row r="855" spans="10:10" ht="15" x14ac:dyDescent="0.25">
      <c r="J855"/>
    </row>
    <row r="856" spans="10:10" ht="15" x14ac:dyDescent="0.25">
      <c r="J856"/>
    </row>
    <row r="857" spans="10:10" ht="15" x14ac:dyDescent="0.25">
      <c r="J857"/>
    </row>
    <row r="858" spans="10:10" ht="15" x14ac:dyDescent="0.25">
      <c r="J858"/>
    </row>
    <row r="859" spans="10:10" ht="15" x14ac:dyDescent="0.25">
      <c r="J859"/>
    </row>
    <row r="860" spans="10:10" ht="15" x14ac:dyDescent="0.25">
      <c r="J860"/>
    </row>
    <row r="861" spans="10:10" ht="15" x14ac:dyDescent="0.25">
      <c r="J861"/>
    </row>
    <row r="862" spans="10:10" ht="15" x14ac:dyDescent="0.25">
      <c r="J862"/>
    </row>
    <row r="863" spans="10:10" ht="15" x14ac:dyDescent="0.25">
      <c r="J863"/>
    </row>
    <row r="864" spans="10:10" ht="15" x14ac:dyDescent="0.25">
      <c r="J864"/>
    </row>
    <row r="865" spans="10:10" ht="15" x14ac:dyDescent="0.25">
      <c r="J865"/>
    </row>
    <row r="866" spans="10:10" ht="15" x14ac:dyDescent="0.25">
      <c r="J866"/>
    </row>
    <row r="867" spans="10:10" ht="15" x14ac:dyDescent="0.25">
      <c r="J867"/>
    </row>
    <row r="868" spans="10:10" ht="15" x14ac:dyDescent="0.25">
      <c r="J868"/>
    </row>
    <row r="869" spans="10:10" ht="15" x14ac:dyDescent="0.25">
      <c r="J869"/>
    </row>
    <row r="870" spans="10:10" ht="15" x14ac:dyDescent="0.25">
      <c r="J870"/>
    </row>
    <row r="871" spans="10:10" ht="15" x14ac:dyDescent="0.25">
      <c r="J871"/>
    </row>
    <row r="872" spans="10:10" ht="15" x14ac:dyDescent="0.25">
      <c r="J872"/>
    </row>
    <row r="873" spans="10:10" ht="15" x14ac:dyDescent="0.25">
      <c r="J873"/>
    </row>
    <row r="874" spans="10:10" ht="15" x14ac:dyDescent="0.25">
      <c r="J874"/>
    </row>
    <row r="875" spans="10:10" ht="15" x14ac:dyDescent="0.25">
      <c r="J875"/>
    </row>
    <row r="876" spans="10:10" ht="15" x14ac:dyDescent="0.25">
      <c r="J876"/>
    </row>
    <row r="877" spans="10:10" ht="15" x14ac:dyDescent="0.25">
      <c r="J877"/>
    </row>
    <row r="878" spans="10:10" ht="15" x14ac:dyDescent="0.25">
      <c r="J878"/>
    </row>
    <row r="879" spans="10:10" ht="15" x14ac:dyDescent="0.25">
      <c r="J879"/>
    </row>
    <row r="880" spans="10:10" ht="15" x14ac:dyDescent="0.25">
      <c r="J880"/>
    </row>
    <row r="881" spans="10:10" ht="15" x14ac:dyDescent="0.25">
      <c r="J881"/>
    </row>
    <row r="882" spans="10:10" ht="15" x14ac:dyDescent="0.25">
      <c r="J882"/>
    </row>
    <row r="883" spans="10:10" ht="15" x14ac:dyDescent="0.25">
      <c r="J883"/>
    </row>
    <row r="884" spans="10:10" ht="15" x14ac:dyDescent="0.25">
      <c r="J884"/>
    </row>
    <row r="885" spans="10:10" ht="15" x14ac:dyDescent="0.25">
      <c r="J885"/>
    </row>
    <row r="886" spans="10:10" ht="15" x14ac:dyDescent="0.25">
      <c r="J886"/>
    </row>
    <row r="887" spans="10:10" ht="15" x14ac:dyDescent="0.25">
      <c r="J887"/>
    </row>
    <row r="888" spans="10:10" ht="15" x14ac:dyDescent="0.25">
      <c r="J888"/>
    </row>
    <row r="889" spans="10:10" ht="15" x14ac:dyDescent="0.25">
      <c r="J889"/>
    </row>
    <row r="890" spans="10:10" ht="15" x14ac:dyDescent="0.25">
      <c r="J890"/>
    </row>
    <row r="891" spans="10:10" ht="15" x14ac:dyDescent="0.25">
      <c r="J891"/>
    </row>
    <row r="892" spans="10:10" ht="15" x14ac:dyDescent="0.25">
      <c r="J892"/>
    </row>
    <row r="893" spans="10:10" ht="15" x14ac:dyDescent="0.25">
      <c r="J893"/>
    </row>
    <row r="894" spans="10:10" ht="15" x14ac:dyDescent="0.25">
      <c r="J894"/>
    </row>
    <row r="895" spans="10:10" ht="15" x14ac:dyDescent="0.25">
      <c r="J895"/>
    </row>
    <row r="896" spans="10:10" ht="15" x14ac:dyDescent="0.25">
      <c r="J896"/>
    </row>
    <row r="897" spans="10:10" ht="15" x14ac:dyDescent="0.25">
      <c r="J897"/>
    </row>
    <row r="898" spans="10:10" ht="15" x14ac:dyDescent="0.25">
      <c r="J898"/>
    </row>
    <row r="899" spans="10:10" ht="15" x14ac:dyDescent="0.25">
      <c r="J899"/>
    </row>
    <row r="900" spans="10:10" ht="15" x14ac:dyDescent="0.25">
      <c r="J900"/>
    </row>
    <row r="901" spans="10:10" ht="15" x14ac:dyDescent="0.25">
      <c r="J901"/>
    </row>
    <row r="902" spans="10:10" ht="15" x14ac:dyDescent="0.25">
      <c r="J902"/>
    </row>
    <row r="903" spans="10:10" ht="15" x14ac:dyDescent="0.25">
      <c r="J903"/>
    </row>
    <row r="904" spans="10:10" ht="15" x14ac:dyDescent="0.25">
      <c r="J904"/>
    </row>
    <row r="905" spans="10:10" ht="15" x14ac:dyDescent="0.25">
      <c r="J905"/>
    </row>
    <row r="906" spans="10:10" ht="15" x14ac:dyDescent="0.25">
      <c r="J906"/>
    </row>
    <row r="907" spans="10:10" ht="15" x14ac:dyDescent="0.25">
      <c r="J907"/>
    </row>
    <row r="908" spans="10:10" ht="15" x14ac:dyDescent="0.25">
      <c r="J908"/>
    </row>
    <row r="909" spans="10:10" ht="15" x14ac:dyDescent="0.25">
      <c r="J909"/>
    </row>
    <row r="910" spans="10:10" ht="15" x14ac:dyDescent="0.25">
      <c r="J910"/>
    </row>
    <row r="911" spans="10:10" ht="15" x14ac:dyDescent="0.25">
      <c r="J911"/>
    </row>
    <row r="912" spans="10:10" ht="15" x14ac:dyDescent="0.25">
      <c r="J912"/>
    </row>
    <row r="913" spans="10:10" ht="15" x14ac:dyDescent="0.25">
      <c r="J913"/>
    </row>
    <row r="914" spans="10:10" ht="15" x14ac:dyDescent="0.25">
      <c r="J914"/>
    </row>
    <row r="915" spans="10:10" ht="15" x14ac:dyDescent="0.25">
      <c r="J915"/>
    </row>
    <row r="916" spans="10:10" ht="15" x14ac:dyDescent="0.25">
      <c r="J916"/>
    </row>
    <row r="917" spans="10:10" ht="15" x14ac:dyDescent="0.25">
      <c r="J917"/>
    </row>
    <row r="918" spans="10:10" ht="15" x14ac:dyDescent="0.25">
      <c r="J918"/>
    </row>
    <row r="919" spans="10:10" ht="15" x14ac:dyDescent="0.25">
      <c r="J919"/>
    </row>
    <row r="920" spans="10:10" ht="15" x14ac:dyDescent="0.25">
      <c r="J920"/>
    </row>
    <row r="921" spans="10:10" ht="15" x14ac:dyDescent="0.25">
      <c r="J921"/>
    </row>
    <row r="922" spans="10:10" ht="15" x14ac:dyDescent="0.25">
      <c r="J922"/>
    </row>
    <row r="923" spans="10:10" ht="15" x14ac:dyDescent="0.25">
      <c r="J923"/>
    </row>
    <row r="924" spans="10:10" ht="15" x14ac:dyDescent="0.25">
      <c r="J924"/>
    </row>
    <row r="925" spans="10:10" ht="15" x14ac:dyDescent="0.25">
      <c r="J925"/>
    </row>
    <row r="926" spans="10:10" ht="15" x14ac:dyDescent="0.25">
      <c r="J926"/>
    </row>
    <row r="927" spans="10:10" ht="15" x14ac:dyDescent="0.25">
      <c r="J927"/>
    </row>
    <row r="928" spans="10:10" ht="15" x14ac:dyDescent="0.25">
      <c r="J928"/>
    </row>
    <row r="929" spans="10:10" ht="15" x14ac:dyDescent="0.25">
      <c r="J929"/>
    </row>
    <row r="930" spans="10:10" ht="15" x14ac:dyDescent="0.25">
      <c r="J930"/>
    </row>
    <row r="931" spans="10:10" ht="15" x14ac:dyDescent="0.25">
      <c r="J931"/>
    </row>
    <row r="932" spans="10:10" ht="15" x14ac:dyDescent="0.25">
      <c r="J932"/>
    </row>
    <row r="933" spans="10:10" ht="15" x14ac:dyDescent="0.25">
      <c r="J933"/>
    </row>
    <row r="934" spans="10:10" ht="15" x14ac:dyDescent="0.25">
      <c r="J934"/>
    </row>
    <row r="935" spans="10:10" ht="15" x14ac:dyDescent="0.25">
      <c r="J935"/>
    </row>
    <row r="936" spans="10:10" ht="15" x14ac:dyDescent="0.25">
      <c r="J936"/>
    </row>
    <row r="937" spans="10:10" ht="15" x14ac:dyDescent="0.25">
      <c r="J937"/>
    </row>
    <row r="938" spans="10:10" ht="15" x14ac:dyDescent="0.25">
      <c r="J938"/>
    </row>
    <row r="939" spans="10:10" ht="15" x14ac:dyDescent="0.25">
      <c r="J939"/>
    </row>
    <row r="940" spans="10:10" ht="15" x14ac:dyDescent="0.25">
      <c r="J940"/>
    </row>
    <row r="941" spans="10:10" ht="15" x14ac:dyDescent="0.25">
      <c r="J941"/>
    </row>
    <row r="942" spans="10:10" ht="15" x14ac:dyDescent="0.25">
      <c r="J942"/>
    </row>
    <row r="943" spans="10:10" ht="15" x14ac:dyDescent="0.25">
      <c r="J943"/>
    </row>
    <row r="944" spans="10:10" ht="15" x14ac:dyDescent="0.25">
      <c r="J944"/>
    </row>
    <row r="945" spans="10:10" ht="15" x14ac:dyDescent="0.25">
      <c r="J945"/>
    </row>
    <row r="946" spans="10:10" ht="15" x14ac:dyDescent="0.25">
      <c r="J946"/>
    </row>
    <row r="947" spans="10:10" ht="15" x14ac:dyDescent="0.25">
      <c r="J947"/>
    </row>
    <row r="948" spans="10:10" ht="15" x14ac:dyDescent="0.25">
      <c r="J948"/>
    </row>
    <row r="949" spans="10:10" ht="15" x14ac:dyDescent="0.25">
      <c r="J949"/>
    </row>
    <row r="950" spans="10:10" ht="15" x14ac:dyDescent="0.25">
      <c r="J950"/>
    </row>
    <row r="951" spans="10:10" ht="15" x14ac:dyDescent="0.25">
      <c r="J951"/>
    </row>
    <row r="952" spans="10:10" ht="15" x14ac:dyDescent="0.25">
      <c r="J952"/>
    </row>
    <row r="953" spans="10:10" ht="15" x14ac:dyDescent="0.25">
      <c r="J953"/>
    </row>
    <row r="954" spans="10:10" ht="15" x14ac:dyDescent="0.25">
      <c r="J954"/>
    </row>
    <row r="955" spans="10:10" ht="15" x14ac:dyDescent="0.25">
      <c r="J955"/>
    </row>
    <row r="956" spans="10:10" ht="15" x14ac:dyDescent="0.25">
      <c r="J956"/>
    </row>
    <row r="957" spans="10:10" ht="15" x14ac:dyDescent="0.25">
      <c r="J957"/>
    </row>
    <row r="958" spans="10:10" ht="15" x14ac:dyDescent="0.25">
      <c r="J958"/>
    </row>
    <row r="959" spans="10:10" ht="15" x14ac:dyDescent="0.25">
      <c r="J959"/>
    </row>
    <row r="960" spans="10:10" ht="15" x14ac:dyDescent="0.25">
      <c r="J960"/>
    </row>
    <row r="961" spans="10:10" ht="15" x14ac:dyDescent="0.25">
      <c r="J961"/>
    </row>
    <row r="962" spans="10:10" ht="15" x14ac:dyDescent="0.25">
      <c r="J962"/>
    </row>
    <row r="963" spans="10:10" ht="15" x14ac:dyDescent="0.25">
      <c r="J963"/>
    </row>
    <row r="964" spans="10:10" ht="15" x14ac:dyDescent="0.25">
      <c r="J964"/>
    </row>
    <row r="965" spans="10:10" ht="15" x14ac:dyDescent="0.25">
      <c r="J965"/>
    </row>
    <row r="966" spans="10:10" ht="15" x14ac:dyDescent="0.25">
      <c r="J966"/>
    </row>
    <row r="967" spans="10:10" ht="15" x14ac:dyDescent="0.25">
      <c r="J967"/>
    </row>
    <row r="968" spans="10:10" ht="15" x14ac:dyDescent="0.25">
      <c r="J968"/>
    </row>
    <row r="969" spans="10:10" ht="15" x14ac:dyDescent="0.25">
      <c r="J969"/>
    </row>
    <row r="970" spans="10:10" ht="15" x14ac:dyDescent="0.25">
      <c r="J970"/>
    </row>
    <row r="971" spans="10:10" ht="15" x14ac:dyDescent="0.25">
      <c r="J971"/>
    </row>
    <row r="972" spans="10:10" ht="15" x14ac:dyDescent="0.25">
      <c r="J972"/>
    </row>
    <row r="973" spans="10:10" ht="15" x14ac:dyDescent="0.25">
      <c r="J973"/>
    </row>
    <row r="974" spans="10:10" ht="15" x14ac:dyDescent="0.25">
      <c r="J974"/>
    </row>
    <row r="975" spans="10:10" ht="15" x14ac:dyDescent="0.25">
      <c r="J975"/>
    </row>
    <row r="976" spans="10:10" ht="15" x14ac:dyDescent="0.25">
      <c r="J976"/>
    </row>
    <row r="977" spans="10:10" ht="15" x14ac:dyDescent="0.25">
      <c r="J977"/>
    </row>
    <row r="978" spans="10:10" ht="15" x14ac:dyDescent="0.25">
      <c r="J978"/>
    </row>
    <row r="979" spans="10:10" ht="15" x14ac:dyDescent="0.25">
      <c r="J979"/>
    </row>
    <row r="980" spans="10:10" ht="15" x14ac:dyDescent="0.25">
      <c r="J980"/>
    </row>
    <row r="981" spans="10:10" ht="15" x14ac:dyDescent="0.25">
      <c r="J981"/>
    </row>
    <row r="982" spans="10:10" ht="15" x14ac:dyDescent="0.25">
      <c r="J982"/>
    </row>
    <row r="983" spans="10:10" ht="15" x14ac:dyDescent="0.25">
      <c r="J983"/>
    </row>
    <row r="984" spans="10:10" ht="15" x14ac:dyDescent="0.25">
      <c r="J984"/>
    </row>
    <row r="985" spans="10:10" ht="15" x14ac:dyDescent="0.25">
      <c r="J985"/>
    </row>
    <row r="986" spans="10:10" ht="15" x14ac:dyDescent="0.25">
      <c r="J986"/>
    </row>
    <row r="987" spans="10:10" ht="15" x14ac:dyDescent="0.25">
      <c r="J987"/>
    </row>
    <row r="988" spans="10:10" ht="15" x14ac:dyDescent="0.25">
      <c r="J988"/>
    </row>
    <row r="989" spans="10:10" ht="15" x14ac:dyDescent="0.25">
      <c r="J989"/>
    </row>
    <row r="990" spans="10:10" ht="15" x14ac:dyDescent="0.25">
      <c r="J990"/>
    </row>
    <row r="991" spans="10:10" ht="15" x14ac:dyDescent="0.25">
      <c r="J991"/>
    </row>
    <row r="992" spans="10:10" ht="15" x14ac:dyDescent="0.25">
      <c r="J992"/>
    </row>
    <row r="993" spans="10:10" ht="15" x14ac:dyDescent="0.25">
      <c r="J993"/>
    </row>
    <row r="994" spans="10:10" ht="15" x14ac:dyDescent="0.25">
      <c r="J994"/>
    </row>
    <row r="995" spans="10:10" ht="15" x14ac:dyDescent="0.25">
      <c r="J995"/>
    </row>
    <row r="996" spans="10:10" ht="15" x14ac:dyDescent="0.25">
      <c r="J996"/>
    </row>
    <row r="997" spans="10:10" ht="15" x14ac:dyDescent="0.25">
      <c r="J997"/>
    </row>
    <row r="998" spans="10:10" ht="15" x14ac:dyDescent="0.25">
      <c r="J998"/>
    </row>
    <row r="999" spans="10:10" ht="15" x14ac:dyDescent="0.25">
      <c r="J999"/>
    </row>
    <row r="1000" spans="10:10" ht="15" x14ac:dyDescent="0.25">
      <c r="J1000"/>
    </row>
    <row r="1001" spans="10:10" ht="15" x14ac:dyDescent="0.25">
      <c r="J1001"/>
    </row>
    <row r="1002" spans="10:10" ht="15" x14ac:dyDescent="0.25">
      <c r="J1002"/>
    </row>
    <row r="1003" spans="10:10" ht="15" x14ac:dyDescent="0.25">
      <c r="J1003"/>
    </row>
    <row r="1004" spans="10:10" ht="15" x14ac:dyDescent="0.25">
      <c r="J1004"/>
    </row>
    <row r="1005" spans="10:10" ht="15" x14ac:dyDescent="0.25">
      <c r="J1005"/>
    </row>
    <row r="1006" spans="10:10" ht="15" x14ac:dyDescent="0.25">
      <c r="J1006"/>
    </row>
    <row r="1007" spans="10:10" ht="15" x14ac:dyDescent="0.25">
      <c r="J1007"/>
    </row>
    <row r="1008" spans="10:10" ht="15" x14ac:dyDescent="0.25">
      <c r="J1008"/>
    </row>
    <row r="1009" spans="10:10" ht="15" x14ac:dyDescent="0.25">
      <c r="J1009"/>
    </row>
    <row r="1010" spans="10:10" ht="15" x14ac:dyDescent="0.25">
      <c r="J1010"/>
    </row>
    <row r="1011" spans="10:10" ht="15" x14ac:dyDescent="0.25">
      <c r="J1011"/>
    </row>
    <row r="1012" spans="10:10" ht="15" x14ac:dyDescent="0.25">
      <c r="J1012"/>
    </row>
    <row r="1013" spans="10:10" ht="15" x14ac:dyDescent="0.25">
      <c r="J1013"/>
    </row>
    <row r="1014" spans="10:10" ht="15" x14ac:dyDescent="0.25">
      <c r="J1014"/>
    </row>
    <row r="1015" spans="10:10" ht="15" x14ac:dyDescent="0.25">
      <c r="J1015"/>
    </row>
    <row r="1016" spans="10:10" ht="15" x14ac:dyDescent="0.25">
      <c r="J1016"/>
    </row>
    <row r="1017" spans="10:10" ht="15" x14ac:dyDescent="0.25">
      <c r="J1017"/>
    </row>
    <row r="1018" spans="10:10" ht="15" x14ac:dyDescent="0.25">
      <c r="J1018"/>
    </row>
    <row r="1019" spans="10:10" ht="15" x14ac:dyDescent="0.25">
      <c r="J1019"/>
    </row>
    <row r="1020" spans="10:10" ht="15" x14ac:dyDescent="0.25">
      <c r="J1020"/>
    </row>
    <row r="1021" spans="10:10" ht="15" x14ac:dyDescent="0.25">
      <c r="J1021"/>
    </row>
    <row r="1022" spans="10:10" ht="15" x14ac:dyDescent="0.25">
      <c r="J1022"/>
    </row>
    <row r="1023" spans="10:10" ht="15" x14ac:dyDescent="0.25">
      <c r="J1023"/>
    </row>
    <row r="1024" spans="10:10" ht="15" x14ac:dyDescent="0.25">
      <c r="J1024"/>
    </row>
    <row r="1025" spans="10:10" ht="15" x14ac:dyDescent="0.25">
      <c r="J1025"/>
    </row>
    <row r="1026" spans="10:10" ht="15" x14ac:dyDescent="0.25">
      <c r="J1026"/>
    </row>
    <row r="1027" spans="10:10" ht="15" x14ac:dyDescent="0.25">
      <c r="J1027"/>
    </row>
    <row r="1028" spans="10:10" ht="15" x14ac:dyDescent="0.25">
      <c r="J1028"/>
    </row>
    <row r="1029" spans="10:10" ht="15" x14ac:dyDescent="0.25">
      <c r="J1029"/>
    </row>
    <row r="1030" spans="10:10" ht="15" x14ac:dyDescent="0.25">
      <c r="J1030"/>
    </row>
    <row r="1031" spans="10:10" ht="15" x14ac:dyDescent="0.25">
      <c r="J1031"/>
    </row>
    <row r="1032" spans="10:10" ht="15" x14ac:dyDescent="0.25">
      <c r="J1032"/>
    </row>
    <row r="1033" spans="10:10" ht="15" x14ac:dyDescent="0.25">
      <c r="J1033"/>
    </row>
    <row r="1034" spans="10:10" ht="15" x14ac:dyDescent="0.25">
      <c r="J1034"/>
    </row>
    <row r="1035" spans="10:10" ht="15" x14ac:dyDescent="0.25">
      <c r="J1035"/>
    </row>
    <row r="1036" spans="10:10" ht="15" x14ac:dyDescent="0.25">
      <c r="J1036"/>
    </row>
    <row r="1037" spans="10:10" ht="15" x14ac:dyDescent="0.25">
      <c r="J1037"/>
    </row>
    <row r="1038" spans="10:10" ht="15" x14ac:dyDescent="0.25">
      <c r="J1038"/>
    </row>
    <row r="1039" spans="10:10" ht="15" x14ac:dyDescent="0.25">
      <c r="J1039"/>
    </row>
    <row r="1040" spans="10:10" ht="15" x14ac:dyDescent="0.25">
      <c r="J1040"/>
    </row>
    <row r="1041" spans="10:10" ht="15" x14ac:dyDescent="0.25">
      <c r="J1041"/>
    </row>
    <row r="1042" spans="10:10" ht="15" x14ac:dyDescent="0.25">
      <c r="J1042"/>
    </row>
    <row r="1043" spans="10:10" ht="15" x14ac:dyDescent="0.25">
      <c r="J1043"/>
    </row>
    <row r="1044" spans="10:10" ht="15" x14ac:dyDescent="0.25">
      <c r="J1044"/>
    </row>
    <row r="1045" spans="10:10" ht="15" x14ac:dyDescent="0.25">
      <c r="J1045"/>
    </row>
    <row r="1046" spans="10:10" ht="15" x14ac:dyDescent="0.25">
      <c r="J1046"/>
    </row>
    <row r="1047" spans="10:10" ht="15" x14ac:dyDescent="0.25">
      <c r="J1047"/>
    </row>
    <row r="1048" spans="10:10" ht="15" x14ac:dyDescent="0.25">
      <c r="J1048"/>
    </row>
    <row r="1049" spans="10:10" ht="15" x14ac:dyDescent="0.25">
      <c r="J1049"/>
    </row>
    <row r="1050" spans="10:10" ht="15" x14ac:dyDescent="0.25">
      <c r="J1050"/>
    </row>
    <row r="1051" spans="10:10" ht="15" x14ac:dyDescent="0.25">
      <c r="J1051"/>
    </row>
    <row r="1052" spans="10:10" ht="15" x14ac:dyDescent="0.25">
      <c r="J1052"/>
    </row>
    <row r="1053" spans="10:10" ht="15" x14ac:dyDescent="0.25">
      <c r="J1053"/>
    </row>
    <row r="1054" spans="10:10" ht="15" x14ac:dyDescent="0.25">
      <c r="J1054"/>
    </row>
    <row r="1055" spans="10:10" ht="15" x14ac:dyDescent="0.25">
      <c r="J1055"/>
    </row>
    <row r="1056" spans="10:10" ht="15" x14ac:dyDescent="0.25">
      <c r="J1056"/>
    </row>
    <row r="1057" spans="10:10" ht="15" x14ac:dyDescent="0.25">
      <c r="J1057"/>
    </row>
    <row r="1058" spans="10:10" ht="15" x14ac:dyDescent="0.25">
      <c r="J1058"/>
    </row>
    <row r="1059" spans="10:10" ht="15" x14ac:dyDescent="0.25">
      <c r="J1059"/>
    </row>
    <row r="1060" spans="10:10" ht="15" x14ac:dyDescent="0.25">
      <c r="J1060"/>
    </row>
    <row r="1061" spans="10:10" ht="15" x14ac:dyDescent="0.25">
      <c r="J1061"/>
    </row>
    <row r="1062" spans="10:10" ht="15" x14ac:dyDescent="0.25">
      <c r="J1062"/>
    </row>
    <row r="1063" spans="10:10" ht="15" x14ac:dyDescent="0.25">
      <c r="J1063"/>
    </row>
    <row r="1064" spans="10:10" ht="15" x14ac:dyDescent="0.25">
      <c r="J1064"/>
    </row>
    <row r="1065" spans="10:10" ht="15" x14ac:dyDescent="0.25">
      <c r="J1065"/>
    </row>
    <row r="1066" spans="10:10" ht="15" x14ac:dyDescent="0.25">
      <c r="J1066"/>
    </row>
    <row r="1067" spans="10:10" ht="15" x14ac:dyDescent="0.25">
      <c r="J1067"/>
    </row>
    <row r="1068" spans="10:10" ht="15" x14ac:dyDescent="0.25">
      <c r="J1068"/>
    </row>
    <row r="1069" spans="10:10" ht="15" x14ac:dyDescent="0.25">
      <c r="J1069"/>
    </row>
    <row r="1070" spans="10:10" ht="15" x14ac:dyDescent="0.25">
      <c r="J1070"/>
    </row>
    <row r="1071" spans="10:10" ht="15" x14ac:dyDescent="0.25">
      <c r="J1071"/>
    </row>
    <row r="1072" spans="10:10" ht="15" x14ac:dyDescent="0.25">
      <c r="J1072"/>
    </row>
    <row r="1073" spans="10:10" ht="15" x14ac:dyDescent="0.25">
      <c r="J1073"/>
    </row>
    <row r="1074" spans="10:10" ht="15" x14ac:dyDescent="0.25">
      <c r="J1074"/>
    </row>
    <row r="1075" spans="10:10" ht="15" x14ac:dyDescent="0.25">
      <c r="J1075"/>
    </row>
    <row r="1076" spans="10:10" ht="15" x14ac:dyDescent="0.25">
      <c r="J1076"/>
    </row>
    <row r="1077" spans="10:10" ht="15" x14ac:dyDescent="0.25">
      <c r="J1077"/>
    </row>
    <row r="1078" spans="10:10" ht="15" x14ac:dyDescent="0.25">
      <c r="J1078"/>
    </row>
    <row r="1079" spans="10:10" ht="15" x14ac:dyDescent="0.25">
      <c r="J1079"/>
    </row>
    <row r="1080" spans="10:10" ht="15" x14ac:dyDescent="0.25">
      <c r="J1080"/>
    </row>
    <row r="1081" spans="10:10" ht="15" x14ac:dyDescent="0.25">
      <c r="J1081"/>
    </row>
    <row r="1082" spans="10:10" ht="15" x14ac:dyDescent="0.25">
      <c r="J1082"/>
    </row>
    <row r="1083" spans="10:10" ht="15" x14ac:dyDescent="0.25">
      <c r="J1083"/>
    </row>
    <row r="1084" spans="10:10" ht="15" x14ac:dyDescent="0.25">
      <c r="J1084"/>
    </row>
    <row r="1085" spans="10:10" ht="15" x14ac:dyDescent="0.25">
      <c r="J1085"/>
    </row>
    <row r="1086" spans="10:10" ht="15" x14ac:dyDescent="0.25">
      <c r="J1086"/>
    </row>
    <row r="1087" spans="10:10" ht="15" x14ac:dyDescent="0.25">
      <c r="J1087"/>
    </row>
    <row r="1088" spans="10:10" ht="15" x14ac:dyDescent="0.25">
      <c r="J1088"/>
    </row>
    <row r="1089" spans="10:10" ht="15" x14ac:dyDescent="0.25">
      <c r="J1089"/>
    </row>
    <row r="1090" spans="10:10" ht="15" x14ac:dyDescent="0.25">
      <c r="J1090"/>
    </row>
    <row r="1091" spans="10:10" ht="15" x14ac:dyDescent="0.25">
      <c r="J1091"/>
    </row>
    <row r="1092" spans="10:10" ht="15" x14ac:dyDescent="0.25">
      <c r="J1092"/>
    </row>
    <row r="1093" spans="10:10" ht="15" x14ac:dyDescent="0.25">
      <c r="J1093"/>
    </row>
    <row r="1094" spans="10:10" ht="15" x14ac:dyDescent="0.25">
      <c r="J1094"/>
    </row>
    <row r="1095" spans="10:10" ht="15" x14ac:dyDescent="0.25">
      <c r="J1095"/>
    </row>
    <row r="1096" spans="10:10" ht="15" x14ac:dyDescent="0.25">
      <c r="J1096"/>
    </row>
    <row r="1097" spans="10:10" ht="15" x14ac:dyDescent="0.25">
      <c r="J1097"/>
    </row>
    <row r="1098" spans="10:10" ht="15" x14ac:dyDescent="0.25">
      <c r="J1098"/>
    </row>
    <row r="1099" spans="10:10" ht="15" x14ac:dyDescent="0.25">
      <c r="J1099"/>
    </row>
    <row r="1100" spans="10:10" ht="15" x14ac:dyDescent="0.25">
      <c r="J1100"/>
    </row>
    <row r="1101" spans="10:10" ht="15" x14ac:dyDescent="0.25">
      <c r="J1101"/>
    </row>
    <row r="1102" spans="10:10" ht="15" x14ac:dyDescent="0.25">
      <c r="J1102"/>
    </row>
    <row r="1103" spans="10:10" ht="15" x14ac:dyDescent="0.25">
      <c r="J1103"/>
    </row>
    <row r="1104" spans="10:10" ht="15" x14ac:dyDescent="0.25">
      <c r="J1104"/>
    </row>
    <row r="1105" spans="10:10" ht="15" x14ac:dyDescent="0.25">
      <c r="J1105"/>
    </row>
    <row r="1106" spans="10:10" ht="15" x14ac:dyDescent="0.25">
      <c r="J1106"/>
    </row>
    <row r="1107" spans="10:10" ht="15" x14ac:dyDescent="0.25">
      <c r="J1107"/>
    </row>
    <row r="1108" spans="10:10" ht="15" x14ac:dyDescent="0.25">
      <c r="J1108"/>
    </row>
    <row r="1109" spans="10:10" ht="15" x14ac:dyDescent="0.25">
      <c r="J1109"/>
    </row>
    <row r="1110" spans="10:10" ht="15" x14ac:dyDescent="0.25">
      <c r="J1110"/>
    </row>
    <row r="1111" spans="10:10" ht="15" x14ac:dyDescent="0.25">
      <c r="J1111"/>
    </row>
    <row r="1112" spans="10:10" ht="15" x14ac:dyDescent="0.25">
      <c r="J1112"/>
    </row>
    <row r="1113" spans="10:10" ht="15" x14ac:dyDescent="0.25">
      <c r="J1113"/>
    </row>
    <row r="1114" spans="10:10" ht="15" x14ac:dyDescent="0.25">
      <c r="J1114"/>
    </row>
    <row r="1115" spans="10:10" ht="15" x14ac:dyDescent="0.25">
      <c r="J1115"/>
    </row>
    <row r="1116" spans="10:10" ht="15" x14ac:dyDescent="0.25">
      <c r="J1116"/>
    </row>
    <row r="1117" spans="10:10" ht="15" x14ac:dyDescent="0.25">
      <c r="J1117"/>
    </row>
    <row r="1118" spans="10:10" ht="15" x14ac:dyDescent="0.25">
      <c r="J1118"/>
    </row>
    <row r="1119" spans="10:10" ht="15" x14ac:dyDescent="0.25">
      <c r="J1119"/>
    </row>
    <row r="1120" spans="10:10" ht="15" x14ac:dyDescent="0.25">
      <c r="J1120"/>
    </row>
    <row r="1121" spans="10:10" ht="15" x14ac:dyDescent="0.25">
      <c r="J1121"/>
    </row>
    <row r="1122" spans="10:10" ht="15" x14ac:dyDescent="0.25">
      <c r="J1122"/>
    </row>
    <row r="1123" spans="10:10" ht="15" x14ac:dyDescent="0.25">
      <c r="J1123"/>
    </row>
    <row r="1124" spans="10:10" ht="15" x14ac:dyDescent="0.25">
      <c r="J1124"/>
    </row>
    <row r="1125" spans="10:10" ht="15" x14ac:dyDescent="0.25">
      <c r="J1125"/>
    </row>
    <row r="1126" spans="10:10" ht="15" x14ac:dyDescent="0.25">
      <c r="J1126"/>
    </row>
    <row r="1127" spans="10:10" ht="15" x14ac:dyDescent="0.25">
      <c r="J1127"/>
    </row>
    <row r="1128" spans="10:10" ht="15" x14ac:dyDescent="0.25">
      <c r="J1128"/>
    </row>
    <row r="1129" spans="10:10" ht="15" x14ac:dyDescent="0.25">
      <c r="J1129"/>
    </row>
    <row r="1130" spans="10:10" ht="15" x14ac:dyDescent="0.25">
      <c r="J1130"/>
    </row>
    <row r="1131" spans="10:10" ht="15" x14ac:dyDescent="0.25">
      <c r="J1131"/>
    </row>
    <row r="1132" spans="10:10" ht="15" x14ac:dyDescent="0.25">
      <c r="J1132"/>
    </row>
    <row r="1133" spans="10:10" ht="15" x14ac:dyDescent="0.25">
      <c r="J1133"/>
    </row>
    <row r="1134" spans="10:10" ht="15" x14ac:dyDescent="0.25">
      <c r="J1134"/>
    </row>
    <row r="1135" spans="10:10" ht="15" x14ac:dyDescent="0.25">
      <c r="J1135"/>
    </row>
    <row r="1136" spans="10:10" ht="15" x14ac:dyDescent="0.25">
      <c r="J1136"/>
    </row>
    <row r="1137" spans="10:10" ht="15" x14ac:dyDescent="0.25">
      <c r="J1137"/>
    </row>
    <row r="1138" spans="10:10" ht="15" x14ac:dyDescent="0.25">
      <c r="J1138"/>
    </row>
    <row r="1139" spans="10:10" ht="15" x14ac:dyDescent="0.25">
      <c r="J1139"/>
    </row>
    <row r="1140" spans="10:10" ht="15" x14ac:dyDescent="0.25">
      <c r="J1140"/>
    </row>
    <row r="1141" spans="10:10" ht="15" x14ac:dyDescent="0.25">
      <c r="J1141"/>
    </row>
    <row r="1142" spans="10:10" ht="15" x14ac:dyDescent="0.25">
      <c r="J1142"/>
    </row>
    <row r="1143" spans="10:10" ht="15" x14ac:dyDescent="0.25">
      <c r="J1143"/>
    </row>
    <row r="1144" spans="10:10" ht="15" x14ac:dyDescent="0.25">
      <c r="J1144"/>
    </row>
    <row r="1145" spans="10:10" ht="15" x14ac:dyDescent="0.25">
      <c r="J1145"/>
    </row>
    <row r="1146" spans="10:10" ht="15" x14ac:dyDescent="0.25">
      <c r="J1146"/>
    </row>
    <row r="1147" spans="10:10" ht="15" x14ac:dyDescent="0.25">
      <c r="J1147"/>
    </row>
    <row r="1148" spans="10:10" ht="15" x14ac:dyDescent="0.25">
      <c r="J1148"/>
    </row>
    <row r="1149" spans="10:10" ht="15" x14ac:dyDescent="0.25">
      <c r="J1149"/>
    </row>
    <row r="1150" spans="10:10" ht="15" x14ac:dyDescent="0.25">
      <c r="J1150"/>
    </row>
    <row r="1151" spans="10:10" ht="15" x14ac:dyDescent="0.25">
      <c r="J1151"/>
    </row>
    <row r="1152" spans="10:10" ht="15" x14ac:dyDescent="0.25">
      <c r="J1152"/>
    </row>
    <row r="1153" spans="10:10" ht="15" x14ac:dyDescent="0.25">
      <c r="J1153"/>
    </row>
    <row r="1154" spans="10:10" ht="15" x14ac:dyDescent="0.25">
      <c r="J1154"/>
    </row>
    <row r="1155" spans="10:10" ht="15" x14ac:dyDescent="0.25">
      <c r="J1155"/>
    </row>
    <row r="1156" spans="10:10" ht="15" x14ac:dyDescent="0.25">
      <c r="J1156"/>
    </row>
    <row r="1157" spans="10:10" ht="15" x14ac:dyDescent="0.25">
      <c r="J1157"/>
    </row>
    <row r="1158" spans="10:10" ht="15" x14ac:dyDescent="0.25">
      <c r="J1158"/>
    </row>
    <row r="1159" spans="10:10" ht="15" x14ac:dyDescent="0.25">
      <c r="J1159"/>
    </row>
    <row r="1160" spans="10:10" ht="15" x14ac:dyDescent="0.25">
      <c r="J1160"/>
    </row>
    <row r="1161" spans="10:10" ht="15" x14ac:dyDescent="0.25">
      <c r="J1161"/>
    </row>
    <row r="1162" spans="10:10" ht="15" x14ac:dyDescent="0.25">
      <c r="J1162"/>
    </row>
    <row r="1163" spans="10:10" ht="15" x14ac:dyDescent="0.25">
      <c r="J1163"/>
    </row>
    <row r="1164" spans="10:10" ht="15" x14ac:dyDescent="0.25">
      <c r="J1164"/>
    </row>
    <row r="1165" spans="10:10" ht="15" x14ac:dyDescent="0.25">
      <c r="J1165"/>
    </row>
    <row r="1166" spans="10:10" ht="15" x14ac:dyDescent="0.25">
      <c r="J1166"/>
    </row>
    <row r="1167" spans="10:10" ht="15" x14ac:dyDescent="0.25">
      <c r="J1167"/>
    </row>
    <row r="1168" spans="10:10" ht="15" x14ac:dyDescent="0.25">
      <c r="J1168"/>
    </row>
    <row r="1169" spans="10:10" ht="15" x14ac:dyDescent="0.25">
      <c r="J1169"/>
    </row>
    <row r="1170" spans="10:10" ht="15" x14ac:dyDescent="0.25">
      <c r="J1170"/>
    </row>
    <row r="1171" spans="10:10" ht="15" x14ac:dyDescent="0.25">
      <c r="J1171"/>
    </row>
    <row r="1172" spans="10:10" ht="15" x14ac:dyDescent="0.25">
      <c r="J1172"/>
    </row>
    <row r="1173" spans="10:10" ht="15" x14ac:dyDescent="0.25">
      <c r="J1173"/>
    </row>
    <row r="1174" spans="10:10" ht="15" x14ac:dyDescent="0.25">
      <c r="J1174"/>
    </row>
    <row r="1175" spans="10:10" ht="15" x14ac:dyDescent="0.25">
      <c r="J1175"/>
    </row>
    <row r="1176" spans="10:10" ht="15" x14ac:dyDescent="0.25">
      <c r="J1176"/>
    </row>
    <row r="1177" spans="10:10" ht="15" x14ac:dyDescent="0.25">
      <c r="J1177"/>
    </row>
    <row r="1178" spans="10:10" ht="15" x14ac:dyDescent="0.25">
      <c r="J1178"/>
    </row>
    <row r="1179" spans="10:10" ht="15" x14ac:dyDescent="0.25">
      <c r="J1179"/>
    </row>
    <row r="1180" spans="10:10" ht="15" x14ac:dyDescent="0.25">
      <c r="J1180"/>
    </row>
    <row r="1181" spans="10:10" ht="15" x14ac:dyDescent="0.25">
      <c r="J1181"/>
    </row>
    <row r="1182" spans="10:10" ht="15" x14ac:dyDescent="0.25">
      <c r="J1182"/>
    </row>
    <row r="1183" spans="10:10" ht="15" x14ac:dyDescent="0.25">
      <c r="J1183"/>
    </row>
    <row r="1184" spans="10:10" ht="15" x14ac:dyDescent="0.25">
      <c r="J1184"/>
    </row>
    <row r="1185" spans="10:10" ht="15" x14ac:dyDescent="0.25">
      <c r="J1185"/>
    </row>
    <row r="1186" spans="10:10" ht="15" x14ac:dyDescent="0.25">
      <c r="J1186"/>
    </row>
    <row r="1187" spans="10:10" ht="15" x14ac:dyDescent="0.25">
      <c r="J1187"/>
    </row>
    <row r="1188" spans="10:10" ht="15" x14ac:dyDescent="0.25">
      <c r="J1188"/>
    </row>
    <row r="1189" spans="10:10" ht="15" x14ac:dyDescent="0.25">
      <c r="J1189"/>
    </row>
    <row r="1190" spans="10:10" ht="15" x14ac:dyDescent="0.25">
      <c r="J1190"/>
    </row>
    <row r="1191" spans="10:10" ht="15" x14ac:dyDescent="0.25">
      <c r="J1191"/>
    </row>
    <row r="1192" spans="10:10" ht="15" x14ac:dyDescent="0.25">
      <c r="J1192"/>
    </row>
    <row r="1193" spans="10:10" ht="15" x14ac:dyDescent="0.25">
      <c r="J1193"/>
    </row>
    <row r="1194" spans="10:10" ht="15" x14ac:dyDescent="0.25">
      <c r="J1194"/>
    </row>
    <row r="1195" spans="10:10" ht="15" x14ac:dyDescent="0.25">
      <c r="J1195"/>
    </row>
    <row r="1196" spans="10:10" ht="15" x14ac:dyDescent="0.25">
      <c r="J1196"/>
    </row>
    <row r="1197" spans="10:10" ht="15" x14ac:dyDescent="0.25">
      <c r="J1197"/>
    </row>
    <row r="1198" spans="10:10" ht="15" x14ac:dyDescent="0.25">
      <c r="J1198"/>
    </row>
    <row r="1199" spans="10:10" ht="15" x14ac:dyDescent="0.25">
      <c r="J1199"/>
    </row>
    <row r="1200" spans="10:10" ht="15" x14ac:dyDescent="0.25">
      <c r="J1200"/>
    </row>
    <row r="1201" spans="10:10" ht="15" x14ac:dyDescent="0.25">
      <c r="J1201"/>
    </row>
    <row r="1202" spans="10:10" ht="15" x14ac:dyDescent="0.25">
      <c r="J1202"/>
    </row>
    <row r="1203" spans="10:10" ht="15" x14ac:dyDescent="0.25">
      <c r="J1203"/>
    </row>
    <row r="1204" spans="10:10" ht="15" x14ac:dyDescent="0.25">
      <c r="J1204"/>
    </row>
    <row r="1205" spans="10:10" ht="15" x14ac:dyDescent="0.25">
      <c r="J1205"/>
    </row>
    <row r="1206" spans="10:10" ht="15" x14ac:dyDescent="0.25">
      <c r="J1206"/>
    </row>
    <row r="1207" spans="10:10" ht="15" x14ac:dyDescent="0.25">
      <c r="J1207"/>
    </row>
    <row r="1208" spans="10:10" ht="15" x14ac:dyDescent="0.25">
      <c r="J1208"/>
    </row>
    <row r="1209" spans="10:10" ht="15" x14ac:dyDescent="0.25">
      <c r="J1209"/>
    </row>
    <row r="1210" spans="10:10" ht="15" x14ac:dyDescent="0.25">
      <c r="J1210"/>
    </row>
    <row r="1211" spans="10:10" ht="15" x14ac:dyDescent="0.25">
      <c r="J1211"/>
    </row>
    <row r="1212" spans="10:10" ht="15" x14ac:dyDescent="0.25">
      <c r="J1212"/>
    </row>
    <row r="1213" spans="10:10" ht="15" x14ac:dyDescent="0.25">
      <c r="J1213"/>
    </row>
    <row r="1214" spans="10:10" ht="15" x14ac:dyDescent="0.25">
      <c r="J1214"/>
    </row>
    <row r="1215" spans="10:10" ht="15" x14ac:dyDescent="0.25">
      <c r="J1215"/>
    </row>
    <row r="1216" spans="10:10" ht="15" x14ac:dyDescent="0.25">
      <c r="J1216"/>
    </row>
    <row r="1217" spans="10:10" ht="15" x14ac:dyDescent="0.25">
      <c r="J1217"/>
    </row>
    <row r="1218" spans="10:10" ht="15" x14ac:dyDescent="0.25">
      <c r="J1218"/>
    </row>
    <row r="1219" spans="10:10" ht="15" x14ac:dyDescent="0.25">
      <c r="J1219"/>
    </row>
    <row r="1220" spans="10:10" ht="15" x14ac:dyDescent="0.25">
      <c r="J1220"/>
    </row>
    <row r="1221" spans="10:10" ht="15" x14ac:dyDescent="0.25">
      <c r="J1221"/>
    </row>
    <row r="1222" spans="10:10" ht="15" x14ac:dyDescent="0.25">
      <c r="J1222"/>
    </row>
    <row r="1223" spans="10:10" ht="15" x14ac:dyDescent="0.25">
      <c r="J1223"/>
    </row>
    <row r="1224" spans="10:10" ht="15" x14ac:dyDescent="0.25">
      <c r="J1224"/>
    </row>
    <row r="1225" spans="10:10" ht="15" x14ac:dyDescent="0.25">
      <c r="J1225"/>
    </row>
    <row r="1226" spans="10:10" ht="15" x14ac:dyDescent="0.25">
      <c r="J1226"/>
    </row>
    <row r="1227" spans="10:10" ht="15" x14ac:dyDescent="0.25">
      <c r="J1227"/>
    </row>
    <row r="1228" spans="10:10" ht="15" x14ac:dyDescent="0.25">
      <c r="J1228"/>
    </row>
    <row r="1229" spans="10:10" ht="15" x14ac:dyDescent="0.25">
      <c r="J1229"/>
    </row>
    <row r="1230" spans="10:10" ht="15" x14ac:dyDescent="0.25">
      <c r="J1230"/>
    </row>
    <row r="1231" spans="10:10" ht="15" x14ac:dyDescent="0.25">
      <c r="J1231"/>
    </row>
    <row r="1232" spans="10:10" ht="15" x14ac:dyDescent="0.25">
      <c r="J1232"/>
    </row>
    <row r="1233" spans="10:10" ht="15" x14ac:dyDescent="0.25">
      <c r="J1233"/>
    </row>
    <row r="1234" spans="10:10" ht="15" x14ac:dyDescent="0.25">
      <c r="J1234"/>
    </row>
    <row r="1235" spans="10:10" ht="15" x14ac:dyDescent="0.25">
      <c r="J1235"/>
    </row>
    <row r="1236" spans="10:10" ht="15" x14ac:dyDescent="0.25">
      <c r="J1236"/>
    </row>
    <row r="1237" spans="10:10" ht="15" x14ac:dyDescent="0.25">
      <c r="J1237"/>
    </row>
    <row r="1238" spans="10:10" ht="15" x14ac:dyDescent="0.25">
      <c r="J1238"/>
    </row>
    <row r="1239" spans="10:10" ht="15" x14ac:dyDescent="0.25">
      <c r="J1239"/>
    </row>
    <row r="1240" spans="10:10" ht="15" x14ac:dyDescent="0.25">
      <c r="J1240"/>
    </row>
    <row r="1241" spans="10:10" ht="15" x14ac:dyDescent="0.25">
      <c r="J1241"/>
    </row>
    <row r="1242" spans="10:10" ht="15" x14ac:dyDescent="0.25">
      <c r="J1242"/>
    </row>
    <row r="1243" spans="10:10" ht="15" x14ac:dyDescent="0.25">
      <c r="J1243"/>
    </row>
    <row r="1244" spans="10:10" ht="15" x14ac:dyDescent="0.25">
      <c r="J1244"/>
    </row>
    <row r="1245" spans="10:10" ht="15" x14ac:dyDescent="0.25">
      <c r="J1245"/>
    </row>
    <row r="1246" spans="10:10" ht="15" x14ac:dyDescent="0.25">
      <c r="J1246"/>
    </row>
    <row r="1247" spans="10:10" ht="15" x14ac:dyDescent="0.25">
      <c r="J1247"/>
    </row>
    <row r="1248" spans="10:10" ht="15" x14ac:dyDescent="0.25">
      <c r="J1248"/>
    </row>
    <row r="1249" spans="10:10" ht="15" x14ac:dyDescent="0.25">
      <c r="J1249"/>
    </row>
    <row r="1250" spans="10:10" ht="15" x14ac:dyDescent="0.25">
      <c r="J1250"/>
    </row>
    <row r="1251" spans="10:10" ht="15" x14ac:dyDescent="0.25">
      <c r="J1251"/>
    </row>
    <row r="1252" spans="10:10" ht="15" x14ac:dyDescent="0.25">
      <c r="J1252"/>
    </row>
    <row r="1253" spans="10:10" ht="15" x14ac:dyDescent="0.25">
      <c r="J1253"/>
    </row>
    <row r="1254" spans="10:10" ht="15" x14ac:dyDescent="0.25">
      <c r="J1254"/>
    </row>
    <row r="1255" spans="10:10" ht="15" x14ac:dyDescent="0.25">
      <c r="J1255"/>
    </row>
    <row r="1256" spans="10:10" ht="15" x14ac:dyDescent="0.25">
      <c r="J1256"/>
    </row>
    <row r="1257" spans="10:10" ht="15" x14ac:dyDescent="0.25">
      <c r="J1257"/>
    </row>
    <row r="1258" spans="10:10" ht="15" x14ac:dyDescent="0.25">
      <c r="J1258"/>
    </row>
    <row r="1259" spans="10:10" ht="15" x14ac:dyDescent="0.25">
      <c r="J1259"/>
    </row>
    <row r="1260" spans="10:10" ht="15" x14ac:dyDescent="0.25">
      <c r="J1260"/>
    </row>
    <row r="1261" spans="10:10" ht="15" x14ac:dyDescent="0.25">
      <c r="J1261"/>
    </row>
    <row r="1262" spans="10:10" ht="15" x14ac:dyDescent="0.25">
      <c r="J1262"/>
    </row>
    <row r="1263" spans="10:10" ht="15" x14ac:dyDescent="0.25">
      <c r="J1263"/>
    </row>
    <row r="1264" spans="10:10" ht="15" x14ac:dyDescent="0.25">
      <c r="J1264"/>
    </row>
    <row r="1265" spans="10:10" ht="15" x14ac:dyDescent="0.25">
      <c r="J1265"/>
    </row>
    <row r="1266" spans="10:10" ht="15" x14ac:dyDescent="0.25">
      <c r="J1266"/>
    </row>
    <row r="1267" spans="10:10" ht="15" x14ac:dyDescent="0.25">
      <c r="J1267"/>
    </row>
    <row r="1268" spans="10:10" ht="15" x14ac:dyDescent="0.25">
      <c r="J1268"/>
    </row>
    <row r="1269" spans="10:10" ht="15" x14ac:dyDescent="0.25">
      <c r="J1269"/>
    </row>
    <row r="1270" spans="10:10" ht="15" x14ac:dyDescent="0.25">
      <c r="J1270"/>
    </row>
    <row r="1271" spans="10:10" ht="15" x14ac:dyDescent="0.25">
      <c r="J1271"/>
    </row>
    <row r="1272" spans="10:10" ht="15" x14ac:dyDescent="0.25">
      <c r="J1272"/>
    </row>
    <row r="1273" spans="10:10" ht="15" x14ac:dyDescent="0.25">
      <c r="J1273"/>
    </row>
    <row r="1274" spans="10:10" ht="15" x14ac:dyDescent="0.25">
      <c r="J1274"/>
    </row>
    <row r="1275" spans="10:10" ht="15" x14ac:dyDescent="0.25">
      <c r="J1275"/>
    </row>
    <row r="1276" spans="10:10" ht="15" x14ac:dyDescent="0.25">
      <c r="J1276"/>
    </row>
    <row r="1277" spans="10:10" ht="15" x14ac:dyDescent="0.25">
      <c r="J1277"/>
    </row>
    <row r="1278" spans="10:10" ht="15" x14ac:dyDescent="0.25">
      <c r="J1278"/>
    </row>
    <row r="1279" spans="10:10" ht="15" x14ac:dyDescent="0.25">
      <c r="J1279"/>
    </row>
    <row r="1280" spans="10:10" ht="15" x14ac:dyDescent="0.25">
      <c r="J1280"/>
    </row>
    <row r="1281" spans="10:10" ht="15" x14ac:dyDescent="0.25">
      <c r="J1281"/>
    </row>
    <row r="1282" spans="10:10" ht="15" x14ac:dyDescent="0.25">
      <c r="J1282"/>
    </row>
    <row r="1283" spans="10:10" ht="15" x14ac:dyDescent="0.25">
      <c r="J1283"/>
    </row>
    <row r="1284" spans="10:10" ht="15" x14ac:dyDescent="0.25">
      <c r="J1284"/>
    </row>
    <row r="1285" spans="10:10" ht="15" x14ac:dyDescent="0.25">
      <c r="J1285"/>
    </row>
    <row r="1286" spans="10:10" ht="15" x14ac:dyDescent="0.25">
      <c r="J1286"/>
    </row>
    <row r="1287" spans="10:10" ht="15" x14ac:dyDescent="0.25">
      <c r="J1287"/>
    </row>
    <row r="1288" spans="10:10" ht="15" x14ac:dyDescent="0.25">
      <c r="J1288"/>
    </row>
    <row r="1289" spans="10:10" ht="15" x14ac:dyDescent="0.25">
      <c r="J1289"/>
    </row>
    <row r="1290" spans="10:10" ht="15" x14ac:dyDescent="0.25">
      <c r="J1290"/>
    </row>
    <row r="1291" spans="10:10" ht="15" x14ac:dyDescent="0.25">
      <c r="J1291"/>
    </row>
    <row r="1292" spans="10:10" ht="15" x14ac:dyDescent="0.25">
      <c r="J1292"/>
    </row>
    <row r="1293" spans="10:10" ht="15" x14ac:dyDescent="0.25">
      <c r="J1293"/>
    </row>
    <row r="1294" spans="10:10" ht="15" x14ac:dyDescent="0.25">
      <c r="J1294"/>
    </row>
    <row r="1295" spans="10:10" ht="15" x14ac:dyDescent="0.25">
      <c r="J1295"/>
    </row>
    <row r="1296" spans="10:10" ht="15" x14ac:dyDescent="0.25">
      <c r="J1296"/>
    </row>
    <row r="1297" spans="10:10" ht="15" x14ac:dyDescent="0.25">
      <c r="J1297"/>
    </row>
    <row r="1298" spans="10:10" ht="15" x14ac:dyDescent="0.25">
      <c r="J1298"/>
    </row>
    <row r="1299" spans="10:10" ht="15" x14ac:dyDescent="0.25">
      <c r="J1299"/>
    </row>
    <row r="1300" spans="10:10" ht="15" x14ac:dyDescent="0.25">
      <c r="J1300"/>
    </row>
    <row r="1301" spans="10:10" ht="15" x14ac:dyDescent="0.25">
      <c r="J1301"/>
    </row>
    <row r="1302" spans="10:10" ht="15" x14ac:dyDescent="0.25">
      <c r="J1302"/>
    </row>
    <row r="1303" spans="10:10" ht="15" x14ac:dyDescent="0.25">
      <c r="J1303"/>
    </row>
    <row r="1304" spans="10:10" ht="15" x14ac:dyDescent="0.25">
      <c r="J1304"/>
    </row>
    <row r="1305" spans="10:10" ht="15" x14ac:dyDescent="0.25">
      <c r="J1305"/>
    </row>
    <row r="1306" spans="10:10" ht="15" x14ac:dyDescent="0.25">
      <c r="J1306"/>
    </row>
    <row r="1307" spans="10:10" ht="15" x14ac:dyDescent="0.25">
      <c r="J1307"/>
    </row>
    <row r="1308" spans="10:10" ht="15" x14ac:dyDescent="0.25">
      <c r="J1308"/>
    </row>
    <row r="1309" spans="10:10" ht="15" x14ac:dyDescent="0.25">
      <c r="J1309"/>
    </row>
    <row r="1310" spans="10:10" ht="15" x14ac:dyDescent="0.25">
      <c r="J1310"/>
    </row>
    <row r="1311" spans="10:10" ht="15" x14ac:dyDescent="0.25">
      <c r="J1311"/>
    </row>
    <row r="1312" spans="10:10" ht="15" x14ac:dyDescent="0.25">
      <c r="J1312"/>
    </row>
    <row r="1313" spans="10:10" ht="15" x14ac:dyDescent="0.25">
      <c r="J1313"/>
    </row>
    <row r="1314" spans="10:10" ht="15" x14ac:dyDescent="0.25">
      <c r="J1314"/>
    </row>
    <row r="1315" spans="10:10" ht="15" x14ac:dyDescent="0.25">
      <c r="J1315"/>
    </row>
    <row r="1316" spans="10:10" ht="15" x14ac:dyDescent="0.25">
      <c r="J1316"/>
    </row>
    <row r="1317" spans="10:10" ht="15" x14ac:dyDescent="0.25">
      <c r="J1317"/>
    </row>
    <row r="1318" spans="10:10" ht="15" x14ac:dyDescent="0.25">
      <c r="J1318"/>
    </row>
    <row r="1319" spans="10:10" ht="15" x14ac:dyDescent="0.25">
      <c r="J1319"/>
    </row>
    <row r="1320" spans="10:10" ht="15" x14ac:dyDescent="0.25">
      <c r="J1320"/>
    </row>
    <row r="1321" spans="10:10" ht="15" x14ac:dyDescent="0.25">
      <c r="J1321"/>
    </row>
    <row r="1322" spans="10:10" ht="15" x14ac:dyDescent="0.25">
      <c r="J1322"/>
    </row>
    <row r="1323" spans="10:10" ht="15" x14ac:dyDescent="0.25">
      <c r="J1323"/>
    </row>
    <row r="1324" spans="10:10" ht="15" x14ac:dyDescent="0.25">
      <c r="J1324"/>
    </row>
    <row r="1325" spans="10:10" ht="15" x14ac:dyDescent="0.25">
      <c r="J1325"/>
    </row>
    <row r="1326" spans="10:10" ht="15" x14ac:dyDescent="0.25">
      <c r="J1326"/>
    </row>
    <row r="1327" spans="10:10" ht="15" x14ac:dyDescent="0.25">
      <c r="J1327"/>
    </row>
    <row r="1328" spans="10:10" ht="15" x14ac:dyDescent="0.25">
      <c r="J1328"/>
    </row>
    <row r="1329" spans="10:10" ht="15" x14ac:dyDescent="0.25">
      <c r="J1329"/>
    </row>
    <row r="1330" spans="10:10" ht="15" x14ac:dyDescent="0.25">
      <c r="J1330"/>
    </row>
    <row r="1331" spans="10:10" ht="15" x14ac:dyDescent="0.25">
      <c r="J1331"/>
    </row>
    <row r="1332" spans="10:10" ht="15" x14ac:dyDescent="0.25">
      <c r="J1332"/>
    </row>
    <row r="1333" spans="10:10" ht="15" x14ac:dyDescent="0.25">
      <c r="J1333"/>
    </row>
    <row r="1334" spans="10:10" ht="15" x14ac:dyDescent="0.25">
      <c r="J1334"/>
    </row>
    <row r="1335" spans="10:10" ht="15" x14ac:dyDescent="0.25">
      <c r="J1335"/>
    </row>
    <row r="1336" spans="10:10" ht="15" x14ac:dyDescent="0.25">
      <c r="J1336"/>
    </row>
    <row r="1337" spans="10:10" ht="15" x14ac:dyDescent="0.25">
      <c r="J1337"/>
    </row>
    <row r="1338" spans="10:10" ht="15" x14ac:dyDescent="0.25">
      <c r="J1338"/>
    </row>
    <row r="1339" spans="10:10" ht="15" x14ac:dyDescent="0.25">
      <c r="J1339"/>
    </row>
    <row r="1340" spans="10:10" ht="15" x14ac:dyDescent="0.25">
      <c r="J1340"/>
    </row>
    <row r="1341" spans="10:10" ht="15" x14ac:dyDescent="0.25">
      <c r="J1341"/>
    </row>
    <row r="1342" spans="10:10" ht="15" x14ac:dyDescent="0.25">
      <c r="J1342"/>
    </row>
    <row r="1343" spans="10:10" ht="15" x14ac:dyDescent="0.25">
      <c r="J1343"/>
    </row>
    <row r="1344" spans="10:10" ht="15" x14ac:dyDescent="0.25">
      <c r="J1344"/>
    </row>
    <row r="1345" spans="10:10" ht="15" x14ac:dyDescent="0.25">
      <c r="J1345"/>
    </row>
    <row r="1346" spans="10:10" ht="15" x14ac:dyDescent="0.25">
      <c r="J1346"/>
    </row>
    <row r="1347" spans="10:10" ht="15" x14ac:dyDescent="0.25">
      <c r="J1347"/>
    </row>
    <row r="1348" spans="10:10" ht="15" x14ac:dyDescent="0.25">
      <c r="J1348"/>
    </row>
    <row r="1349" spans="10:10" ht="15" x14ac:dyDescent="0.25">
      <c r="J1349"/>
    </row>
    <row r="1350" spans="10:10" ht="15" x14ac:dyDescent="0.25">
      <c r="J1350"/>
    </row>
    <row r="1351" spans="10:10" ht="15" x14ac:dyDescent="0.25">
      <c r="J1351"/>
    </row>
    <row r="1352" spans="10:10" ht="15" x14ac:dyDescent="0.25">
      <c r="J1352"/>
    </row>
    <row r="1353" spans="10:10" ht="15" x14ac:dyDescent="0.25">
      <c r="J1353"/>
    </row>
    <row r="1354" spans="10:10" ht="15" x14ac:dyDescent="0.25">
      <c r="J1354"/>
    </row>
    <row r="1355" spans="10:10" ht="15" x14ac:dyDescent="0.25">
      <c r="J1355"/>
    </row>
    <row r="1356" spans="10:10" ht="15" x14ac:dyDescent="0.25">
      <c r="J1356"/>
    </row>
    <row r="1357" spans="10:10" ht="15" x14ac:dyDescent="0.25">
      <c r="J1357"/>
    </row>
    <row r="1358" spans="10:10" ht="15" x14ac:dyDescent="0.25">
      <c r="J1358"/>
    </row>
    <row r="1359" spans="10:10" ht="15" x14ac:dyDescent="0.25">
      <c r="J1359"/>
    </row>
    <row r="1360" spans="10:10" ht="15" x14ac:dyDescent="0.25">
      <c r="J1360"/>
    </row>
    <row r="1361" spans="10:10" ht="15" x14ac:dyDescent="0.25">
      <c r="J1361"/>
    </row>
    <row r="1362" spans="10:10" ht="15" x14ac:dyDescent="0.25">
      <c r="J1362"/>
    </row>
    <row r="1363" spans="10:10" ht="15" x14ac:dyDescent="0.25">
      <c r="J1363"/>
    </row>
    <row r="1364" spans="10:10" ht="15" x14ac:dyDescent="0.25">
      <c r="J1364"/>
    </row>
    <row r="1365" spans="10:10" ht="15" x14ac:dyDescent="0.25">
      <c r="J1365"/>
    </row>
    <row r="1366" spans="10:10" ht="15" x14ac:dyDescent="0.25">
      <c r="J1366"/>
    </row>
    <row r="1367" spans="10:10" ht="15" x14ac:dyDescent="0.25">
      <c r="J1367"/>
    </row>
    <row r="1368" spans="10:10" ht="15" x14ac:dyDescent="0.25">
      <c r="J1368"/>
    </row>
    <row r="1369" spans="10:10" ht="15" x14ac:dyDescent="0.25">
      <c r="J1369"/>
    </row>
    <row r="1370" spans="10:10" ht="15" x14ac:dyDescent="0.25">
      <c r="J1370"/>
    </row>
    <row r="1371" spans="10:10" ht="15" x14ac:dyDescent="0.25">
      <c r="J1371"/>
    </row>
    <row r="1372" spans="10:10" ht="15" x14ac:dyDescent="0.25">
      <c r="J1372"/>
    </row>
    <row r="1373" spans="10:10" ht="15" x14ac:dyDescent="0.25">
      <c r="J1373"/>
    </row>
    <row r="1374" spans="10:10" ht="15" x14ac:dyDescent="0.25">
      <c r="J1374"/>
    </row>
    <row r="1375" spans="10:10" ht="15" x14ac:dyDescent="0.25">
      <c r="J1375"/>
    </row>
    <row r="1376" spans="10:10" ht="15" x14ac:dyDescent="0.25">
      <c r="J1376"/>
    </row>
    <row r="1377" spans="10:10" ht="15" x14ac:dyDescent="0.25">
      <c r="J1377"/>
    </row>
    <row r="1378" spans="10:10" ht="15" x14ac:dyDescent="0.25">
      <c r="J1378"/>
    </row>
    <row r="1379" spans="10:10" ht="15" x14ac:dyDescent="0.25">
      <c r="J1379"/>
    </row>
    <row r="1380" spans="10:10" ht="15" x14ac:dyDescent="0.25">
      <c r="J1380"/>
    </row>
    <row r="1381" spans="10:10" ht="15" x14ac:dyDescent="0.25">
      <c r="J1381"/>
    </row>
    <row r="1382" spans="10:10" ht="15" x14ac:dyDescent="0.25">
      <c r="J1382"/>
    </row>
    <row r="1383" spans="10:10" ht="15" x14ac:dyDescent="0.25">
      <c r="J1383"/>
    </row>
    <row r="1384" spans="10:10" ht="15" x14ac:dyDescent="0.25">
      <c r="J1384"/>
    </row>
    <row r="1385" spans="10:10" ht="15" x14ac:dyDescent="0.25">
      <c r="J1385"/>
    </row>
    <row r="1386" spans="10:10" ht="15" x14ac:dyDescent="0.25">
      <c r="J1386"/>
    </row>
    <row r="1387" spans="10:10" ht="15" x14ac:dyDescent="0.25">
      <c r="J1387"/>
    </row>
    <row r="1388" spans="10:10" ht="15" x14ac:dyDescent="0.25">
      <c r="J1388"/>
    </row>
    <row r="1389" spans="10:10" ht="15" x14ac:dyDescent="0.25">
      <c r="J1389"/>
    </row>
    <row r="1390" spans="10:10" ht="15" x14ac:dyDescent="0.25">
      <c r="J1390"/>
    </row>
    <row r="1391" spans="10:10" ht="15" x14ac:dyDescent="0.25">
      <c r="J1391"/>
    </row>
    <row r="1392" spans="10:10" ht="15" x14ac:dyDescent="0.25">
      <c r="J1392"/>
    </row>
    <row r="1393" spans="10:10" ht="15" x14ac:dyDescent="0.25">
      <c r="J1393"/>
    </row>
    <row r="1394" spans="10:10" ht="15" x14ac:dyDescent="0.25">
      <c r="J1394"/>
    </row>
    <row r="1395" spans="10:10" ht="15" x14ac:dyDescent="0.25">
      <c r="J1395"/>
    </row>
    <row r="1396" spans="10:10" ht="15" x14ac:dyDescent="0.25">
      <c r="J1396"/>
    </row>
    <row r="1397" spans="10:10" ht="15" x14ac:dyDescent="0.25">
      <c r="J1397"/>
    </row>
    <row r="1398" spans="10:10" ht="15" x14ac:dyDescent="0.25">
      <c r="J1398"/>
    </row>
    <row r="1399" spans="10:10" ht="15" x14ac:dyDescent="0.25">
      <c r="J1399"/>
    </row>
    <row r="1400" spans="10:10" ht="15" x14ac:dyDescent="0.25">
      <c r="J1400"/>
    </row>
    <row r="1401" spans="10:10" ht="15" x14ac:dyDescent="0.25">
      <c r="J1401"/>
    </row>
    <row r="1402" spans="10:10" ht="15" x14ac:dyDescent="0.25">
      <c r="J1402"/>
    </row>
    <row r="1403" spans="10:10" ht="15" x14ac:dyDescent="0.25">
      <c r="J1403"/>
    </row>
    <row r="1404" spans="10:10" ht="15" x14ac:dyDescent="0.25">
      <c r="J1404"/>
    </row>
    <row r="1405" spans="10:10" ht="15" x14ac:dyDescent="0.25">
      <c r="J1405"/>
    </row>
    <row r="1406" spans="10:10" ht="15" x14ac:dyDescent="0.25">
      <c r="J1406"/>
    </row>
    <row r="1407" spans="10:10" ht="15" x14ac:dyDescent="0.25">
      <c r="J1407"/>
    </row>
    <row r="1408" spans="10:10" ht="15" x14ac:dyDescent="0.25">
      <c r="J1408"/>
    </row>
    <row r="1409" spans="10:10" ht="15" x14ac:dyDescent="0.25">
      <c r="J1409"/>
    </row>
    <row r="1410" spans="10:10" ht="15" x14ac:dyDescent="0.25">
      <c r="J1410"/>
    </row>
    <row r="1411" spans="10:10" ht="15" x14ac:dyDescent="0.25">
      <c r="J1411"/>
    </row>
    <row r="1412" spans="10:10" ht="15" x14ac:dyDescent="0.25">
      <c r="J1412"/>
    </row>
    <row r="1413" spans="10:10" ht="15" x14ac:dyDescent="0.25">
      <c r="J1413"/>
    </row>
    <row r="1414" spans="10:10" ht="15" x14ac:dyDescent="0.25">
      <c r="J1414"/>
    </row>
    <row r="1415" spans="10:10" ht="15" x14ac:dyDescent="0.25">
      <c r="J1415"/>
    </row>
    <row r="1416" spans="10:10" ht="15" x14ac:dyDescent="0.25">
      <c r="J1416"/>
    </row>
    <row r="1417" spans="10:10" ht="15" x14ac:dyDescent="0.25">
      <c r="J1417"/>
    </row>
    <row r="1418" spans="10:10" ht="15" x14ac:dyDescent="0.25">
      <c r="J1418"/>
    </row>
    <row r="1419" spans="10:10" ht="15" x14ac:dyDescent="0.25">
      <c r="J1419"/>
    </row>
    <row r="1420" spans="10:10" ht="15" x14ac:dyDescent="0.25">
      <c r="J1420"/>
    </row>
    <row r="1421" spans="10:10" ht="15" x14ac:dyDescent="0.25">
      <c r="J1421"/>
    </row>
    <row r="1422" spans="10:10" ht="15" x14ac:dyDescent="0.25">
      <c r="J1422"/>
    </row>
    <row r="1423" spans="10:10" ht="15" x14ac:dyDescent="0.25">
      <c r="J1423"/>
    </row>
    <row r="1424" spans="10:10" ht="15" x14ac:dyDescent="0.25">
      <c r="J1424"/>
    </row>
    <row r="1425" spans="10:10" ht="15" x14ac:dyDescent="0.25">
      <c r="J1425"/>
    </row>
    <row r="1426" spans="10:10" ht="15" x14ac:dyDescent="0.25">
      <c r="J1426"/>
    </row>
    <row r="1427" spans="10:10" ht="15" x14ac:dyDescent="0.25">
      <c r="J1427"/>
    </row>
    <row r="1428" spans="10:10" ht="15" x14ac:dyDescent="0.25">
      <c r="J1428"/>
    </row>
    <row r="1429" spans="10:10" ht="15" x14ac:dyDescent="0.25">
      <c r="J1429"/>
    </row>
    <row r="1430" spans="10:10" ht="15" x14ac:dyDescent="0.25">
      <c r="J1430"/>
    </row>
    <row r="1431" spans="10:10" ht="15" x14ac:dyDescent="0.25">
      <c r="J1431"/>
    </row>
    <row r="1432" spans="10:10" ht="15" x14ac:dyDescent="0.25">
      <c r="J1432"/>
    </row>
    <row r="1433" spans="10:10" ht="15" x14ac:dyDescent="0.25">
      <c r="J1433"/>
    </row>
    <row r="1434" spans="10:10" ht="15" x14ac:dyDescent="0.25">
      <c r="J1434"/>
    </row>
    <row r="1435" spans="10:10" ht="15" x14ac:dyDescent="0.25">
      <c r="J1435"/>
    </row>
    <row r="1436" spans="10:10" ht="15" x14ac:dyDescent="0.25">
      <c r="J1436"/>
    </row>
    <row r="1437" spans="10:10" ht="15" x14ac:dyDescent="0.25">
      <c r="J1437"/>
    </row>
    <row r="1438" spans="10:10" ht="15" x14ac:dyDescent="0.25">
      <c r="J1438"/>
    </row>
    <row r="1439" spans="10:10" ht="15" x14ac:dyDescent="0.25">
      <c r="J1439"/>
    </row>
    <row r="1440" spans="10:10" ht="15" x14ac:dyDescent="0.25">
      <c r="J1440"/>
    </row>
    <row r="1441" spans="10:10" ht="15" x14ac:dyDescent="0.25">
      <c r="J1441"/>
    </row>
    <row r="1442" spans="10:10" ht="15" x14ac:dyDescent="0.25">
      <c r="J1442"/>
    </row>
    <row r="1443" spans="10:10" ht="15" x14ac:dyDescent="0.25">
      <c r="J1443"/>
    </row>
    <row r="1444" spans="10:10" ht="15" x14ac:dyDescent="0.25">
      <c r="J1444"/>
    </row>
    <row r="1445" spans="10:10" ht="15" x14ac:dyDescent="0.25">
      <c r="J1445"/>
    </row>
    <row r="1446" spans="10:10" ht="15" x14ac:dyDescent="0.25">
      <c r="J1446"/>
    </row>
    <row r="1447" spans="10:10" ht="15" x14ac:dyDescent="0.25">
      <c r="J1447"/>
    </row>
    <row r="1448" spans="10:10" ht="15" x14ac:dyDescent="0.25">
      <c r="J1448"/>
    </row>
    <row r="1449" spans="10:10" ht="15" x14ac:dyDescent="0.25">
      <c r="J1449"/>
    </row>
    <row r="1450" spans="10:10" ht="15" x14ac:dyDescent="0.25">
      <c r="J1450"/>
    </row>
    <row r="1451" spans="10:10" ht="15" x14ac:dyDescent="0.25">
      <c r="J1451"/>
    </row>
    <row r="1452" spans="10:10" ht="15" x14ac:dyDescent="0.25">
      <c r="J1452"/>
    </row>
    <row r="1453" spans="10:10" ht="15" x14ac:dyDescent="0.25">
      <c r="J1453"/>
    </row>
    <row r="1454" spans="10:10" ht="15" x14ac:dyDescent="0.25">
      <c r="J1454"/>
    </row>
    <row r="1455" spans="10:10" ht="15" x14ac:dyDescent="0.25">
      <c r="J1455"/>
    </row>
    <row r="1456" spans="10:10" ht="15" x14ac:dyDescent="0.25">
      <c r="J1456"/>
    </row>
    <row r="1457" spans="10:10" ht="15" x14ac:dyDescent="0.25">
      <c r="J1457"/>
    </row>
    <row r="1458" spans="10:10" ht="15" x14ac:dyDescent="0.25">
      <c r="J1458"/>
    </row>
    <row r="1459" spans="10:10" ht="15" x14ac:dyDescent="0.25">
      <c r="J1459"/>
    </row>
    <row r="1460" spans="10:10" ht="15" x14ac:dyDescent="0.25">
      <c r="J1460"/>
    </row>
    <row r="1461" spans="10:10" ht="15" x14ac:dyDescent="0.25">
      <c r="J1461"/>
    </row>
    <row r="1462" spans="10:10" ht="15" x14ac:dyDescent="0.25">
      <c r="J1462"/>
    </row>
    <row r="1463" spans="10:10" ht="15" x14ac:dyDescent="0.25">
      <c r="J1463"/>
    </row>
    <row r="1464" spans="10:10" ht="15" x14ac:dyDescent="0.25">
      <c r="J1464"/>
    </row>
    <row r="1465" spans="10:10" ht="15" x14ac:dyDescent="0.25">
      <c r="J1465"/>
    </row>
    <row r="1466" spans="10:10" ht="15" x14ac:dyDescent="0.25">
      <c r="J1466"/>
    </row>
    <row r="1467" spans="10:10" ht="15" x14ac:dyDescent="0.25">
      <c r="J1467"/>
    </row>
    <row r="1468" spans="10:10" ht="15" x14ac:dyDescent="0.25">
      <c r="J1468"/>
    </row>
    <row r="1469" spans="10:10" ht="15" x14ac:dyDescent="0.25">
      <c r="J1469"/>
    </row>
    <row r="1470" spans="10:10" ht="15" x14ac:dyDescent="0.25">
      <c r="J1470"/>
    </row>
    <row r="1471" spans="10:10" ht="15" x14ac:dyDescent="0.25">
      <c r="J1471"/>
    </row>
    <row r="1472" spans="10:10" ht="15" x14ac:dyDescent="0.25">
      <c r="J1472"/>
    </row>
    <row r="1473" spans="10:10" ht="15" x14ac:dyDescent="0.25">
      <c r="J1473"/>
    </row>
    <row r="1474" spans="10:10" ht="15" x14ac:dyDescent="0.25">
      <c r="J1474"/>
    </row>
    <row r="1475" spans="10:10" ht="15" x14ac:dyDescent="0.25">
      <c r="J1475"/>
    </row>
    <row r="1476" spans="10:10" ht="15" x14ac:dyDescent="0.25">
      <c r="J1476"/>
    </row>
    <row r="1477" spans="10:10" ht="15" x14ac:dyDescent="0.25">
      <c r="J1477"/>
    </row>
    <row r="1478" spans="10:10" ht="15" x14ac:dyDescent="0.25">
      <c r="J1478"/>
    </row>
    <row r="1479" spans="10:10" ht="15" x14ac:dyDescent="0.25">
      <c r="J1479"/>
    </row>
    <row r="1480" spans="10:10" ht="15" x14ac:dyDescent="0.25">
      <c r="J1480"/>
    </row>
    <row r="1481" spans="10:10" ht="15" x14ac:dyDescent="0.25">
      <c r="J1481"/>
    </row>
    <row r="1482" spans="10:10" ht="15" x14ac:dyDescent="0.25">
      <c r="J1482"/>
    </row>
    <row r="1483" spans="10:10" ht="15" x14ac:dyDescent="0.25">
      <c r="J1483"/>
    </row>
    <row r="1484" spans="10:10" ht="15" x14ac:dyDescent="0.25">
      <c r="J1484"/>
    </row>
    <row r="1485" spans="10:10" ht="15" x14ac:dyDescent="0.25">
      <c r="J1485"/>
    </row>
    <row r="1486" spans="10:10" ht="15" x14ac:dyDescent="0.25">
      <c r="J1486"/>
    </row>
    <row r="1487" spans="10:10" ht="15" x14ac:dyDescent="0.25">
      <c r="J1487"/>
    </row>
    <row r="1488" spans="10:10" ht="15" x14ac:dyDescent="0.25">
      <c r="J1488"/>
    </row>
    <row r="1489" spans="10:10" ht="15" x14ac:dyDescent="0.25">
      <c r="J1489"/>
    </row>
    <row r="1490" spans="10:10" ht="15" x14ac:dyDescent="0.25">
      <c r="J1490"/>
    </row>
    <row r="1491" spans="10:10" ht="15" x14ac:dyDescent="0.25">
      <c r="J1491"/>
    </row>
    <row r="1492" spans="10:10" ht="15" x14ac:dyDescent="0.25">
      <c r="J1492"/>
    </row>
    <row r="1493" spans="10:10" ht="15" x14ac:dyDescent="0.25">
      <c r="J1493"/>
    </row>
    <row r="1494" spans="10:10" ht="15" x14ac:dyDescent="0.25">
      <c r="J1494"/>
    </row>
    <row r="1495" spans="10:10" ht="15" x14ac:dyDescent="0.25">
      <c r="J1495"/>
    </row>
    <row r="1496" spans="10:10" ht="15" x14ac:dyDescent="0.25">
      <c r="J1496"/>
    </row>
    <row r="1497" spans="10:10" ht="15" x14ac:dyDescent="0.25">
      <c r="J1497"/>
    </row>
    <row r="1498" spans="10:10" ht="15" x14ac:dyDescent="0.25">
      <c r="J1498"/>
    </row>
    <row r="1499" spans="10:10" ht="15" x14ac:dyDescent="0.25">
      <c r="J1499"/>
    </row>
    <row r="1500" spans="10:10" ht="15" x14ac:dyDescent="0.25">
      <c r="J1500"/>
    </row>
    <row r="1501" spans="10:10" ht="15" x14ac:dyDescent="0.25">
      <c r="J1501"/>
    </row>
    <row r="1502" spans="10:10" ht="15" x14ac:dyDescent="0.25">
      <c r="J1502"/>
    </row>
    <row r="1503" spans="10:10" ht="15" x14ac:dyDescent="0.25">
      <c r="J1503"/>
    </row>
    <row r="1504" spans="10:10" ht="15" x14ac:dyDescent="0.25">
      <c r="J1504"/>
    </row>
    <row r="1505" spans="10:10" ht="15" x14ac:dyDescent="0.25">
      <c r="J1505"/>
    </row>
    <row r="1506" spans="10:10" ht="15" x14ac:dyDescent="0.25">
      <c r="J1506"/>
    </row>
    <row r="1507" spans="10:10" ht="15" x14ac:dyDescent="0.25">
      <c r="J1507"/>
    </row>
    <row r="1508" spans="10:10" ht="15" x14ac:dyDescent="0.25">
      <c r="J1508"/>
    </row>
    <row r="1509" spans="10:10" ht="15" x14ac:dyDescent="0.25">
      <c r="J1509"/>
    </row>
    <row r="1510" spans="10:10" ht="15" x14ac:dyDescent="0.25">
      <c r="J1510"/>
    </row>
    <row r="1511" spans="10:10" ht="15" x14ac:dyDescent="0.25">
      <c r="J1511"/>
    </row>
    <row r="1512" spans="10:10" ht="15" x14ac:dyDescent="0.25">
      <c r="J1512"/>
    </row>
    <row r="1513" spans="10:10" ht="15" x14ac:dyDescent="0.25">
      <c r="J1513"/>
    </row>
    <row r="1514" spans="10:10" ht="15" x14ac:dyDescent="0.25">
      <c r="J1514"/>
    </row>
    <row r="1515" spans="10:10" ht="15" x14ac:dyDescent="0.25">
      <c r="J1515"/>
    </row>
    <row r="1516" spans="10:10" ht="15" x14ac:dyDescent="0.25">
      <c r="J1516"/>
    </row>
    <row r="1517" spans="10:10" ht="15" x14ac:dyDescent="0.25">
      <c r="J1517"/>
    </row>
    <row r="1518" spans="10:10" ht="15" x14ac:dyDescent="0.25">
      <c r="J1518"/>
    </row>
    <row r="1519" spans="10:10" ht="15" x14ac:dyDescent="0.25">
      <c r="J1519"/>
    </row>
    <row r="1520" spans="10:10" ht="15" x14ac:dyDescent="0.25">
      <c r="J1520"/>
    </row>
    <row r="1521" spans="10:10" ht="15" x14ac:dyDescent="0.25">
      <c r="J1521"/>
    </row>
    <row r="1522" spans="10:10" ht="15" x14ac:dyDescent="0.25">
      <c r="J1522"/>
    </row>
    <row r="1523" spans="10:10" ht="15" x14ac:dyDescent="0.25">
      <c r="J1523"/>
    </row>
    <row r="1524" spans="10:10" ht="15" x14ac:dyDescent="0.25">
      <c r="J1524"/>
    </row>
    <row r="1525" spans="10:10" ht="15" x14ac:dyDescent="0.25">
      <c r="J1525"/>
    </row>
    <row r="1526" spans="10:10" ht="15" x14ac:dyDescent="0.25">
      <c r="J1526"/>
    </row>
    <row r="1527" spans="10:10" ht="15" x14ac:dyDescent="0.25">
      <c r="J1527"/>
    </row>
    <row r="1528" spans="10:10" ht="15" x14ac:dyDescent="0.25">
      <c r="J1528"/>
    </row>
    <row r="1529" spans="10:10" ht="15" x14ac:dyDescent="0.25">
      <c r="J1529"/>
    </row>
    <row r="1530" spans="10:10" ht="15" x14ac:dyDescent="0.25">
      <c r="J1530"/>
    </row>
    <row r="1531" spans="10:10" ht="15" x14ac:dyDescent="0.25">
      <c r="J1531"/>
    </row>
    <row r="1532" spans="10:10" ht="15" x14ac:dyDescent="0.25">
      <c r="J1532"/>
    </row>
    <row r="1533" spans="10:10" ht="15" x14ac:dyDescent="0.25">
      <c r="J1533"/>
    </row>
    <row r="1534" spans="10:10" ht="15" x14ac:dyDescent="0.25">
      <c r="J1534"/>
    </row>
    <row r="1535" spans="10:10" ht="15" x14ac:dyDescent="0.25">
      <c r="J1535"/>
    </row>
    <row r="1536" spans="10:10" ht="15" x14ac:dyDescent="0.25">
      <c r="J1536"/>
    </row>
    <row r="1537" spans="10:10" ht="15" x14ac:dyDescent="0.25">
      <c r="J1537"/>
    </row>
    <row r="1538" spans="10:10" ht="15" x14ac:dyDescent="0.25">
      <c r="J1538"/>
    </row>
    <row r="1539" spans="10:10" ht="15" x14ac:dyDescent="0.25">
      <c r="J1539"/>
    </row>
    <row r="1540" spans="10:10" ht="15" x14ac:dyDescent="0.25">
      <c r="J1540"/>
    </row>
    <row r="1541" spans="10:10" ht="15" x14ac:dyDescent="0.25">
      <c r="J1541"/>
    </row>
    <row r="1542" spans="10:10" ht="15" x14ac:dyDescent="0.25">
      <c r="J1542"/>
    </row>
    <row r="1543" spans="10:10" ht="15" x14ac:dyDescent="0.25">
      <c r="J1543"/>
    </row>
    <row r="1544" spans="10:10" ht="15" x14ac:dyDescent="0.25">
      <c r="J1544"/>
    </row>
    <row r="1545" spans="10:10" ht="15" x14ac:dyDescent="0.25">
      <c r="J1545"/>
    </row>
    <row r="1546" spans="10:10" ht="15" x14ac:dyDescent="0.25">
      <c r="J1546"/>
    </row>
    <row r="1547" spans="10:10" ht="15" x14ac:dyDescent="0.25">
      <c r="J1547"/>
    </row>
    <row r="1548" spans="10:10" ht="15" x14ac:dyDescent="0.25">
      <c r="J1548"/>
    </row>
    <row r="1549" spans="10:10" ht="15" x14ac:dyDescent="0.25">
      <c r="J1549"/>
    </row>
    <row r="1550" spans="10:10" ht="15" x14ac:dyDescent="0.25">
      <c r="J1550"/>
    </row>
    <row r="1551" spans="10:10" ht="15" x14ac:dyDescent="0.25">
      <c r="J1551"/>
    </row>
    <row r="1552" spans="10:10" ht="15" x14ac:dyDescent="0.25">
      <c r="J1552"/>
    </row>
    <row r="1553" spans="10:10" ht="15" x14ac:dyDescent="0.25">
      <c r="J1553"/>
    </row>
    <row r="1554" spans="10:10" ht="15" x14ac:dyDescent="0.25">
      <c r="J1554"/>
    </row>
    <row r="1555" spans="10:10" ht="15" x14ac:dyDescent="0.25">
      <c r="J1555"/>
    </row>
    <row r="1556" spans="10:10" ht="15" x14ac:dyDescent="0.25">
      <c r="J1556"/>
    </row>
    <row r="1557" spans="10:10" ht="15" x14ac:dyDescent="0.25">
      <c r="J1557"/>
    </row>
    <row r="1558" spans="10:10" ht="15" x14ac:dyDescent="0.25">
      <c r="J1558"/>
    </row>
    <row r="1559" spans="10:10" ht="15" x14ac:dyDescent="0.25">
      <c r="J1559"/>
    </row>
    <row r="1560" spans="10:10" ht="15" x14ac:dyDescent="0.25">
      <c r="J1560"/>
    </row>
    <row r="1561" spans="10:10" ht="15" x14ac:dyDescent="0.25">
      <c r="J1561"/>
    </row>
    <row r="1562" spans="10:10" ht="15" x14ac:dyDescent="0.25">
      <c r="J1562"/>
    </row>
    <row r="1563" spans="10:10" ht="15" x14ac:dyDescent="0.25">
      <c r="J1563"/>
    </row>
    <row r="1564" spans="10:10" ht="15" x14ac:dyDescent="0.25">
      <c r="J1564"/>
    </row>
    <row r="1565" spans="10:10" ht="15" x14ac:dyDescent="0.25">
      <c r="J1565"/>
    </row>
    <row r="1566" spans="10:10" ht="15" x14ac:dyDescent="0.25">
      <c r="J1566"/>
    </row>
    <row r="1567" spans="10:10" ht="15" x14ac:dyDescent="0.25">
      <c r="J1567"/>
    </row>
    <row r="1568" spans="10:10" ht="15" x14ac:dyDescent="0.25">
      <c r="J1568"/>
    </row>
    <row r="1569" spans="10:10" ht="15" x14ac:dyDescent="0.25">
      <c r="J1569"/>
    </row>
    <row r="1570" spans="10:10" ht="15" x14ac:dyDescent="0.25">
      <c r="J1570"/>
    </row>
    <row r="1571" spans="10:10" ht="15" x14ac:dyDescent="0.25">
      <c r="J1571"/>
    </row>
    <row r="1572" spans="10:10" ht="15" x14ac:dyDescent="0.25">
      <c r="J1572"/>
    </row>
    <row r="1573" spans="10:10" ht="15" x14ac:dyDescent="0.25">
      <c r="J1573"/>
    </row>
    <row r="1574" spans="10:10" ht="15" x14ac:dyDescent="0.25">
      <c r="J1574"/>
    </row>
    <row r="1575" spans="10:10" ht="15" x14ac:dyDescent="0.25">
      <c r="J1575"/>
    </row>
    <row r="1576" spans="10:10" ht="15" x14ac:dyDescent="0.25">
      <c r="J1576"/>
    </row>
    <row r="1577" spans="10:10" ht="15" x14ac:dyDescent="0.25">
      <c r="J1577"/>
    </row>
    <row r="1578" spans="10:10" ht="15" x14ac:dyDescent="0.25">
      <c r="J1578"/>
    </row>
    <row r="1579" spans="10:10" ht="15" x14ac:dyDescent="0.25">
      <c r="J1579"/>
    </row>
    <row r="1580" spans="10:10" ht="15" x14ac:dyDescent="0.25">
      <c r="J1580"/>
    </row>
    <row r="1581" spans="10:10" ht="15" x14ac:dyDescent="0.25">
      <c r="J1581"/>
    </row>
    <row r="1582" spans="10:10" ht="15" x14ac:dyDescent="0.25">
      <c r="J1582"/>
    </row>
    <row r="1583" spans="10:10" ht="15" x14ac:dyDescent="0.25">
      <c r="J1583"/>
    </row>
    <row r="1584" spans="10:10" ht="15" x14ac:dyDescent="0.25">
      <c r="J1584"/>
    </row>
    <row r="1585" spans="10:10" ht="15" x14ac:dyDescent="0.25">
      <c r="J1585"/>
    </row>
    <row r="1586" spans="10:10" ht="15" x14ac:dyDescent="0.25">
      <c r="J1586"/>
    </row>
    <row r="1587" spans="10:10" ht="15" x14ac:dyDescent="0.25">
      <c r="J1587"/>
    </row>
    <row r="1588" spans="10:10" ht="15" x14ac:dyDescent="0.25">
      <c r="J1588"/>
    </row>
    <row r="1589" spans="10:10" ht="15" x14ac:dyDescent="0.25">
      <c r="J1589"/>
    </row>
    <row r="1590" spans="10:10" ht="15" x14ac:dyDescent="0.25">
      <c r="J1590"/>
    </row>
    <row r="1591" spans="10:10" ht="15" x14ac:dyDescent="0.25">
      <c r="J1591"/>
    </row>
    <row r="1592" spans="10:10" ht="15" x14ac:dyDescent="0.25">
      <c r="J1592"/>
    </row>
    <row r="1593" spans="10:10" ht="15" x14ac:dyDescent="0.25">
      <c r="J1593"/>
    </row>
    <row r="1594" spans="10:10" ht="15" x14ac:dyDescent="0.25">
      <c r="J1594"/>
    </row>
    <row r="1595" spans="10:10" ht="15" x14ac:dyDescent="0.25">
      <c r="J1595"/>
    </row>
    <row r="1596" spans="10:10" ht="15" x14ac:dyDescent="0.25">
      <c r="J1596"/>
    </row>
    <row r="1597" spans="10:10" ht="15" x14ac:dyDescent="0.25">
      <c r="J1597"/>
    </row>
    <row r="1598" spans="10:10" ht="15" x14ac:dyDescent="0.25">
      <c r="J1598"/>
    </row>
    <row r="1599" spans="10:10" ht="15" x14ac:dyDescent="0.25">
      <c r="J1599"/>
    </row>
    <row r="1600" spans="10:10" ht="15" x14ac:dyDescent="0.25">
      <c r="J1600"/>
    </row>
    <row r="1601" spans="10:10" ht="15" x14ac:dyDescent="0.25">
      <c r="J1601"/>
    </row>
    <row r="1602" spans="10:10" ht="15" x14ac:dyDescent="0.25">
      <c r="J1602"/>
    </row>
    <row r="1603" spans="10:10" ht="15" x14ac:dyDescent="0.25">
      <c r="J1603"/>
    </row>
    <row r="1604" spans="10:10" ht="15" x14ac:dyDescent="0.25">
      <c r="J1604"/>
    </row>
    <row r="1605" spans="10:10" ht="15" x14ac:dyDescent="0.25">
      <c r="J1605"/>
    </row>
    <row r="1606" spans="10:10" ht="15" x14ac:dyDescent="0.25">
      <c r="J1606"/>
    </row>
    <row r="1607" spans="10:10" ht="15" x14ac:dyDescent="0.25">
      <c r="J1607"/>
    </row>
    <row r="1608" spans="10:10" ht="15" x14ac:dyDescent="0.25">
      <c r="J1608"/>
    </row>
    <row r="1609" spans="10:10" ht="15" x14ac:dyDescent="0.25">
      <c r="J1609"/>
    </row>
    <row r="1610" spans="10:10" ht="15" x14ac:dyDescent="0.25">
      <c r="J1610"/>
    </row>
    <row r="1611" spans="10:10" ht="15" x14ac:dyDescent="0.25">
      <c r="J1611"/>
    </row>
    <row r="1612" spans="10:10" ht="15" x14ac:dyDescent="0.25">
      <c r="J1612"/>
    </row>
    <row r="1613" spans="10:10" ht="15" x14ac:dyDescent="0.25">
      <c r="J1613"/>
    </row>
    <row r="1614" spans="10:10" ht="15" x14ac:dyDescent="0.25">
      <c r="J1614"/>
    </row>
    <row r="1615" spans="10:10" ht="15" x14ac:dyDescent="0.25">
      <c r="J1615"/>
    </row>
    <row r="1616" spans="10:10" ht="15" x14ac:dyDescent="0.25">
      <c r="J1616"/>
    </row>
    <row r="1617" spans="10:10" ht="15" x14ac:dyDescent="0.25">
      <c r="J1617"/>
    </row>
    <row r="1618" spans="10:10" ht="15" x14ac:dyDescent="0.25">
      <c r="J1618"/>
    </row>
    <row r="1619" spans="10:10" ht="15" x14ac:dyDescent="0.25">
      <c r="J1619"/>
    </row>
    <row r="1620" spans="10:10" ht="15" x14ac:dyDescent="0.25">
      <c r="J1620"/>
    </row>
    <row r="1621" spans="10:10" ht="15" x14ac:dyDescent="0.25">
      <c r="J1621"/>
    </row>
    <row r="1622" spans="10:10" ht="15" x14ac:dyDescent="0.25">
      <c r="J1622"/>
    </row>
    <row r="1623" spans="10:10" ht="15" x14ac:dyDescent="0.25">
      <c r="J1623"/>
    </row>
    <row r="1624" spans="10:10" ht="15" x14ac:dyDescent="0.25">
      <c r="J1624"/>
    </row>
    <row r="1625" spans="10:10" ht="15" x14ac:dyDescent="0.25">
      <c r="J1625"/>
    </row>
    <row r="1626" spans="10:10" ht="15" x14ac:dyDescent="0.25">
      <c r="J1626"/>
    </row>
    <row r="1627" spans="10:10" ht="15" x14ac:dyDescent="0.25">
      <c r="J1627"/>
    </row>
    <row r="1628" spans="10:10" ht="15" x14ac:dyDescent="0.25">
      <c r="J1628"/>
    </row>
    <row r="1629" spans="10:10" ht="15" x14ac:dyDescent="0.25">
      <c r="J1629"/>
    </row>
    <row r="1630" spans="10:10" ht="15" x14ac:dyDescent="0.25">
      <c r="J1630"/>
    </row>
    <row r="1631" spans="10:10" ht="15" x14ac:dyDescent="0.25">
      <c r="J1631"/>
    </row>
    <row r="1632" spans="10:10" ht="15" x14ac:dyDescent="0.25">
      <c r="J1632"/>
    </row>
    <row r="1633" spans="10:10" ht="15" x14ac:dyDescent="0.25">
      <c r="J1633"/>
    </row>
    <row r="1634" spans="10:10" ht="15" x14ac:dyDescent="0.25">
      <c r="J1634"/>
    </row>
    <row r="1635" spans="10:10" ht="15" x14ac:dyDescent="0.25">
      <c r="J1635"/>
    </row>
    <row r="1636" spans="10:10" ht="15" x14ac:dyDescent="0.25">
      <c r="J1636"/>
    </row>
    <row r="1637" spans="10:10" ht="15" x14ac:dyDescent="0.25">
      <c r="J1637"/>
    </row>
    <row r="1638" spans="10:10" ht="15" x14ac:dyDescent="0.25">
      <c r="J1638"/>
    </row>
    <row r="1639" spans="10:10" ht="15" x14ac:dyDescent="0.25">
      <c r="J1639"/>
    </row>
    <row r="1640" spans="10:10" ht="15" x14ac:dyDescent="0.25">
      <c r="J1640"/>
    </row>
    <row r="1641" spans="10:10" ht="15" x14ac:dyDescent="0.25">
      <c r="J1641"/>
    </row>
    <row r="1642" spans="10:10" ht="15" x14ac:dyDescent="0.25">
      <c r="J1642"/>
    </row>
    <row r="1643" spans="10:10" ht="15" x14ac:dyDescent="0.25">
      <c r="J1643"/>
    </row>
    <row r="1644" spans="10:10" ht="15" x14ac:dyDescent="0.25">
      <c r="J1644"/>
    </row>
    <row r="1645" spans="10:10" ht="15" x14ac:dyDescent="0.25">
      <c r="J1645"/>
    </row>
    <row r="1646" spans="10:10" ht="15" x14ac:dyDescent="0.25">
      <c r="J1646"/>
    </row>
    <row r="1647" spans="10:10" ht="15" x14ac:dyDescent="0.25">
      <c r="J1647"/>
    </row>
    <row r="1648" spans="10:10" ht="15" x14ac:dyDescent="0.25">
      <c r="J1648"/>
    </row>
    <row r="1649" spans="10:10" ht="15" x14ac:dyDescent="0.25">
      <c r="J1649"/>
    </row>
    <row r="1650" spans="10:10" ht="15" x14ac:dyDescent="0.25">
      <c r="J1650"/>
    </row>
    <row r="1651" spans="10:10" ht="15" x14ac:dyDescent="0.25">
      <c r="J1651"/>
    </row>
    <row r="1652" spans="10:10" ht="15" x14ac:dyDescent="0.25">
      <c r="J1652"/>
    </row>
    <row r="1653" spans="10:10" ht="15" x14ac:dyDescent="0.25">
      <c r="J1653"/>
    </row>
    <row r="1654" spans="10:10" ht="15" x14ac:dyDescent="0.25">
      <c r="J1654"/>
    </row>
    <row r="1655" spans="10:10" ht="15" x14ac:dyDescent="0.25">
      <c r="J1655"/>
    </row>
    <row r="1656" spans="10:10" ht="15" x14ac:dyDescent="0.25">
      <c r="J1656"/>
    </row>
    <row r="1657" spans="10:10" ht="15" x14ac:dyDescent="0.25">
      <c r="J1657"/>
    </row>
    <row r="1658" spans="10:10" ht="15" x14ac:dyDescent="0.25">
      <c r="J1658"/>
    </row>
    <row r="1659" spans="10:10" ht="15" x14ac:dyDescent="0.25">
      <c r="J1659"/>
    </row>
    <row r="1660" spans="10:10" ht="15" x14ac:dyDescent="0.25">
      <c r="J1660"/>
    </row>
    <row r="1661" spans="10:10" ht="15" x14ac:dyDescent="0.25">
      <c r="J1661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Dashboard 1</vt:lpstr>
      <vt:lpstr>Dashboard 2</vt:lpstr>
      <vt:lpstr>Dashboard 3</vt:lpstr>
      <vt:lpstr>Data ERI</vt:lpstr>
      <vt:lpstr>Data Picking</vt:lpstr>
      <vt:lpstr>Pivots 1</vt:lpstr>
      <vt:lpstr>Pivots 2</vt:lpstr>
      <vt:lpstr>Pivots 3</vt:lpstr>
      <vt:lpstr>Data Almacen</vt:lpstr>
      <vt:lpstr>Maestro</vt:lpstr>
      <vt:lpstr>Tablas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2019-06-10T21:12:18Z</dcterms:created>
  <dcterms:modified xsi:type="dcterms:W3CDTF">2025-10-12T13:24:10Z</dcterms:modified>
</cp:coreProperties>
</file>